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drawings/drawing3.xml" ContentType="application/vnd.openxmlformats-officedocument.drawing+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drawings/drawing4.xml" ContentType="application/vnd.openxmlformats-officedocument.drawing+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drawings/drawing5.xml" ContentType="application/vnd.openxmlformats-officedocument.drawing+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hidePivotFieldList="1" defaultThemeVersion="124226"/>
  <mc:AlternateContent xmlns:mc="http://schemas.openxmlformats.org/markup-compatibility/2006">
    <mc:Choice Requires="x15">
      <x15ac:absPath xmlns:x15ac="http://schemas.microsoft.com/office/spreadsheetml/2010/11/ac" url="P:\PROJECTS\2600s\2650G UN-REDD 2014\Work in progress\9 1 Interagency\BeRT\Final tool\Final\"/>
    </mc:Choice>
  </mc:AlternateContent>
  <workbookProtection workbookAlgorithmName="SHA-512" workbookHashValue="BFHb9aRNFhYWAgvm1YVTNemxCZrDFxilI6sQ+myqc+SY3w0jJrD7xnHz6qnPU54pVxXyPfBbyKKgXoKlPQtbyw==" workbookSaltValue="yten0Ayk30JJmUHbB4cR9A==" workbookSpinCount="100000" lockStructure="1"/>
  <bookViews>
    <workbookView xWindow="0" yWindow="0" windowWidth="21600" windowHeight="10425"/>
  </bookViews>
  <sheets>
    <sheet name="Présentation" sheetId="1" r:id="rId1"/>
    <sheet name="Module 1" sheetId="2" r:id="rId2"/>
    <sheet name="Module 2" sheetId="11" r:id="rId3"/>
    <sheet name="Module 3" sheetId="4" r:id="rId4"/>
    <sheet name="Tableaux des résultats" sheetId="6" r:id="rId5"/>
  </sheets>
  <definedNames>
    <definedName name="_xlnm._FilterDatabase" localSheetId="2" hidden="1">'Module 2'!$AM$77:$AP$82</definedName>
    <definedName name="_xlnm._FilterDatabase" localSheetId="3" hidden="1">'Module 3'!$D$66:$J$66</definedName>
    <definedName name="_ftn1" localSheetId="0">Présentation!$D$34</definedName>
    <definedName name="_ftnref1" localSheetId="0">Présentation!$B$5</definedName>
    <definedName name="_Ref372188685" localSheetId="1">'Module 1'!$C$20</definedName>
    <definedName name="_Ref372188724" localSheetId="2">'Module 2'!$C$37</definedName>
    <definedName name="_Toc373507030" localSheetId="0">Présentation!#REF!</definedName>
    <definedName name="_Toc373507032" localSheetId="1">'Module 1'!#REF!</definedName>
    <definedName name="_Toc373507034" localSheetId="1">'Module 1'!$C$9</definedName>
    <definedName name="_Toc401587073" localSheetId="2">'Module 2'!$W$157</definedName>
    <definedName name="_Toc401587076" localSheetId="2">'Module 2'!$W$161</definedName>
    <definedName name="_Toc401587077" localSheetId="2">'Module 2'!$W$162</definedName>
    <definedName name="_Toc403564374" localSheetId="2">'Module 2'!$X$613</definedName>
    <definedName name="Click_here_to_select_an_action_from_Module_1" comment="Input range for the combo box for REDD+ actions in Module 2." localSheetId="2">'Module 1'!$AG$23:$AG$39</definedName>
    <definedName name="_xlnm.Criteria" localSheetId="2">'Module 2'!$AM$83:$AP$83</definedName>
    <definedName name="_xlnm.Extract" localSheetId="2">'Module 2'!$AR$77:$AT$82</definedName>
    <definedName name="_xlnm.Print_Area" localSheetId="1">'Module 1'!$T$20:$AB$33</definedName>
    <definedName name="_xlnm.Print_Area" localSheetId="0">Présentation!$B$1:$D$31</definedName>
    <definedName name="_xlnm.Print_Area" localSheetId="4">'Tableaux des résultats'!$F$5:$M$35</definedName>
    <definedName name="sorted_list_start" localSheetId="2">'Module 2'!$B$2</definedName>
    <definedName name="sorted_list_start">#REF!</definedName>
    <definedName name="Z_0398F8AF_BB01_4F41_911B_6BEB5C23013B_.wvu.Cols" localSheetId="1" hidden="1">'Module 1'!$B:$B,'Module 1'!$L:$AG</definedName>
    <definedName name="Z_0398F8AF_BB01_4F41_911B_6BEB5C23013B_.wvu.Cols" localSheetId="2" hidden="1">'Module 2'!$O:$BF</definedName>
    <definedName name="Z_0398F8AF_BB01_4F41_911B_6BEB5C23013B_.wvu.Cols" localSheetId="3" hidden="1">'Module 3'!$B:$B,'Module 3'!$L:$Y</definedName>
    <definedName name="Z_0398F8AF_BB01_4F41_911B_6BEB5C23013B_.wvu.Cols" localSheetId="0" hidden="1">Présentation!$C:$C</definedName>
    <definedName name="Z_0398F8AF_BB01_4F41_911B_6BEB5C23013B_.wvu.Cols" localSheetId="4" hidden="1">'Tableaux des résultats'!$C:$Z,'Tableaux des résultats'!$AJ:$AL</definedName>
    <definedName name="Z_0398F8AF_BB01_4F41_911B_6BEB5C23013B_.wvu.FilterData" localSheetId="2" hidden="1">'Module 2'!$AM$77:$AP$82</definedName>
    <definedName name="Z_0398F8AF_BB01_4F41_911B_6BEB5C23013B_.wvu.FilterData" localSheetId="3" hidden="1">'Module 3'!$D$66:$J$66</definedName>
    <definedName name="Z_0398F8AF_BB01_4F41_911B_6BEB5C23013B_.wvu.PrintArea" localSheetId="1" hidden="1">'Module 1'!$T$20:$AB$33</definedName>
    <definedName name="Z_0398F8AF_BB01_4F41_911B_6BEB5C23013B_.wvu.PrintArea" localSheetId="0" hidden="1">Présentation!$B$1:$D$31</definedName>
    <definedName name="Z_0398F8AF_BB01_4F41_911B_6BEB5C23013B_.wvu.Rows" localSheetId="1" hidden="1">'Module 1'!$13:$19,'Module 1'!$43:$66</definedName>
    <definedName name="Z_0398F8AF_BB01_4F41_911B_6BEB5C23013B_.wvu.Rows" localSheetId="2" hidden="1">'Module 2'!$37:$700</definedName>
    <definedName name="Z_0398F8AF_BB01_4F41_911B_6BEB5C23013B_.wvu.Rows" localSheetId="3" hidden="1">'Module 3'!$30:$700</definedName>
    <definedName name="Z_0398F8AF_BB01_4F41_911B_6BEB5C23013B_.wvu.Rows" localSheetId="4" hidden="1">'Tableaux des résultats'!$2:$427,'Tableaux des résultats'!$434:$641,'Tableaux des résultats'!$682:$799</definedName>
    <definedName name="Z_0596A31D_1135_4C04_B235_4F7AEFBF56EB_.wvu.Cols" localSheetId="1" hidden="1">'Module 1'!$B:$B,'Module 1'!$L:$AG</definedName>
    <definedName name="Z_0596A31D_1135_4C04_B235_4F7AEFBF56EB_.wvu.Cols" localSheetId="2" hidden="1">'Module 2'!$O:$BF</definedName>
    <definedName name="Z_0596A31D_1135_4C04_B235_4F7AEFBF56EB_.wvu.Cols" localSheetId="3" hidden="1">'Module 3'!$B:$B,'Module 3'!$L:$Y</definedName>
    <definedName name="Z_0596A31D_1135_4C04_B235_4F7AEFBF56EB_.wvu.Cols" localSheetId="0" hidden="1">Présentation!$C:$C</definedName>
    <definedName name="Z_0596A31D_1135_4C04_B235_4F7AEFBF56EB_.wvu.Cols" localSheetId="4" hidden="1">'Tableaux des résultats'!$C:$E,'Tableaux des résultats'!$O:$AO</definedName>
    <definedName name="Z_0596A31D_1135_4C04_B235_4F7AEFBF56EB_.wvu.FilterData" localSheetId="2" hidden="1">'Module 2'!$AM$77:$AP$82</definedName>
    <definedName name="Z_0596A31D_1135_4C04_B235_4F7AEFBF56EB_.wvu.FilterData" localSheetId="3" hidden="1">'Module 3'!$D$66:$J$66</definedName>
    <definedName name="Z_0596A31D_1135_4C04_B235_4F7AEFBF56EB_.wvu.PrintArea" localSheetId="1" hidden="1">'Module 1'!$T$20:$AB$33</definedName>
    <definedName name="Z_0596A31D_1135_4C04_B235_4F7AEFBF56EB_.wvu.PrintArea" localSheetId="0" hidden="1">Présentation!$B$1:$D$31</definedName>
    <definedName name="Z_0596A31D_1135_4C04_B235_4F7AEFBF56EB_.wvu.Rows" localSheetId="1" hidden="1">'Module 1'!$13:$19,'Module 1'!$43:$66</definedName>
    <definedName name="Z_0596A31D_1135_4C04_B235_4F7AEFBF56EB_.wvu.Rows" localSheetId="2" hidden="1">'Module 2'!$37:$700</definedName>
    <definedName name="Z_0596A31D_1135_4C04_B235_4F7AEFBF56EB_.wvu.Rows" localSheetId="3" hidden="1">'Module 3'!$29:$700</definedName>
    <definedName name="Z_0596A31D_1135_4C04_B235_4F7AEFBF56EB_.wvu.Rows" localSheetId="4" hidden="1">'Tableaux des résultats'!$1:$8,'Tableaux des résultats'!$38:$798</definedName>
    <definedName name="Z_0F44F22A_7810_43A9_8241_E43689B541F4_.wvu.Cols" localSheetId="1" hidden="1">'Module 1'!$B:$B</definedName>
    <definedName name="Z_0F44F22A_7810_43A9_8241_E43689B541F4_.wvu.Cols" localSheetId="3" hidden="1">'Module 3'!$B:$B</definedName>
    <definedName name="Z_0F44F22A_7810_43A9_8241_E43689B541F4_.wvu.FilterData" localSheetId="2" hidden="1">'Module 2'!$AM$77:$AP$82</definedName>
    <definedName name="Z_0F44F22A_7810_43A9_8241_E43689B541F4_.wvu.FilterData" localSheetId="3" hidden="1">'Module 3'!$D$66:$J$66</definedName>
    <definedName name="Z_0F44F22A_7810_43A9_8241_E43689B541F4_.wvu.PrintArea" localSheetId="1" hidden="1">'Module 1'!$T$20:$AB$33</definedName>
    <definedName name="Z_0F44F22A_7810_43A9_8241_E43689B541F4_.wvu.PrintArea" localSheetId="0" hidden="1">Présentation!$B$1:$D$31</definedName>
    <definedName name="Z_0F44F22A_7810_43A9_8241_E43689B541F4_.wvu.PrintArea" localSheetId="4" hidden="1">'Tableaux des résultats'!$F$5:$M$35</definedName>
    <definedName name="Z_0F44F22A_7810_43A9_8241_E43689B541F4_.wvu.Rows" localSheetId="1" hidden="1">'Module 1'!$13:$19</definedName>
    <definedName name="Z_1164E0A0_71A8_4DF7_935D_99E79791952A_.wvu.Cols" localSheetId="1" hidden="1">'Module 1'!$B:$B,'Module 1'!$L:$AG</definedName>
    <definedName name="Z_1164E0A0_71A8_4DF7_935D_99E79791952A_.wvu.Cols" localSheetId="2" hidden="1">'Module 2'!$O:$BF</definedName>
    <definedName name="Z_1164E0A0_71A8_4DF7_935D_99E79791952A_.wvu.Cols" localSheetId="3" hidden="1">'Module 3'!$B:$B,'Module 3'!$L:$Y</definedName>
    <definedName name="Z_1164E0A0_71A8_4DF7_935D_99E79791952A_.wvu.Cols" localSheetId="0" hidden="1">Présentation!$C:$C</definedName>
    <definedName name="Z_1164E0A0_71A8_4DF7_935D_99E79791952A_.wvu.Cols" localSheetId="4" hidden="1">'Tableaux des résultats'!$D:$AN</definedName>
    <definedName name="Z_1164E0A0_71A8_4DF7_935D_99E79791952A_.wvu.FilterData" localSheetId="2" hidden="1">'Module 2'!$AM$77:$AP$82</definedName>
    <definedName name="Z_1164E0A0_71A8_4DF7_935D_99E79791952A_.wvu.FilterData" localSheetId="3" hidden="1">'Module 3'!$D$66:$J$66</definedName>
    <definedName name="Z_1164E0A0_71A8_4DF7_935D_99E79791952A_.wvu.PrintArea" localSheetId="1" hidden="1">'Module 1'!$T$20:$AB$33</definedName>
    <definedName name="Z_1164E0A0_71A8_4DF7_935D_99E79791952A_.wvu.PrintArea" localSheetId="0" hidden="1">Présentation!$B$1:$D$31</definedName>
    <definedName name="Z_1164E0A0_71A8_4DF7_935D_99E79791952A_.wvu.PrintArea" localSheetId="4" hidden="1">'Tableaux des résultats'!$F$5:$M$35</definedName>
    <definedName name="Z_1164E0A0_71A8_4DF7_935D_99E79791952A_.wvu.Rows" localSheetId="1" hidden="1">'Module 1'!$13:$19,'Module 1'!$43:$66</definedName>
    <definedName name="Z_1164E0A0_71A8_4DF7_935D_99E79791952A_.wvu.Rows" localSheetId="2" hidden="1">'Module 2'!$5:$524,'Module 2'!$602:$700</definedName>
    <definedName name="Z_1164E0A0_71A8_4DF7_935D_99E79791952A_.wvu.Rows" localSheetId="3" hidden="1">'Module 3'!$29:$700</definedName>
    <definedName name="Z_1164E0A0_71A8_4DF7_935D_99E79791952A_.wvu.Rows" localSheetId="4" hidden="1">'Tableaux des résultats'!$7:$797</definedName>
    <definedName name="Z_127CF244_40F7_4382_B5F4_6FE7DC055927_.wvu.Cols" localSheetId="1" hidden="1">'Module 1'!$B:$B,'Module 1'!$L:$AG</definedName>
    <definedName name="Z_127CF244_40F7_4382_B5F4_6FE7DC055927_.wvu.Cols" localSheetId="2" hidden="1">'Module 2'!$O:$BF</definedName>
    <definedName name="Z_127CF244_40F7_4382_B5F4_6FE7DC055927_.wvu.Cols" localSheetId="3" hidden="1">'Module 3'!$B:$B,'Module 3'!$L:$Y</definedName>
    <definedName name="Z_127CF244_40F7_4382_B5F4_6FE7DC055927_.wvu.Cols" localSheetId="0" hidden="1">Présentation!$C:$C</definedName>
    <definedName name="Z_127CF244_40F7_4382_B5F4_6FE7DC055927_.wvu.Cols" localSheetId="4" hidden="1">'Tableaux des résultats'!$C:$O,'Tableaux des résultats'!$Y:$AN</definedName>
    <definedName name="Z_127CF244_40F7_4382_B5F4_6FE7DC055927_.wvu.FilterData" localSheetId="2" hidden="1">'Module 2'!$AM$77:$AP$82</definedName>
    <definedName name="Z_127CF244_40F7_4382_B5F4_6FE7DC055927_.wvu.FilterData" localSheetId="3" hidden="1">'Module 3'!$D$66:$J$66</definedName>
    <definedName name="Z_127CF244_40F7_4382_B5F4_6FE7DC055927_.wvu.PrintArea" localSheetId="1" hidden="1">'Module 1'!$T$20:$AB$33</definedName>
    <definedName name="Z_127CF244_40F7_4382_B5F4_6FE7DC055927_.wvu.PrintArea" localSheetId="0" hidden="1">Présentation!$B$1:$D$31</definedName>
    <definedName name="Z_127CF244_40F7_4382_B5F4_6FE7DC055927_.wvu.Rows" localSheetId="1" hidden="1">'Module 1'!$13:$19,'Module 1'!$43:$66</definedName>
    <definedName name="Z_127CF244_40F7_4382_B5F4_6FE7DC055927_.wvu.Rows" localSheetId="2" hidden="1">'Module 2'!$37:$700</definedName>
    <definedName name="Z_127CF244_40F7_4382_B5F4_6FE7DC055927_.wvu.Rows" localSheetId="3" hidden="1">'Module 3'!$30:$700</definedName>
    <definedName name="Z_127CF244_40F7_4382_B5F4_6FE7DC055927_.wvu.Rows" localSheetId="4" hidden="1">'Tableaux des résultats'!$2:$39,'Tableaux des résultats'!$100:$420,'Tableaux des résultats'!$422:$797</definedName>
    <definedName name="Z_14701618_057F_44B9_A80D_6571C2675A43_.wvu.Cols" localSheetId="1" hidden="1">'Module 1'!$B:$B,'Module 1'!$L:$AG</definedName>
    <definedName name="Z_14701618_057F_44B9_A80D_6571C2675A43_.wvu.Cols" localSheetId="2" hidden="1">'Module 2'!$O:$BF</definedName>
    <definedName name="Z_14701618_057F_44B9_A80D_6571C2675A43_.wvu.Cols" localSheetId="3" hidden="1">'Module 3'!$B:$B,'Module 3'!$L:$Y</definedName>
    <definedName name="Z_14701618_057F_44B9_A80D_6571C2675A43_.wvu.Cols" localSheetId="0" hidden="1">Présentation!$C:$C</definedName>
    <definedName name="Z_14701618_057F_44B9_A80D_6571C2675A43_.wvu.Cols" localSheetId="4" hidden="1">'Tableaux des résultats'!$D:$AN</definedName>
    <definedName name="Z_14701618_057F_44B9_A80D_6571C2675A43_.wvu.FilterData" localSheetId="2" hidden="1">'Module 2'!$AM$77:$AP$82</definedName>
    <definedName name="Z_14701618_057F_44B9_A80D_6571C2675A43_.wvu.FilterData" localSheetId="3" hidden="1">'Module 3'!$D$66:$J$66</definedName>
    <definedName name="Z_14701618_057F_44B9_A80D_6571C2675A43_.wvu.PrintArea" localSheetId="1" hidden="1">'Module 1'!$T$20:$AB$33</definedName>
    <definedName name="Z_14701618_057F_44B9_A80D_6571C2675A43_.wvu.PrintArea" localSheetId="0" hidden="1">Présentation!$B$1:$D$31</definedName>
    <definedName name="Z_14701618_057F_44B9_A80D_6571C2675A43_.wvu.PrintArea" localSheetId="4" hidden="1">'Tableaux des résultats'!$F$5:$M$35</definedName>
    <definedName name="Z_14701618_057F_44B9_A80D_6571C2675A43_.wvu.Rows" localSheetId="1" hidden="1">'Module 1'!$13:$19,'Module 1'!$43:$66</definedName>
    <definedName name="Z_14701618_057F_44B9_A80D_6571C2675A43_.wvu.Rows" localSheetId="2" hidden="1">'Module 2'!$37:$700</definedName>
    <definedName name="Z_14701618_057F_44B9_A80D_6571C2675A43_.wvu.Rows" localSheetId="3" hidden="1">'Module 3'!$5:$125,'Module 3'!$233:$700</definedName>
    <definedName name="Z_14701618_057F_44B9_A80D_6571C2675A43_.wvu.Rows" localSheetId="4" hidden="1">'Tableaux des résultats'!$7:$797</definedName>
    <definedName name="Z_14B7E1D9_F05B_44BE_A36D_1131D48DE55A_.wvu.Cols" localSheetId="1" hidden="1">'Module 1'!$B:$B,'Module 1'!$L:$AG</definedName>
    <definedName name="Z_14B7E1D9_F05B_44BE_A36D_1131D48DE55A_.wvu.Cols" localSheetId="2" hidden="1">'Module 2'!$O:$BF</definedName>
    <definedName name="Z_14B7E1D9_F05B_44BE_A36D_1131D48DE55A_.wvu.Cols" localSheetId="3" hidden="1">'Module 3'!$B:$B,'Module 3'!$L:$Y</definedName>
    <definedName name="Z_14B7E1D9_F05B_44BE_A36D_1131D48DE55A_.wvu.Cols" localSheetId="0" hidden="1">Présentation!$C:$C</definedName>
    <definedName name="Z_14B7E1D9_F05B_44BE_A36D_1131D48DE55A_.wvu.Cols" localSheetId="4" hidden="1">'Tableaux des résultats'!$C:$AJ</definedName>
    <definedName name="Z_14B7E1D9_F05B_44BE_A36D_1131D48DE55A_.wvu.FilterData" localSheetId="2" hidden="1">'Module 2'!$AM$77:$AP$82</definedName>
    <definedName name="Z_14B7E1D9_F05B_44BE_A36D_1131D48DE55A_.wvu.FilterData" localSheetId="3" hidden="1">'Module 3'!$D$66:$J$66</definedName>
    <definedName name="Z_14B7E1D9_F05B_44BE_A36D_1131D48DE55A_.wvu.PrintArea" localSheetId="1" hidden="1">'Module 1'!$T$20:$AB$33</definedName>
    <definedName name="Z_14B7E1D9_F05B_44BE_A36D_1131D48DE55A_.wvu.PrintArea" localSheetId="0" hidden="1">Présentation!$B$1:$D$31</definedName>
    <definedName name="Z_14B7E1D9_F05B_44BE_A36D_1131D48DE55A_.wvu.Rows" localSheetId="1" hidden="1">'Module 1'!$13:$19,'Module 1'!$43:$66</definedName>
    <definedName name="Z_14B7E1D9_F05B_44BE_A36D_1131D48DE55A_.wvu.Rows" localSheetId="2" hidden="1">'Module 2'!$37:$700</definedName>
    <definedName name="Z_14B7E1D9_F05B_44BE_A36D_1131D48DE55A_.wvu.Rows" localSheetId="3" hidden="1">'Module 3'!$30:$700</definedName>
    <definedName name="Z_14B7E1D9_F05B_44BE_A36D_1131D48DE55A_.wvu.Rows" localSheetId="4" hidden="1">'Tableaux des résultats'!$2:$427,'Tableaux des résultats'!$432:$461,'Tableaux des résultats'!$464:$682,'Tableaux des résultats'!$709:$799</definedName>
    <definedName name="Z_1730E845_78B9_4800_8016_B034C4011192_.wvu.Cols" localSheetId="1" hidden="1">'Module 1'!$B:$B,'Module 1'!$L:$AG</definedName>
    <definedName name="Z_1730E845_78B9_4800_8016_B034C4011192_.wvu.Cols" localSheetId="2" hidden="1">'Module 2'!$O:$BF</definedName>
    <definedName name="Z_1730E845_78B9_4800_8016_B034C4011192_.wvu.Cols" localSheetId="3" hidden="1">'Module 3'!$B:$B,'Module 3'!$L:$Y</definedName>
    <definedName name="Z_1730E845_78B9_4800_8016_B034C4011192_.wvu.Cols" localSheetId="0" hidden="1">Présentation!$C:$C</definedName>
    <definedName name="Z_1730E845_78B9_4800_8016_B034C4011192_.wvu.Cols" localSheetId="4" hidden="1">'Tableaux des résultats'!$D:$AN</definedName>
    <definedName name="Z_1730E845_78B9_4800_8016_B034C4011192_.wvu.FilterData" localSheetId="2" hidden="1">'Module 2'!$AM$77:$AP$82</definedName>
    <definedName name="Z_1730E845_78B9_4800_8016_B034C4011192_.wvu.FilterData" localSheetId="3" hidden="1">'Module 3'!$D$66:$J$66</definedName>
    <definedName name="Z_1730E845_78B9_4800_8016_B034C4011192_.wvu.PrintArea" localSheetId="1" hidden="1">'Module 1'!$T$20:$AB$33</definedName>
    <definedName name="Z_1730E845_78B9_4800_8016_B034C4011192_.wvu.PrintArea" localSheetId="0" hidden="1">Présentation!$B$1:$D$31</definedName>
    <definedName name="Z_1730E845_78B9_4800_8016_B034C4011192_.wvu.PrintArea" localSheetId="4" hidden="1">'Tableaux des résultats'!$F$5:$M$35</definedName>
    <definedName name="Z_1730E845_78B9_4800_8016_B034C4011192_.wvu.Rows" localSheetId="1" hidden="1">'Module 1'!$13:$19,'Module 1'!$43:$66</definedName>
    <definedName name="Z_1730E845_78B9_4800_8016_B034C4011192_.wvu.Rows" localSheetId="2" hidden="1">'Module 2'!$37:$700</definedName>
    <definedName name="Z_1730E845_78B9_4800_8016_B034C4011192_.wvu.Rows" localSheetId="3" hidden="1">'Module 3'!$29:$700</definedName>
    <definedName name="Z_1730E845_78B9_4800_8016_B034C4011192_.wvu.Rows" localSheetId="4" hidden="1">'Tableaux des résultats'!$7:$797</definedName>
    <definedName name="Z_193C6D79_1DD6_46B2_B287_29B305333ABD_.wvu.Cols" localSheetId="1" hidden="1">'Module 1'!$B:$B,'Module 1'!$L:$AG</definedName>
    <definedName name="Z_193C6D79_1DD6_46B2_B287_29B305333ABD_.wvu.Cols" localSheetId="2" hidden="1">'Module 2'!$O:$BF</definedName>
    <definedName name="Z_193C6D79_1DD6_46B2_B287_29B305333ABD_.wvu.Cols" localSheetId="3" hidden="1">'Module 3'!$B:$B,'Module 3'!$L:$Y</definedName>
    <definedName name="Z_193C6D79_1DD6_46B2_B287_29B305333ABD_.wvu.Cols" localSheetId="0" hidden="1">Présentation!$C:$C</definedName>
    <definedName name="Z_193C6D79_1DD6_46B2_B287_29B305333ABD_.wvu.Cols" localSheetId="4" hidden="1">'Tableaux des résultats'!$D:$AN</definedName>
    <definedName name="Z_193C6D79_1DD6_46B2_B287_29B305333ABD_.wvu.FilterData" localSheetId="2" hidden="1">'Module 2'!$AM$77:$AP$82</definedName>
    <definedName name="Z_193C6D79_1DD6_46B2_B287_29B305333ABD_.wvu.FilterData" localSheetId="3" hidden="1">'Module 3'!$D$66:$J$66</definedName>
    <definedName name="Z_193C6D79_1DD6_46B2_B287_29B305333ABD_.wvu.PrintArea" localSheetId="1" hidden="1">'Module 1'!$T$20:$AB$33</definedName>
    <definedName name="Z_193C6D79_1DD6_46B2_B287_29B305333ABD_.wvu.PrintArea" localSheetId="0" hidden="1">Présentation!$B$1:$D$31</definedName>
    <definedName name="Z_193C6D79_1DD6_46B2_B287_29B305333ABD_.wvu.PrintArea" localSheetId="4" hidden="1">'Tableaux des résultats'!$F$5:$M$35</definedName>
    <definedName name="Z_193C6D79_1DD6_46B2_B287_29B305333ABD_.wvu.Rows" localSheetId="1" hidden="1">'Module 1'!$13:$19,'Module 1'!$43:$66</definedName>
    <definedName name="Z_193C6D79_1DD6_46B2_B287_29B305333ABD_.wvu.Rows" localSheetId="2" hidden="1">'Module 2'!$37:$700</definedName>
    <definedName name="Z_193C6D79_1DD6_46B2_B287_29B305333ABD_.wvu.Rows" localSheetId="3" hidden="1">'Module 3'!$29:$700</definedName>
    <definedName name="Z_193C6D79_1DD6_46B2_B287_29B305333ABD_.wvu.Rows" localSheetId="4" hidden="1">'Tableaux des résultats'!$7:$797</definedName>
    <definedName name="Z_2D881BC0_D8D0_4107_9850_1E783069C556_.wvu.Cols" localSheetId="1" hidden="1">'Module 1'!$B:$B,'Module 1'!$L:$AG</definedName>
    <definedName name="Z_2D881BC0_D8D0_4107_9850_1E783069C556_.wvu.Cols" localSheetId="2" hidden="1">'Module 2'!$O:$BF</definedName>
    <definedName name="Z_2D881BC0_D8D0_4107_9850_1E783069C556_.wvu.Cols" localSheetId="3" hidden="1">'Module 3'!$B:$B,'Module 3'!$L:$Y</definedName>
    <definedName name="Z_2D881BC0_D8D0_4107_9850_1E783069C556_.wvu.Cols" localSheetId="0" hidden="1">Présentation!$C:$C</definedName>
    <definedName name="Z_2D881BC0_D8D0_4107_9850_1E783069C556_.wvu.Cols" localSheetId="4" hidden="1">'Tableaux des résultats'!$C:$AJ</definedName>
    <definedName name="Z_2D881BC0_D8D0_4107_9850_1E783069C556_.wvu.FilterData" localSheetId="2" hidden="1">'Module 2'!$AM$77:$AP$82</definedName>
    <definedName name="Z_2D881BC0_D8D0_4107_9850_1E783069C556_.wvu.FilterData" localSheetId="3" hidden="1">'Module 3'!$D$66:$J$66</definedName>
    <definedName name="Z_2D881BC0_D8D0_4107_9850_1E783069C556_.wvu.PrintArea" localSheetId="1" hidden="1">'Module 1'!$T$20:$AB$33</definedName>
    <definedName name="Z_2D881BC0_D8D0_4107_9850_1E783069C556_.wvu.PrintArea" localSheetId="0" hidden="1">Présentation!$B$1:$D$31</definedName>
    <definedName name="Z_2D881BC0_D8D0_4107_9850_1E783069C556_.wvu.Rows" localSheetId="1" hidden="1">'Module 1'!$13:$19,'Module 1'!$43:$66</definedName>
    <definedName name="Z_2D881BC0_D8D0_4107_9850_1E783069C556_.wvu.Rows" localSheetId="2" hidden="1">'Module 2'!$37:$700</definedName>
    <definedName name="Z_2D881BC0_D8D0_4107_9850_1E783069C556_.wvu.Rows" localSheetId="3" hidden="1">'Module 3'!$30:$700</definedName>
    <definedName name="Z_2D881BC0_D8D0_4107_9850_1E783069C556_.wvu.Rows" localSheetId="4" hidden="1">'Tableaux des résultats'!$2:$427,'Tableaux des résultats'!$432:$461,'Tableaux des résultats'!$464:$525,'Tableaux des résultats'!$545:$799</definedName>
    <definedName name="Z_3783CD60_BBDD_4DC9_8238_7D85CC9CCE38_.wvu.Cols" localSheetId="1" hidden="1">'Module 1'!$B:$B,'Module 1'!$L:$AG</definedName>
    <definedName name="Z_3783CD60_BBDD_4DC9_8238_7D85CC9CCE38_.wvu.Cols" localSheetId="2" hidden="1">'Module 2'!$O:$BF</definedName>
    <definedName name="Z_3783CD60_BBDD_4DC9_8238_7D85CC9CCE38_.wvu.Cols" localSheetId="3" hidden="1">'Module 3'!$B:$B,'Module 3'!$L:$Y</definedName>
    <definedName name="Z_3783CD60_BBDD_4DC9_8238_7D85CC9CCE38_.wvu.Cols" localSheetId="0" hidden="1">Présentation!$C:$C</definedName>
    <definedName name="Z_3783CD60_BBDD_4DC9_8238_7D85CC9CCE38_.wvu.Cols" localSheetId="4" hidden="1">'Tableaux des résultats'!$D:$AN</definedName>
    <definedName name="Z_3783CD60_BBDD_4DC9_8238_7D85CC9CCE38_.wvu.FilterData" localSheetId="2" hidden="1">'Module 2'!$AM$77:$AP$82</definedName>
    <definedName name="Z_3783CD60_BBDD_4DC9_8238_7D85CC9CCE38_.wvu.FilterData" localSheetId="3" hidden="1">'Module 3'!$D$66:$J$66</definedName>
    <definedName name="Z_3783CD60_BBDD_4DC9_8238_7D85CC9CCE38_.wvu.PrintArea" localSheetId="1" hidden="1">'Module 1'!$T$20:$AB$33</definedName>
    <definedName name="Z_3783CD60_BBDD_4DC9_8238_7D85CC9CCE38_.wvu.PrintArea" localSheetId="0" hidden="1">Présentation!$B$1:$D$31</definedName>
    <definedName name="Z_3783CD60_BBDD_4DC9_8238_7D85CC9CCE38_.wvu.PrintArea" localSheetId="4" hidden="1">'Tableaux des résultats'!$F$5:$M$35</definedName>
    <definedName name="Z_3783CD60_BBDD_4DC9_8238_7D85CC9CCE38_.wvu.Rows" localSheetId="1" hidden="1">'Module 1'!$13:$19,'Module 1'!$43:$66</definedName>
    <definedName name="Z_3783CD60_BBDD_4DC9_8238_7D85CC9CCE38_.wvu.Rows" localSheetId="2" hidden="1">'Module 2'!$5:$601</definedName>
    <definedName name="Z_3783CD60_BBDD_4DC9_8238_7D85CC9CCE38_.wvu.Rows" localSheetId="3" hidden="1">'Module 3'!$29:$700</definedName>
    <definedName name="Z_3783CD60_BBDD_4DC9_8238_7D85CC9CCE38_.wvu.Rows" localSheetId="4" hidden="1">'Tableaux des résultats'!$7:$797</definedName>
    <definedName name="Z_3DF84044_4F18_4693_9BC0_6F1E3BB79687_.wvu.Cols" localSheetId="1" hidden="1">'Module 1'!$B:$B,'Module 1'!$L:$AG</definedName>
    <definedName name="Z_3DF84044_4F18_4693_9BC0_6F1E3BB79687_.wvu.Cols" localSheetId="2" hidden="1">'Module 2'!$O:$BF</definedName>
    <definedName name="Z_3DF84044_4F18_4693_9BC0_6F1E3BB79687_.wvu.Cols" localSheetId="3" hidden="1">'Module 3'!$B:$B,'Module 3'!$L:$Y</definedName>
    <definedName name="Z_3DF84044_4F18_4693_9BC0_6F1E3BB79687_.wvu.Cols" localSheetId="0" hidden="1">Présentation!$C:$C</definedName>
    <definedName name="Z_3DF84044_4F18_4693_9BC0_6F1E3BB79687_.wvu.Cols" localSheetId="4" hidden="1">'Tableaux des résultats'!$D:$AN</definedName>
    <definedName name="Z_3DF84044_4F18_4693_9BC0_6F1E3BB79687_.wvu.FilterData" localSheetId="2" hidden="1">'Module 2'!$AM$77:$AP$82</definedName>
    <definedName name="Z_3DF84044_4F18_4693_9BC0_6F1E3BB79687_.wvu.FilterData" localSheetId="3" hidden="1">'Module 3'!$D$66:$J$66</definedName>
    <definedName name="Z_3DF84044_4F18_4693_9BC0_6F1E3BB79687_.wvu.PrintArea" localSheetId="1" hidden="1">'Module 1'!$T$20:$AB$33</definedName>
    <definedName name="Z_3DF84044_4F18_4693_9BC0_6F1E3BB79687_.wvu.PrintArea" localSheetId="0" hidden="1">Présentation!$B$1:$D$31</definedName>
    <definedName name="Z_3DF84044_4F18_4693_9BC0_6F1E3BB79687_.wvu.PrintArea" localSheetId="4" hidden="1">'Tableaux des résultats'!$F$5:$M$35</definedName>
    <definedName name="Z_3DF84044_4F18_4693_9BC0_6F1E3BB79687_.wvu.Rows" localSheetId="1" hidden="1">'Module 1'!$13:$19,'Module 1'!$43:$66</definedName>
    <definedName name="Z_3DF84044_4F18_4693_9BC0_6F1E3BB79687_.wvu.Rows" localSheetId="2" hidden="1">'Module 2'!$37:$700</definedName>
    <definedName name="Z_3DF84044_4F18_4693_9BC0_6F1E3BB79687_.wvu.Rows" localSheetId="3" hidden="1">'Module 3'!$29:$700</definedName>
    <definedName name="Z_3DF84044_4F18_4693_9BC0_6F1E3BB79687_.wvu.Rows" localSheetId="4" hidden="1">'Tableaux des résultats'!$7:$797</definedName>
    <definedName name="Z_44126E2B_CD5D_4F43_AA3C_BFC7C80D88FD_.wvu.Cols" localSheetId="1" hidden="1">'Module 1'!$B:$B,'Module 1'!$L:$AG</definedName>
    <definedName name="Z_44126E2B_CD5D_4F43_AA3C_BFC7C80D88FD_.wvu.Cols" localSheetId="2" hidden="1">'Module 2'!$O:$BF</definedName>
    <definedName name="Z_44126E2B_CD5D_4F43_AA3C_BFC7C80D88FD_.wvu.Cols" localSheetId="3" hidden="1">'Module 3'!$B:$B,'Module 3'!$L:$Y</definedName>
    <definedName name="Z_44126E2B_CD5D_4F43_AA3C_BFC7C80D88FD_.wvu.Cols" localSheetId="0" hidden="1">Présentation!$C:$C</definedName>
    <definedName name="Z_44126E2B_CD5D_4F43_AA3C_BFC7C80D88FD_.wvu.Cols" localSheetId="4" hidden="1">'Tableaux des résultats'!$D:$AN</definedName>
    <definedName name="Z_44126E2B_CD5D_4F43_AA3C_BFC7C80D88FD_.wvu.FilterData" localSheetId="2" hidden="1">'Module 2'!$AM$77:$AP$82</definedName>
    <definedName name="Z_44126E2B_CD5D_4F43_AA3C_BFC7C80D88FD_.wvu.FilterData" localSheetId="3" hidden="1">'Module 3'!$D$66:$J$66</definedName>
    <definedName name="Z_44126E2B_CD5D_4F43_AA3C_BFC7C80D88FD_.wvu.PrintArea" localSheetId="1" hidden="1">'Module 1'!$T$20:$AB$33</definedName>
    <definedName name="Z_44126E2B_CD5D_4F43_AA3C_BFC7C80D88FD_.wvu.PrintArea" localSheetId="0" hidden="1">Présentation!$B$1:$D$31</definedName>
    <definedName name="Z_44126E2B_CD5D_4F43_AA3C_BFC7C80D88FD_.wvu.PrintArea" localSheetId="4" hidden="1">'Tableaux des résultats'!$F$5:$M$35</definedName>
    <definedName name="Z_44126E2B_CD5D_4F43_AA3C_BFC7C80D88FD_.wvu.Rows" localSheetId="1" hidden="1">'Module 1'!$13:$19,'Module 1'!$43:$66</definedName>
    <definedName name="Z_44126E2B_CD5D_4F43_AA3C_BFC7C80D88FD_.wvu.Rows" localSheetId="2" hidden="1">'Module 2'!$5:$321,'Module 2'!$411:$700</definedName>
    <definedName name="Z_44126E2B_CD5D_4F43_AA3C_BFC7C80D88FD_.wvu.Rows" localSheetId="3" hidden="1">'Module 3'!$29:$700</definedName>
    <definedName name="Z_44126E2B_CD5D_4F43_AA3C_BFC7C80D88FD_.wvu.Rows" localSheetId="4" hidden="1">'Tableaux des résultats'!$7:$797</definedName>
    <definedName name="Z_565C0F64_F4BA_4FBC_9547_A8DF7B5A2EFF_.wvu.Cols" localSheetId="1" hidden="1">'Module 1'!$B:$B,'Module 1'!$L:$AG</definedName>
    <definedName name="Z_565C0F64_F4BA_4FBC_9547_A8DF7B5A2EFF_.wvu.Cols" localSheetId="2" hidden="1">'Module 2'!$O:$BF</definedName>
    <definedName name="Z_565C0F64_F4BA_4FBC_9547_A8DF7B5A2EFF_.wvu.Cols" localSheetId="3" hidden="1">'Module 3'!$B:$B,'Module 3'!$L:$Y</definedName>
    <definedName name="Z_565C0F64_F4BA_4FBC_9547_A8DF7B5A2EFF_.wvu.Cols" localSheetId="0" hidden="1">Présentation!$C:$C</definedName>
    <definedName name="Z_565C0F64_F4BA_4FBC_9547_A8DF7B5A2EFF_.wvu.Cols" localSheetId="4" hidden="1">'Tableaux des résultats'!$C:$AJ</definedName>
    <definedName name="Z_565C0F64_F4BA_4FBC_9547_A8DF7B5A2EFF_.wvu.FilterData" localSheetId="2" hidden="1">'Module 2'!$AM$77:$AP$82</definedName>
    <definedName name="Z_565C0F64_F4BA_4FBC_9547_A8DF7B5A2EFF_.wvu.FilterData" localSheetId="3" hidden="1">'Module 3'!$D$66:$J$66</definedName>
    <definedName name="Z_565C0F64_F4BA_4FBC_9547_A8DF7B5A2EFF_.wvu.PrintArea" localSheetId="1" hidden="1">'Module 1'!$T$20:$AB$33</definedName>
    <definedName name="Z_565C0F64_F4BA_4FBC_9547_A8DF7B5A2EFF_.wvu.PrintArea" localSheetId="0" hidden="1">Présentation!$B$1:$D$31</definedName>
    <definedName name="Z_565C0F64_F4BA_4FBC_9547_A8DF7B5A2EFF_.wvu.Rows" localSheetId="1" hidden="1">'Module 1'!$13:$19,'Module 1'!$43:$66</definedName>
    <definedName name="Z_565C0F64_F4BA_4FBC_9547_A8DF7B5A2EFF_.wvu.Rows" localSheetId="2" hidden="1">'Module 2'!$37:$700</definedName>
    <definedName name="Z_565C0F64_F4BA_4FBC_9547_A8DF7B5A2EFF_.wvu.Rows" localSheetId="3" hidden="1">'Module 3'!$30:$700</definedName>
    <definedName name="Z_565C0F64_F4BA_4FBC_9547_A8DF7B5A2EFF_.wvu.Rows" localSheetId="4" hidden="1">'Tableaux des résultats'!$2:$427,'Tableaux des résultats'!$432:$461,'Tableaux des résultats'!$464:$735,'Tableaux des résultats'!$750:$799</definedName>
    <definedName name="Z_58172CF4_0A99_4348_8485_AC6CB3743B28_.wvu.Cols" localSheetId="1" hidden="1">'Module 1'!$B:$B,'Module 1'!$L:$AG</definedName>
    <definedName name="Z_58172CF4_0A99_4348_8485_AC6CB3743B28_.wvu.Cols" localSheetId="2" hidden="1">'Module 2'!$O:$BF</definedName>
    <definedName name="Z_58172CF4_0A99_4348_8485_AC6CB3743B28_.wvu.Cols" localSheetId="3" hidden="1">'Module 3'!$B:$B,'Module 3'!$L:$Y</definedName>
    <definedName name="Z_58172CF4_0A99_4348_8485_AC6CB3743B28_.wvu.Cols" localSheetId="0" hidden="1">Présentation!$C:$C</definedName>
    <definedName name="Z_58172CF4_0A99_4348_8485_AC6CB3743B28_.wvu.Cols" localSheetId="4" hidden="1">'Tableaux des résultats'!$D:$AN</definedName>
    <definedName name="Z_58172CF4_0A99_4348_8485_AC6CB3743B28_.wvu.FilterData" localSheetId="2" hidden="1">'Module 2'!$AM$77:$AP$82</definedName>
    <definedName name="Z_58172CF4_0A99_4348_8485_AC6CB3743B28_.wvu.FilterData" localSheetId="3" hidden="1">'Module 3'!$D$66:$J$66</definedName>
    <definedName name="Z_58172CF4_0A99_4348_8485_AC6CB3743B28_.wvu.PrintArea" localSheetId="1" hidden="1">'Module 1'!$T$20:$AB$33</definedName>
    <definedName name="Z_58172CF4_0A99_4348_8485_AC6CB3743B28_.wvu.PrintArea" localSheetId="0" hidden="1">Présentation!$B$1:$D$31</definedName>
    <definedName name="Z_58172CF4_0A99_4348_8485_AC6CB3743B28_.wvu.PrintArea" localSheetId="4" hidden="1">'Tableaux des résultats'!$F$5:$M$35</definedName>
    <definedName name="Z_58172CF4_0A99_4348_8485_AC6CB3743B28_.wvu.Rows" localSheetId="1" hidden="1">'Module 1'!$13:$19,'Module 1'!$43:$66</definedName>
    <definedName name="Z_58172CF4_0A99_4348_8485_AC6CB3743B28_.wvu.Rows" localSheetId="2" hidden="1">'Module 2'!$37:$700</definedName>
    <definedName name="Z_58172CF4_0A99_4348_8485_AC6CB3743B28_.wvu.Rows" localSheetId="3" hidden="1">'Module 3'!$29:$700</definedName>
    <definedName name="Z_58172CF4_0A99_4348_8485_AC6CB3743B28_.wvu.Rows" localSheetId="4" hidden="1">'Tableaux des résultats'!$7:$797</definedName>
    <definedName name="Z_58809AAB_6EBE_4F93_BC39_20A189034220_.wvu.Cols" localSheetId="1" hidden="1">'Module 1'!$B:$B,'Module 1'!$L:$AG</definedName>
    <definedName name="Z_58809AAB_6EBE_4F93_BC39_20A189034220_.wvu.Cols" localSheetId="2" hidden="1">'Module 2'!$O:$BF</definedName>
    <definedName name="Z_58809AAB_6EBE_4F93_BC39_20A189034220_.wvu.Cols" localSheetId="3" hidden="1">'Module 3'!$B:$B,'Module 3'!$L:$Y</definedName>
    <definedName name="Z_58809AAB_6EBE_4F93_BC39_20A189034220_.wvu.Cols" localSheetId="0" hidden="1">Présentation!$C:$C</definedName>
    <definedName name="Z_58809AAB_6EBE_4F93_BC39_20A189034220_.wvu.Cols" localSheetId="4" hidden="1">'Tableaux des résultats'!$D:$AN</definedName>
    <definedName name="Z_58809AAB_6EBE_4F93_BC39_20A189034220_.wvu.FilterData" localSheetId="2" hidden="1">'Module 2'!$AM$77:$AP$82</definedName>
    <definedName name="Z_58809AAB_6EBE_4F93_BC39_20A189034220_.wvu.FilterData" localSheetId="3" hidden="1">'Module 3'!$D$66:$J$66</definedName>
    <definedName name="Z_58809AAB_6EBE_4F93_BC39_20A189034220_.wvu.PrintArea" localSheetId="1" hidden="1">'Module 1'!$T$20:$AB$33</definedName>
    <definedName name="Z_58809AAB_6EBE_4F93_BC39_20A189034220_.wvu.PrintArea" localSheetId="0" hidden="1">Présentation!$B$1:$D$31</definedName>
    <definedName name="Z_58809AAB_6EBE_4F93_BC39_20A189034220_.wvu.PrintArea" localSheetId="4" hidden="1">'Tableaux des résultats'!$F$5:$M$35</definedName>
    <definedName name="Z_58809AAB_6EBE_4F93_BC39_20A189034220_.wvu.Rows" localSheetId="1" hidden="1">'Module 1'!$13:$19,'Module 1'!$43:$66</definedName>
    <definedName name="Z_58809AAB_6EBE_4F93_BC39_20A189034220_.wvu.Rows" localSheetId="2" hidden="1">'Module 2'!$5:$410,'Module 2'!$525:$700</definedName>
    <definedName name="Z_58809AAB_6EBE_4F93_BC39_20A189034220_.wvu.Rows" localSheetId="3" hidden="1">'Module 3'!$29:$700</definedName>
    <definedName name="Z_58809AAB_6EBE_4F93_BC39_20A189034220_.wvu.Rows" localSheetId="4" hidden="1">'Tableaux des résultats'!$7:$797</definedName>
    <definedName name="Z_5903D69A_5754_456F_9596_4F981E1004F3_.wvu.Cols" localSheetId="1" hidden="1">'Module 1'!$B:$B,'Module 1'!$L:$AG</definedName>
    <definedName name="Z_5903D69A_5754_456F_9596_4F981E1004F3_.wvu.Cols" localSheetId="2" hidden="1">'Module 2'!$O:$BF</definedName>
    <definedName name="Z_5903D69A_5754_456F_9596_4F981E1004F3_.wvu.Cols" localSheetId="3" hidden="1">'Module 3'!$B:$B,'Module 3'!$L:$Y</definedName>
    <definedName name="Z_5903D69A_5754_456F_9596_4F981E1004F3_.wvu.Cols" localSheetId="0" hidden="1">Présentation!$C:$C</definedName>
    <definedName name="Z_5903D69A_5754_456F_9596_4F981E1004F3_.wvu.Cols" localSheetId="4" hidden="1">'Tableaux des résultats'!$D:$AN</definedName>
    <definedName name="Z_5903D69A_5754_456F_9596_4F981E1004F3_.wvu.FilterData" localSheetId="2" hidden="1">'Module 2'!$AM$77:$AP$82</definedName>
    <definedName name="Z_5903D69A_5754_456F_9596_4F981E1004F3_.wvu.FilterData" localSheetId="3" hidden="1">'Module 3'!$D$66:$J$66</definedName>
    <definedName name="Z_5903D69A_5754_456F_9596_4F981E1004F3_.wvu.PrintArea" localSheetId="1" hidden="1">'Module 1'!$T$20:$AB$33</definedName>
    <definedName name="Z_5903D69A_5754_456F_9596_4F981E1004F3_.wvu.PrintArea" localSheetId="0" hidden="1">Présentation!$B$1:$D$31</definedName>
    <definedName name="Z_5903D69A_5754_456F_9596_4F981E1004F3_.wvu.PrintArea" localSheetId="4" hidden="1">'Tableaux des résultats'!$F$5:$M$35</definedName>
    <definedName name="Z_5903D69A_5754_456F_9596_4F981E1004F3_.wvu.Rows" localSheetId="1" hidden="1">'Module 1'!$13:$19,'Module 1'!$43:$66</definedName>
    <definedName name="Z_5903D69A_5754_456F_9596_4F981E1004F3_.wvu.Rows" localSheetId="2" hidden="1">'Module 2'!$5:$125,'Module 2'!$230:$700</definedName>
    <definedName name="Z_5903D69A_5754_456F_9596_4F981E1004F3_.wvu.Rows" localSheetId="3" hidden="1">'Module 3'!$29:$700</definedName>
    <definedName name="Z_5903D69A_5754_456F_9596_4F981E1004F3_.wvu.Rows" localSheetId="4" hidden="1">'Tableaux des résultats'!$7:$797</definedName>
    <definedName name="Z_5C446074_E11E_4485_BA91_433CA3BA4995_.wvu.Cols" localSheetId="1" hidden="1">'Module 1'!$B:$B,'Module 1'!$L:$AG</definedName>
    <definedName name="Z_5C446074_E11E_4485_BA91_433CA3BA4995_.wvu.Cols" localSheetId="2" hidden="1">'Module 2'!$O:$BF</definedName>
    <definedName name="Z_5C446074_E11E_4485_BA91_433CA3BA4995_.wvu.Cols" localSheetId="3" hidden="1">'Module 3'!$B:$B,'Module 3'!$L:$Y</definedName>
    <definedName name="Z_5C446074_E11E_4485_BA91_433CA3BA4995_.wvu.Cols" localSheetId="0" hidden="1">Présentation!$C:$C</definedName>
    <definedName name="Z_5C446074_E11E_4485_BA91_433CA3BA4995_.wvu.Cols" localSheetId="4" hidden="1">'Tableaux des résultats'!$C:$AJ</definedName>
    <definedName name="Z_5C446074_E11E_4485_BA91_433CA3BA4995_.wvu.FilterData" localSheetId="2" hidden="1">'Module 2'!$AM$77:$AP$82</definedName>
    <definedName name="Z_5C446074_E11E_4485_BA91_433CA3BA4995_.wvu.FilterData" localSheetId="3" hidden="1">'Module 3'!$D$66:$J$66</definedName>
    <definedName name="Z_5C446074_E11E_4485_BA91_433CA3BA4995_.wvu.PrintArea" localSheetId="1" hidden="1">'Module 1'!$T$20:$AB$33</definedName>
    <definedName name="Z_5C446074_E11E_4485_BA91_433CA3BA4995_.wvu.PrintArea" localSheetId="0" hidden="1">Présentation!$B$1:$D$31</definedName>
    <definedName name="Z_5C446074_E11E_4485_BA91_433CA3BA4995_.wvu.Rows" localSheetId="1" hidden="1">'Module 1'!$13:$19,'Module 1'!$43:$66</definedName>
    <definedName name="Z_5C446074_E11E_4485_BA91_433CA3BA4995_.wvu.Rows" localSheetId="2" hidden="1">'Module 2'!$37:$700</definedName>
    <definedName name="Z_5C446074_E11E_4485_BA91_433CA3BA4995_.wvu.Rows" localSheetId="3" hidden="1">'Module 3'!$30:$700</definedName>
    <definedName name="Z_5C446074_E11E_4485_BA91_433CA3BA4995_.wvu.Rows" localSheetId="4" hidden="1">'Tableaux des résultats'!$2:$427,'Tableaux des résultats'!$432:$461,'Tableaux des résultats'!$464:$628,'Tableaux des résultats'!$641:$799</definedName>
    <definedName name="Z_7120350E_2AAD_4BA0_9512_C8C1B63F3C29_.wvu.Cols" localSheetId="1" hidden="1">'Module 1'!$B:$B,'Module 1'!$L:$AG</definedName>
    <definedName name="Z_7120350E_2AAD_4BA0_9512_C8C1B63F3C29_.wvu.Cols" localSheetId="2" hidden="1">'Module 2'!$O:$BF</definedName>
    <definedName name="Z_7120350E_2AAD_4BA0_9512_C8C1B63F3C29_.wvu.Cols" localSheetId="3" hidden="1">'Module 3'!$B:$B,'Module 3'!$L:$Y</definedName>
    <definedName name="Z_7120350E_2AAD_4BA0_9512_C8C1B63F3C29_.wvu.Cols" localSheetId="0" hidden="1">Présentation!$C:$C</definedName>
    <definedName name="Z_7120350E_2AAD_4BA0_9512_C8C1B63F3C29_.wvu.Cols" localSheetId="4" hidden="1">'Tableaux des résultats'!$C:$Z,'Tableaux des résultats'!$AJ:$AL</definedName>
    <definedName name="Z_7120350E_2AAD_4BA0_9512_C8C1B63F3C29_.wvu.FilterData" localSheetId="2" hidden="1">'Module 2'!$AM$77:$AP$82</definedName>
    <definedName name="Z_7120350E_2AAD_4BA0_9512_C8C1B63F3C29_.wvu.FilterData" localSheetId="3" hidden="1">'Module 3'!$D$66:$J$66</definedName>
    <definedName name="Z_7120350E_2AAD_4BA0_9512_C8C1B63F3C29_.wvu.PrintArea" localSheetId="1" hidden="1">'Module 1'!$T$20:$AB$33</definedName>
    <definedName name="Z_7120350E_2AAD_4BA0_9512_C8C1B63F3C29_.wvu.PrintArea" localSheetId="0" hidden="1">Présentation!$B$1:$D$31</definedName>
    <definedName name="Z_7120350E_2AAD_4BA0_9512_C8C1B63F3C29_.wvu.Rows" localSheetId="1" hidden="1">'Module 1'!$13:$19,'Module 1'!$43:$66</definedName>
    <definedName name="Z_7120350E_2AAD_4BA0_9512_C8C1B63F3C29_.wvu.Rows" localSheetId="2" hidden="1">'Module 2'!$37:$700</definedName>
    <definedName name="Z_7120350E_2AAD_4BA0_9512_C8C1B63F3C29_.wvu.Rows" localSheetId="3" hidden="1">'Module 3'!$30:$700</definedName>
    <definedName name="Z_7120350E_2AAD_4BA0_9512_C8C1B63F3C29_.wvu.Rows" localSheetId="4" hidden="1">'Tableaux des résultats'!$2:$427,'Tableaux des résultats'!$434:$751,'Tableaux des résultats'!$779:$799</definedName>
    <definedName name="Z_75491233_9507_4EFC_A26E_AFD0CFFFCCCF_.wvu.Cols" localSheetId="1" hidden="1">'Module 1'!$B:$B,'Module 1'!$L:$AG</definedName>
    <definedName name="Z_75491233_9507_4EFC_A26E_AFD0CFFFCCCF_.wvu.Cols" localSheetId="2" hidden="1">'Module 2'!$O:$BF</definedName>
    <definedName name="Z_75491233_9507_4EFC_A26E_AFD0CFFFCCCF_.wvu.Cols" localSheetId="3" hidden="1">'Module 3'!$B:$B,'Module 3'!$L:$Y</definedName>
    <definedName name="Z_75491233_9507_4EFC_A26E_AFD0CFFFCCCF_.wvu.Cols" localSheetId="0" hidden="1">Présentation!$C:$C</definedName>
    <definedName name="Z_75491233_9507_4EFC_A26E_AFD0CFFFCCCF_.wvu.Cols" localSheetId="4" hidden="1">'Tableaux des résultats'!$C:$AJ</definedName>
    <definedName name="Z_75491233_9507_4EFC_A26E_AFD0CFFFCCCF_.wvu.FilterData" localSheetId="2" hidden="1">'Module 2'!$AM$77:$AP$82</definedName>
    <definedName name="Z_75491233_9507_4EFC_A26E_AFD0CFFFCCCF_.wvu.FilterData" localSheetId="3" hidden="1">'Module 3'!$D$66:$J$66</definedName>
    <definedName name="Z_75491233_9507_4EFC_A26E_AFD0CFFFCCCF_.wvu.PrintArea" localSheetId="1" hidden="1">'Module 1'!$T$20:$AB$33</definedName>
    <definedName name="Z_75491233_9507_4EFC_A26E_AFD0CFFFCCCF_.wvu.PrintArea" localSheetId="0" hidden="1">Présentation!$B$1:$D$31</definedName>
    <definedName name="Z_75491233_9507_4EFC_A26E_AFD0CFFFCCCF_.wvu.Rows" localSheetId="1" hidden="1">'Module 1'!$13:$19,'Module 1'!$43:$66</definedName>
    <definedName name="Z_75491233_9507_4EFC_A26E_AFD0CFFFCCCF_.wvu.Rows" localSheetId="2" hidden="1">'Module 2'!$37:$700</definedName>
    <definedName name="Z_75491233_9507_4EFC_A26E_AFD0CFFFCCCF_.wvu.Rows" localSheetId="3" hidden="1">'Module 3'!$30:$700</definedName>
    <definedName name="Z_75491233_9507_4EFC_A26E_AFD0CFFFCCCF_.wvu.Rows" localSheetId="4" hidden="1">'Tableaux des résultats'!$2:$427,'Tableaux des résultats'!$432:$461,'Tableaux des résultats'!$488:$523,'Tableaux des résultats'!$525:$525,'Tableaux des résultats'!$545:$574,'Tableaux des résultats'!$576:$576,'Tableaux des résultats'!$594:$628,'Tableaux des résultats'!$641:$682,'Tableaux des résultats'!$709:$735,'Tableaux des résultats'!$750:$780</definedName>
    <definedName name="Z_7CBE2DA3_08E4_4F49_B633_91ACF566CC50_.wvu.Cols" localSheetId="1" hidden="1">'Module 1'!$B:$B,'Module 1'!$L:$AG</definedName>
    <definedName name="Z_7CBE2DA3_08E4_4F49_B633_91ACF566CC50_.wvu.Cols" localSheetId="2" hidden="1">'Module 2'!$O:$BF</definedName>
    <definedName name="Z_7CBE2DA3_08E4_4F49_B633_91ACF566CC50_.wvu.Cols" localSheetId="3" hidden="1">'Module 3'!$B:$B,'Module 3'!$L:$Y</definedName>
    <definedName name="Z_7CBE2DA3_08E4_4F49_B633_91ACF566CC50_.wvu.Cols" localSheetId="0" hidden="1">Présentation!$C:$C</definedName>
    <definedName name="Z_7CBE2DA3_08E4_4F49_B633_91ACF566CC50_.wvu.Cols" localSheetId="4" hidden="1">'Tableaux des résultats'!$C:$O,'Tableaux des résultats'!$Y:$AN</definedName>
    <definedName name="Z_7CBE2DA3_08E4_4F49_B633_91ACF566CC50_.wvu.FilterData" localSheetId="2" hidden="1">'Module 2'!$AM$77:$AP$82</definedName>
    <definedName name="Z_7CBE2DA3_08E4_4F49_B633_91ACF566CC50_.wvu.FilterData" localSheetId="3" hidden="1">'Module 3'!$D$66:$J$66</definedName>
    <definedName name="Z_7CBE2DA3_08E4_4F49_B633_91ACF566CC50_.wvu.PrintArea" localSheetId="1" hidden="1">'Module 1'!$T$20:$AB$33</definedName>
    <definedName name="Z_7CBE2DA3_08E4_4F49_B633_91ACF566CC50_.wvu.PrintArea" localSheetId="0" hidden="1">Présentation!$B$1:$D$31</definedName>
    <definedName name="Z_7CBE2DA3_08E4_4F49_B633_91ACF566CC50_.wvu.Rows" localSheetId="1" hidden="1">'Module 1'!$13:$19,'Module 1'!$43:$66</definedName>
    <definedName name="Z_7CBE2DA3_08E4_4F49_B633_91ACF566CC50_.wvu.Rows" localSheetId="2" hidden="1">'Module 2'!$37:$700</definedName>
    <definedName name="Z_7CBE2DA3_08E4_4F49_B633_91ACF566CC50_.wvu.Rows" localSheetId="3" hidden="1">'Module 3'!$29:$700</definedName>
    <definedName name="Z_7CBE2DA3_08E4_4F49_B633_91ACF566CC50_.wvu.Rows" localSheetId="4" hidden="1">'Tableaux des résultats'!$2:$39,'Tableaux des résultats'!$48:$99,'Tableaux des résultats'!$160:$797</definedName>
    <definedName name="Z_7F73AAA6_ACFF_46F7_ACED_1A539712A986_.wvu.Cols" localSheetId="1" hidden="1">'Module 1'!$B:$B,'Module 1'!$L:$AG</definedName>
    <definedName name="Z_7F73AAA6_ACFF_46F7_ACED_1A539712A986_.wvu.Cols" localSheetId="2" hidden="1">'Module 2'!$O:$BF</definedName>
    <definedName name="Z_7F73AAA6_ACFF_46F7_ACED_1A539712A986_.wvu.Cols" localSheetId="3" hidden="1">'Module 3'!$B:$B,'Module 3'!$L:$Y</definedName>
    <definedName name="Z_7F73AAA6_ACFF_46F7_ACED_1A539712A986_.wvu.Cols" localSheetId="0" hidden="1">Présentation!$C:$C</definedName>
    <definedName name="Z_7F73AAA6_ACFF_46F7_ACED_1A539712A986_.wvu.Cols" localSheetId="4" hidden="1">'Tableaux des résultats'!$C:$AJ</definedName>
    <definedName name="Z_7F73AAA6_ACFF_46F7_ACED_1A539712A986_.wvu.FilterData" localSheetId="2" hidden="1">'Module 2'!$AM$77:$AP$82</definedName>
    <definedName name="Z_7F73AAA6_ACFF_46F7_ACED_1A539712A986_.wvu.FilterData" localSheetId="3" hidden="1">'Module 3'!$D$66:$J$66</definedName>
    <definedName name="Z_7F73AAA6_ACFF_46F7_ACED_1A539712A986_.wvu.PrintArea" localSheetId="1" hidden="1">'Module 1'!$T$20:$AB$33</definedName>
    <definedName name="Z_7F73AAA6_ACFF_46F7_ACED_1A539712A986_.wvu.PrintArea" localSheetId="0" hidden="1">Présentation!$B$1:$D$31</definedName>
    <definedName name="Z_7F73AAA6_ACFF_46F7_ACED_1A539712A986_.wvu.Rows" localSheetId="1" hidden="1">'Module 1'!$13:$19,'Module 1'!$43:$66</definedName>
    <definedName name="Z_7F73AAA6_ACFF_46F7_ACED_1A539712A986_.wvu.Rows" localSheetId="2" hidden="1">'Module 2'!$37:$700</definedName>
    <definedName name="Z_7F73AAA6_ACFF_46F7_ACED_1A539712A986_.wvu.Rows" localSheetId="3" hidden="1">'Module 3'!$30:$700</definedName>
    <definedName name="Z_7F73AAA6_ACFF_46F7_ACED_1A539712A986_.wvu.Rows" localSheetId="4" hidden="1">'Tableaux des résultats'!$2:$427,'Tableaux des résultats'!$432:$461,'Tableaux des résultats'!$464:$576,'Tableaux des résultats'!$594:$799</definedName>
    <definedName name="Z_822C3882_1252_4129_A4D0_A1BE9E38BFD5_.wvu.Cols" localSheetId="2" hidden="1">'Module 2'!$B:$B,'Module 2'!$O:$BQ</definedName>
    <definedName name="Z_822C3882_1252_4129_A4D0_A1BE9E38BFD5_.wvu.Rows" localSheetId="2" hidden="1">'Module 2'!$111:$596</definedName>
    <definedName name="Z_83923105_D3EF_4935_AFC9_6FBD0874636C_.wvu.Cols" localSheetId="1" hidden="1">'Module 1'!$B:$B,'Module 1'!$L:$AG</definedName>
    <definedName name="Z_83923105_D3EF_4935_AFC9_6FBD0874636C_.wvu.Cols" localSheetId="2" hidden="1">'Module 2'!$O:$BF</definedName>
    <definedName name="Z_83923105_D3EF_4935_AFC9_6FBD0874636C_.wvu.Cols" localSheetId="3" hidden="1">'Module 3'!$B:$B,'Module 3'!$L:$Y</definedName>
    <definedName name="Z_83923105_D3EF_4935_AFC9_6FBD0874636C_.wvu.Cols" localSheetId="0" hidden="1">Présentation!$C:$C</definedName>
    <definedName name="Z_83923105_D3EF_4935_AFC9_6FBD0874636C_.wvu.Cols" localSheetId="4" hidden="1">'Tableaux des résultats'!$C:$O,'Tableaux des résultats'!$Y:$AN</definedName>
    <definedName name="Z_83923105_D3EF_4935_AFC9_6FBD0874636C_.wvu.FilterData" localSheetId="2" hidden="1">'Module 2'!$AM$77:$AP$82</definedName>
    <definedName name="Z_83923105_D3EF_4935_AFC9_6FBD0874636C_.wvu.FilterData" localSheetId="3" hidden="1">'Module 3'!$D$66:$J$66</definedName>
    <definedName name="Z_83923105_D3EF_4935_AFC9_6FBD0874636C_.wvu.PrintArea" localSheetId="1" hidden="1">'Module 1'!$T$20:$AB$33</definedName>
    <definedName name="Z_83923105_D3EF_4935_AFC9_6FBD0874636C_.wvu.PrintArea" localSheetId="0" hidden="1">Présentation!$B$1:$D$31</definedName>
    <definedName name="Z_83923105_D3EF_4935_AFC9_6FBD0874636C_.wvu.Rows" localSheetId="1" hidden="1">'Module 1'!$13:$19,'Module 1'!$43:$66</definedName>
    <definedName name="Z_83923105_D3EF_4935_AFC9_6FBD0874636C_.wvu.Rows" localSheetId="2" hidden="1">'Module 2'!$37:$700</definedName>
    <definedName name="Z_83923105_D3EF_4935_AFC9_6FBD0874636C_.wvu.Rows" localSheetId="3" hidden="1">'Module 3'!$29:$700</definedName>
    <definedName name="Z_83923105_D3EF_4935_AFC9_6FBD0874636C_.wvu.Rows" localSheetId="4" hidden="1">'Tableaux des résultats'!$2:$39,'Tableaux des résultats'!$48:$213,'Tableaux des résultats'!$268:$797</definedName>
    <definedName name="Z_8C7AA061_2774_4648_9080_649D8E7084B6_.wvu.Cols" localSheetId="1" hidden="1">'Module 1'!$B:$B,'Module 1'!$L:$AG</definedName>
    <definedName name="Z_8C7AA061_2774_4648_9080_649D8E7084B6_.wvu.Cols" localSheetId="2" hidden="1">'Module 2'!$O:$BF</definedName>
    <definedName name="Z_8C7AA061_2774_4648_9080_649D8E7084B6_.wvu.Cols" localSheetId="3" hidden="1">'Module 3'!$B:$B,'Module 3'!$L:$Y</definedName>
    <definedName name="Z_8C7AA061_2774_4648_9080_649D8E7084B6_.wvu.Cols" localSheetId="0" hidden="1">Présentation!$C:$C</definedName>
    <definedName name="Z_8C7AA061_2774_4648_9080_649D8E7084B6_.wvu.Cols" localSheetId="4" hidden="1">'Tableaux des résultats'!$D:$AN</definedName>
    <definedName name="Z_8C7AA061_2774_4648_9080_649D8E7084B6_.wvu.FilterData" localSheetId="2" hidden="1">'Module 2'!$AM$77:$AP$82</definedName>
    <definedName name="Z_8C7AA061_2774_4648_9080_649D8E7084B6_.wvu.FilterData" localSheetId="3" hidden="1">'Module 3'!$D$66:$J$66</definedName>
    <definedName name="Z_8C7AA061_2774_4648_9080_649D8E7084B6_.wvu.PrintArea" localSheetId="1" hidden="1">'Module 1'!$T$20:$AB$33</definedName>
    <definedName name="Z_8C7AA061_2774_4648_9080_649D8E7084B6_.wvu.PrintArea" localSheetId="0" hidden="1">Présentation!$B$1:$D$31</definedName>
    <definedName name="Z_8C7AA061_2774_4648_9080_649D8E7084B6_.wvu.PrintArea" localSheetId="4" hidden="1">'Tableaux des résultats'!$F$5:$M$35</definedName>
    <definedName name="Z_8C7AA061_2774_4648_9080_649D8E7084B6_.wvu.Rows" localSheetId="1" hidden="1">'Module 1'!$13:$19,'Module 1'!$43:$66</definedName>
    <definedName name="Z_8C7AA061_2774_4648_9080_649D8E7084B6_.wvu.Rows" localSheetId="2" hidden="1">'Module 2'!$37:$700</definedName>
    <definedName name="Z_8C7AA061_2774_4648_9080_649D8E7084B6_.wvu.Rows" localSheetId="3" hidden="1">'Module 3'!$5:$417,'Module 3'!$539:$700</definedName>
    <definedName name="Z_8C7AA061_2774_4648_9080_649D8E7084B6_.wvu.Rows" localSheetId="4" hidden="1">'Tableaux des résultats'!$7:$797</definedName>
    <definedName name="Z_8F5229F8_400B_4437_A582_E9B2FF99E882_.wvu.Cols" localSheetId="1" hidden="1">'Module 1'!$B:$B,'Module 1'!$L:$AG</definedName>
    <definedName name="Z_8F5229F8_400B_4437_A582_E9B2FF99E882_.wvu.Cols" localSheetId="2" hidden="1">'Module 2'!$O:$BF</definedName>
    <definedName name="Z_8F5229F8_400B_4437_A582_E9B2FF99E882_.wvu.Cols" localSheetId="3" hidden="1">'Module 3'!$B:$B,'Module 3'!$L:$Y</definedName>
    <definedName name="Z_8F5229F8_400B_4437_A582_E9B2FF99E882_.wvu.Cols" localSheetId="0" hidden="1">Présentation!$C:$C</definedName>
    <definedName name="Z_8F5229F8_400B_4437_A582_E9B2FF99E882_.wvu.Cols" localSheetId="4" hidden="1">'Tableaux des résultats'!$D:$AN</definedName>
    <definedName name="Z_8F5229F8_400B_4437_A582_E9B2FF99E882_.wvu.FilterData" localSheetId="2" hidden="1">'Module 2'!$AM$77:$AP$82</definedName>
    <definedName name="Z_8F5229F8_400B_4437_A582_E9B2FF99E882_.wvu.FilterData" localSheetId="3" hidden="1">'Module 3'!$D$66:$J$66</definedName>
    <definedName name="Z_8F5229F8_400B_4437_A582_E9B2FF99E882_.wvu.PrintArea" localSheetId="1" hidden="1">'Module 1'!$T$20:$AB$33</definedName>
    <definedName name="Z_8F5229F8_400B_4437_A582_E9B2FF99E882_.wvu.PrintArea" localSheetId="0" hidden="1">Présentation!$B$1:$D$31</definedName>
    <definedName name="Z_8F5229F8_400B_4437_A582_E9B2FF99E882_.wvu.PrintArea" localSheetId="4" hidden="1">'Tableaux des résultats'!$F$5:$M$35</definedName>
    <definedName name="Z_8F5229F8_400B_4437_A582_E9B2FF99E882_.wvu.Rows" localSheetId="1" hidden="1">'Module 1'!$13:$19,'Module 1'!$43:$66</definedName>
    <definedName name="Z_8F5229F8_400B_4437_A582_E9B2FF99E882_.wvu.Rows" localSheetId="2" hidden="1">'Module 2'!$37:$700</definedName>
    <definedName name="Z_8F5229F8_400B_4437_A582_E9B2FF99E882_.wvu.Rows" localSheetId="3" hidden="1">'Module 3'!$29:$700</definedName>
    <definedName name="Z_8F5229F8_400B_4437_A582_E9B2FF99E882_.wvu.Rows" localSheetId="4" hidden="1">'Tableaux des résultats'!$7:$797</definedName>
    <definedName name="Z_9297575B_FD39_4E98_918C_2EBB68924E97_.wvu.Cols" localSheetId="1" hidden="1">'Module 1'!$B:$B,'Module 1'!$L:$AG</definedName>
    <definedName name="Z_9297575B_FD39_4E98_918C_2EBB68924E97_.wvu.Cols" localSheetId="2" hidden="1">'Module 2'!$O:$BF</definedName>
    <definedName name="Z_9297575B_FD39_4E98_918C_2EBB68924E97_.wvu.Cols" localSheetId="3" hidden="1">'Module 3'!$B:$B,'Module 3'!$L:$Y</definedName>
    <definedName name="Z_9297575B_FD39_4E98_918C_2EBB68924E97_.wvu.Cols" localSheetId="0" hidden="1">Présentation!$C:$C</definedName>
    <definedName name="Z_9297575B_FD39_4E98_918C_2EBB68924E97_.wvu.Cols" localSheetId="4" hidden="1">'Tableaux des résultats'!$C:$Z,'Tableaux des résultats'!$AJ:$AL</definedName>
    <definedName name="Z_9297575B_FD39_4E98_918C_2EBB68924E97_.wvu.FilterData" localSheetId="2" hidden="1">'Module 2'!$AM$77:$AP$82</definedName>
    <definedName name="Z_9297575B_FD39_4E98_918C_2EBB68924E97_.wvu.FilterData" localSheetId="3" hidden="1">'Module 3'!$D$66:$J$66</definedName>
    <definedName name="Z_9297575B_FD39_4E98_918C_2EBB68924E97_.wvu.PrintArea" localSheetId="1" hidden="1">'Module 1'!$T$20:$AB$33</definedName>
    <definedName name="Z_9297575B_FD39_4E98_918C_2EBB68924E97_.wvu.PrintArea" localSheetId="0" hidden="1">Présentation!$B$1:$D$31</definedName>
    <definedName name="Z_9297575B_FD39_4E98_918C_2EBB68924E97_.wvu.Rows" localSheetId="1" hidden="1">'Module 1'!$13:$19,'Module 1'!$43:$66</definedName>
    <definedName name="Z_9297575B_FD39_4E98_918C_2EBB68924E97_.wvu.Rows" localSheetId="2" hidden="1">'Module 2'!$37:$700</definedName>
    <definedName name="Z_9297575B_FD39_4E98_918C_2EBB68924E97_.wvu.Rows" localSheetId="3" hidden="1">'Module 3'!$30:$700</definedName>
    <definedName name="Z_9297575B_FD39_4E98_918C_2EBB68924E97_.wvu.Rows" localSheetId="4" hidden="1">'Tableaux des résultats'!$2:$427,'Tableaux des résultats'!$463:$486,'Tableaux des résultats'!$525:$544,'Tableaux des résultats'!$576:$592,'Tableaux des résultats'!$628:$640,'Tableaux des résultats'!$682:$708,'Tableaux des résultats'!$712:$712,'Tableaux des résultats'!$735:$750</definedName>
    <definedName name="Z_99E9AA65_9CEE_4B26_BA46_307BEC772AA0_.wvu.Cols" localSheetId="1" hidden="1">'Module 1'!$B:$B,'Module 1'!$L:$AG</definedName>
    <definedName name="Z_99E9AA65_9CEE_4B26_BA46_307BEC772AA0_.wvu.Cols" localSheetId="2" hidden="1">'Module 2'!$O:$BF</definedName>
    <definedName name="Z_99E9AA65_9CEE_4B26_BA46_307BEC772AA0_.wvu.Cols" localSheetId="3" hidden="1">'Module 3'!$B:$B,'Module 3'!$L:$Y</definedName>
    <definedName name="Z_99E9AA65_9CEE_4B26_BA46_307BEC772AA0_.wvu.Cols" localSheetId="0" hidden="1">Présentation!$C:$C</definedName>
    <definedName name="Z_99E9AA65_9CEE_4B26_BA46_307BEC772AA0_.wvu.Cols" localSheetId="4" hidden="1">'Tableaux des résultats'!$D:$AN</definedName>
    <definedName name="Z_99E9AA65_9CEE_4B26_BA46_307BEC772AA0_.wvu.FilterData" localSheetId="2" hidden="1">'Module 2'!$AM$77:$AP$82</definedName>
    <definedName name="Z_99E9AA65_9CEE_4B26_BA46_307BEC772AA0_.wvu.FilterData" localSheetId="3" hidden="1">'Module 3'!$D$66:$J$66</definedName>
    <definedName name="Z_99E9AA65_9CEE_4B26_BA46_307BEC772AA0_.wvu.PrintArea" localSheetId="1" hidden="1">'Module 1'!$T$20:$AB$33</definedName>
    <definedName name="Z_99E9AA65_9CEE_4B26_BA46_307BEC772AA0_.wvu.PrintArea" localSheetId="0" hidden="1">Présentation!$B$1:$D$31</definedName>
    <definedName name="Z_99E9AA65_9CEE_4B26_BA46_307BEC772AA0_.wvu.PrintArea" localSheetId="4" hidden="1">'Tableaux des résultats'!$F$5:$M$35</definedName>
    <definedName name="Z_99E9AA65_9CEE_4B26_BA46_307BEC772AA0_.wvu.Rows" localSheetId="1" hidden="1">'Module 1'!$13:$19,'Module 1'!$43:$66</definedName>
    <definedName name="Z_99E9AA65_9CEE_4B26_BA46_307BEC772AA0_.wvu.Rows" localSheetId="2" hidden="1">'Module 2'!$5:$229,'Module 2'!$322:$700</definedName>
    <definedName name="Z_99E9AA65_9CEE_4B26_BA46_307BEC772AA0_.wvu.Rows" localSheetId="3" hidden="1">'Module 3'!$29:$700</definedName>
    <definedName name="Z_99E9AA65_9CEE_4B26_BA46_307BEC772AA0_.wvu.Rows" localSheetId="4" hidden="1">'Tableaux des résultats'!$7:$797</definedName>
    <definedName name="Z_A3B878C9_DF82_401D_A77D_F7EF64906AFE_.wvu.Cols" localSheetId="1" hidden="1">'Module 1'!$B:$B,'Module 1'!$L:$AG</definedName>
    <definedName name="Z_A3B878C9_DF82_401D_A77D_F7EF64906AFE_.wvu.Cols" localSheetId="2" hidden="1">'Module 2'!$O:$BF</definedName>
    <definedName name="Z_A3B878C9_DF82_401D_A77D_F7EF64906AFE_.wvu.Cols" localSheetId="3" hidden="1">'Module 3'!$B:$B,'Module 3'!$L:$Y</definedName>
    <definedName name="Z_A3B878C9_DF82_401D_A77D_F7EF64906AFE_.wvu.Cols" localSheetId="0" hidden="1">Présentation!$C:$C</definedName>
    <definedName name="Z_A3B878C9_DF82_401D_A77D_F7EF64906AFE_.wvu.Cols" localSheetId="4" hidden="1">'Tableaux des résultats'!$C:$Z,'Tableaux des résultats'!$AJ:$AL</definedName>
    <definedName name="Z_A3B878C9_DF82_401D_A77D_F7EF64906AFE_.wvu.FilterData" localSheetId="2" hidden="1">'Module 2'!$AM$77:$AP$82</definedName>
    <definedName name="Z_A3B878C9_DF82_401D_A77D_F7EF64906AFE_.wvu.FilterData" localSheetId="3" hidden="1">'Module 3'!$D$66:$J$66</definedName>
    <definedName name="Z_A3B878C9_DF82_401D_A77D_F7EF64906AFE_.wvu.PrintArea" localSheetId="1" hidden="1">'Module 1'!$T$20:$AB$33</definedName>
    <definedName name="Z_A3B878C9_DF82_401D_A77D_F7EF64906AFE_.wvu.PrintArea" localSheetId="0" hidden="1">Présentation!$B$1:$D$31</definedName>
    <definedName name="Z_A3B878C9_DF82_401D_A77D_F7EF64906AFE_.wvu.Rows" localSheetId="1" hidden="1">'Module 1'!$13:$19,'Module 1'!$43:$66</definedName>
    <definedName name="Z_A3B878C9_DF82_401D_A77D_F7EF64906AFE_.wvu.Rows" localSheetId="2" hidden="1">'Module 2'!$37:$700</definedName>
    <definedName name="Z_A3B878C9_DF82_401D_A77D_F7EF64906AFE_.wvu.Rows" localSheetId="3" hidden="1">'Module 3'!$30:$700</definedName>
    <definedName name="Z_A3B878C9_DF82_401D_A77D_F7EF64906AFE_.wvu.Rows" localSheetId="4" hidden="1">'Tableaux des résultats'!$2:$427,'Tableaux des résultats'!$434:$487,'Tableaux des résultats'!$525:$799</definedName>
    <definedName name="Z_AB0B9CFE_DCC2_486B_9AE7_3C737113C1FB_.wvu.Cols" localSheetId="1" hidden="1">'Module 1'!$B:$B,'Module 1'!$L:$AG</definedName>
    <definedName name="Z_AB0B9CFE_DCC2_486B_9AE7_3C737113C1FB_.wvu.Cols" localSheetId="2" hidden="1">'Module 2'!$O:$BF</definedName>
    <definedName name="Z_AB0B9CFE_DCC2_486B_9AE7_3C737113C1FB_.wvu.Cols" localSheetId="3" hidden="1">'Module 3'!$B:$B,'Module 3'!$L:$Y</definedName>
    <definedName name="Z_AB0B9CFE_DCC2_486B_9AE7_3C737113C1FB_.wvu.Cols" localSheetId="0" hidden="1">Présentation!$C:$C</definedName>
    <definedName name="Z_AB0B9CFE_DCC2_486B_9AE7_3C737113C1FB_.wvu.Cols" localSheetId="4" hidden="1">'Tableaux des résultats'!$C:$O,'Tableaux des résultats'!$Y:$AN</definedName>
    <definedName name="Z_AB0B9CFE_DCC2_486B_9AE7_3C737113C1FB_.wvu.FilterData" localSheetId="2" hidden="1">'Module 2'!$AM$77:$AP$82</definedName>
    <definedName name="Z_AB0B9CFE_DCC2_486B_9AE7_3C737113C1FB_.wvu.FilterData" localSheetId="3" hidden="1">'Module 3'!$D$66:$J$66</definedName>
    <definedName name="Z_AB0B9CFE_DCC2_486B_9AE7_3C737113C1FB_.wvu.PrintArea" localSheetId="1" hidden="1">'Module 1'!$T$20:$AB$33</definedName>
    <definedName name="Z_AB0B9CFE_DCC2_486B_9AE7_3C737113C1FB_.wvu.PrintArea" localSheetId="0" hidden="1">Présentation!$B$1:$D$31</definedName>
    <definedName name="Z_AB0B9CFE_DCC2_486B_9AE7_3C737113C1FB_.wvu.Rows" localSheetId="1" hidden="1">'Module 1'!$13:$19,'Module 1'!$43:$66</definedName>
    <definedName name="Z_AB0B9CFE_DCC2_486B_9AE7_3C737113C1FB_.wvu.Rows" localSheetId="2" hidden="1">'Module 2'!$37:$700</definedName>
    <definedName name="Z_AB0B9CFE_DCC2_486B_9AE7_3C737113C1FB_.wvu.Rows" localSheetId="3" hidden="1">'Module 3'!$29:$700</definedName>
    <definedName name="Z_AB0B9CFE_DCC2_486B_9AE7_3C737113C1FB_.wvu.Rows" localSheetId="4" hidden="1">'Tableaux des résultats'!$2:$39,'Tableaux des résultats'!$48:$343,'Tableaux des résultats'!$381:$797</definedName>
    <definedName name="Z_AEAF0160_A16F_4E8E_8794_9EAE35B78BBB_.wvu.Cols" localSheetId="1" hidden="1">'Module 1'!$B:$B,'Module 1'!$L:$AG</definedName>
    <definedName name="Z_AEAF0160_A16F_4E8E_8794_9EAE35B78BBB_.wvu.Cols" localSheetId="2" hidden="1">'Module 2'!$O:$BF</definedName>
    <definedName name="Z_AEAF0160_A16F_4E8E_8794_9EAE35B78BBB_.wvu.Cols" localSheetId="3" hidden="1">'Module 3'!$B:$B,'Module 3'!$L:$Y</definedName>
    <definedName name="Z_AEAF0160_A16F_4E8E_8794_9EAE35B78BBB_.wvu.Cols" localSheetId="0" hidden="1">Présentation!$C:$C</definedName>
    <definedName name="Z_AEAF0160_A16F_4E8E_8794_9EAE35B78BBB_.wvu.Cols" localSheetId="4" hidden="1">'Tableaux des résultats'!$C:$Z,'Tableaux des résultats'!$AJ:$AL</definedName>
    <definedName name="Z_AEAF0160_A16F_4E8E_8794_9EAE35B78BBB_.wvu.FilterData" localSheetId="2" hidden="1">'Module 2'!$AM$77:$AP$82</definedName>
    <definedName name="Z_AEAF0160_A16F_4E8E_8794_9EAE35B78BBB_.wvu.FilterData" localSheetId="3" hidden="1">'Module 3'!$D$66:$J$66</definedName>
    <definedName name="Z_AEAF0160_A16F_4E8E_8794_9EAE35B78BBB_.wvu.PrintArea" localSheetId="1" hidden="1">'Module 1'!$T$20:$AB$33</definedName>
    <definedName name="Z_AEAF0160_A16F_4E8E_8794_9EAE35B78BBB_.wvu.PrintArea" localSheetId="0" hidden="1">Présentation!$B$1:$D$31</definedName>
    <definedName name="Z_AEAF0160_A16F_4E8E_8794_9EAE35B78BBB_.wvu.Rows" localSheetId="1" hidden="1">'Module 1'!$13:$19,'Module 1'!$43:$66</definedName>
    <definedName name="Z_AEAF0160_A16F_4E8E_8794_9EAE35B78BBB_.wvu.Rows" localSheetId="2" hidden="1">'Module 2'!$37:$700</definedName>
    <definedName name="Z_AEAF0160_A16F_4E8E_8794_9EAE35B78BBB_.wvu.Rows" localSheetId="3" hidden="1">'Module 3'!$30:$700</definedName>
    <definedName name="Z_AEAF0160_A16F_4E8E_8794_9EAE35B78BBB_.wvu.Rows" localSheetId="4" hidden="1">'Tableaux des résultats'!$2:$427,'Tableaux des résultats'!$434:$709,'Tableaux des résultats'!$712:$712,'Tableaux des résultats'!$735:$799</definedName>
    <definedName name="Z_AF5B7BBA_3001_43E0_8141_CD668E630CE9_.wvu.Cols" localSheetId="2" hidden="1">'Module 2'!$B:$B,'Module 2'!$O:$BQ</definedName>
    <definedName name="Z_AF5B7BBA_3001_43E0_8141_CD668E630CE9_.wvu.Rows" localSheetId="2" hidden="1">'Module 2'!$111:$596</definedName>
    <definedName name="Z_AFAAF24B_41FA_469A_856B_F916DB51D4C2_.wvu.Cols" localSheetId="1" hidden="1">'Module 1'!$B:$B,'Module 1'!$L:$AG</definedName>
    <definedName name="Z_AFAAF24B_41FA_469A_856B_F916DB51D4C2_.wvu.Cols" localSheetId="2" hidden="1">'Module 2'!$O:$BF</definedName>
    <definedName name="Z_AFAAF24B_41FA_469A_856B_F916DB51D4C2_.wvu.Cols" localSheetId="3" hidden="1">'Module 3'!$B:$B,'Module 3'!$L:$Y</definedName>
    <definedName name="Z_AFAAF24B_41FA_469A_856B_F916DB51D4C2_.wvu.Cols" localSheetId="0" hidden="1">Présentation!$C:$C</definedName>
    <definedName name="Z_AFAAF24B_41FA_469A_856B_F916DB51D4C2_.wvu.Cols" localSheetId="4" hidden="1">'Tableaux des résultats'!$C:$Z,'Tableaux des résultats'!$AJ:$AL</definedName>
    <definedName name="Z_AFAAF24B_41FA_469A_856B_F916DB51D4C2_.wvu.FilterData" localSheetId="2" hidden="1">'Module 2'!$AM$77:$AP$82</definedName>
    <definedName name="Z_AFAAF24B_41FA_469A_856B_F916DB51D4C2_.wvu.FilterData" localSheetId="3" hidden="1">'Module 3'!$D$66:$J$66</definedName>
    <definedName name="Z_AFAAF24B_41FA_469A_856B_F916DB51D4C2_.wvu.PrintArea" localSheetId="1" hidden="1">'Module 1'!$T$20:$AB$33</definedName>
    <definedName name="Z_AFAAF24B_41FA_469A_856B_F916DB51D4C2_.wvu.PrintArea" localSheetId="0" hidden="1">Présentation!$B$1:$D$31</definedName>
    <definedName name="Z_AFAAF24B_41FA_469A_856B_F916DB51D4C2_.wvu.Rows" localSheetId="1" hidden="1">'Module 1'!$13:$19,'Module 1'!$43:$66</definedName>
    <definedName name="Z_AFAAF24B_41FA_469A_856B_F916DB51D4C2_.wvu.Rows" localSheetId="2" hidden="1">'Module 2'!$37:$700</definedName>
    <definedName name="Z_AFAAF24B_41FA_469A_856B_F916DB51D4C2_.wvu.Rows" localSheetId="3" hidden="1">'Module 3'!$30:$700</definedName>
    <definedName name="Z_AFAAF24B_41FA_469A_856B_F916DB51D4C2_.wvu.Rows" localSheetId="4" hidden="1">'Tableaux des résultats'!$2:$427,'Tableaux des résultats'!$434:$593,'Tableaux des résultats'!$628:$799</definedName>
    <definedName name="Z_B1713CB1_717E_4290_A550_B5C8687D1DCD_.wvu.Cols" localSheetId="1" hidden="1">'Module 1'!$B:$B,'Module 1'!$L:$AG</definedName>
    <definedName name="Z_B1713CB1_717E_4290_A550_B5C8687D1DCD_.wvu.Cols" localSheetId="2" hidden="1">'Module 2'!$O:$BF</definedName>
    <definedName name="Z_B1713CB1_717E_4290_A550_B5C8687D1DCD_.wvu.Cols" localSheetId="3" hidden="1">'Module 3'!$B:$B,'Module 3'!$L:$Y</definedName>
    <definedName name="Z_B1713CB1_717E_4290_A550_B5C8687D1DCD_.wvu.Cols" localSheetId="0" hidden="1">Présentation!$C:$C</definedName>
    <definedName name="Z_B1713CB1_717E_4290_A550_B5C8687D1DCD_.wvu.Cols" localSheetId="4" hidden="1">'Tableaux des résultats'!$D:$AN</definedName>
    <definedName name="Z_B1713CB1_717E_4290_A550_B5C8687D1DCD_.wvu.FilterData" localSheetId="2" hidden="1">'Module 2'!$AM$77:$AP$82</definedName>
    <definedName name="Z_B1713CB1_717E_4290_A550_B5C8687D1DCD_.wvu.FilterData" localSheetId="3" hidden="1">'Module 3'!$D$66:$J$66</definedName>
    <definedName name="Z_B1713CB1_717E_4290_A550_B5C8687D1DCD_.wvu.PrintArea" localSheetId="1" hidden="1">'Module 1'!$T$20:$AB$33</definedName>
    <definedName name="Z_B1713CB1_717E_4290_A550_B5C8687D1DCD_.wvu.PrintArea" localSheetId="0" hidden="1">Présentation!$B$1:$D$31</definedName>
    <definedName name="Z_B1713CB1_717E_4290_A550_B5C8687D1DCD_.wvu.PrintArea" localSheetId="4" hidden="1">'Tableaux des résultats'!$F$5:$M$35</definedName>
    <definedName name="Z_B1713CB1_717E_4290_A550_B5C8687D1DCD_.wvu.Rows" localSheetId="1" hidden="1">'Module 1'!$13:$19,'Module 1'!$43:$66</definedName>
    <definedName name="Z_B1713CB1_717E_4290_A550_B5C8687D1DCD_.wvu.Rows" localSheetId="2" hidden="1">'Module 2'!$37:$700</definedName>
    <definedName name="Z_B1713CB1_717E_4290_A550_B5C8687D1DCD_.wvu.Rows" localSheetId="3" hidden="1">'Module 3'!$5:$29,'Module 3'!$126:$700</definedName>
    <definedName name="Z_B1713CB1_717E_4290_A550_B5C8687D1DCD_.wvu.Rows" localSheetId="4" hidden="1">'Tableaux des résultats'!$7:$797</definedName>
    <definedName name="Z_B968A94D_A4FB_4C1A_A9A2_04B42F46DC3F_.wvu.Cols" localSheetId="1" hidden="1">'Module 1'!$B:$B,'Module 1'!$L:$AG</definedName>
    <definedName name="Z_B968A94D_A4FB_4C1A_A9A2_04B42F46DC3F_.wvu.Cols" localSheetId="2" hidden="1">'Module 2'!$O:$BF</definedName>
    <definedName name="Z_B968A94D_A4FB_4C1A_A9A2_04B42F46DC3F_.wvu.Cols" localSheetId="3" hidden="1">'Module 3'!$B:$B,'Module 3'!$L:$Y</definedName>
    <definedName name="Z_B968A94D_A4FB_4C1A_A9A2_04B42F46DC3F_.wvu.Cols" localSheetId="0" hidden="1">Présentation!$C:$C</definedName>
    <definedName name="Z_B968A94D_A4FB_4C1A_A9A2_04B42F46DC3F_.wvu.Cols" localSheetId="4" hidden="1">'Tableaux des résultats'!$C:$Z,'Tableaux des résultats'!$AJ:$AL</definedName>
    <definedName name="Z_B968A94D_A4FB_4C1A_A9A2_04B42F46DC3F_.wvu.FilterData" localSheetId="2" hidden="1">'Module 2'!$AM$77:$AP$82</definedName>
    <definedName name="Z_B968A94D_A4FB_4C1A_A9A2_04B42F46DC3F_.wvu.FilterData" localSheetId="3" hidden="1">'Module 3'!$D$66:$J$66</definedName>
    <definedName name="Z_B968A94D_A4FB_4C1A_A9A2_04B42F46DC3F_.wvu.PrintArea" localSheetId="1" hidden="1">'Module 1'!$T$20:$AB$33</definedName>
    <definedName name="Z_B968A94D_A4FB_4C1A_A9A2_04B42F46DC3F_.wvu.PrintArea" localSheetId="0" hidden="1">Présentation!$B$1:$D$31</definedName>
    <definedName name="Z_B968A94D_A4FB_4C1A_A9A2_04B42F46DC3F_.wvu.Rows" localSheetId="1" hidden="1">'Module 1'!$13:$19,'Module 1'!$43:$66</definedName>
    <definedName name="Z_B968A94D_A4FB_4C1A_A9A2_04B42F46DC3F_.wvu.Rows" localSheetId="2" hidden="1">'Module 2'!$37:$700</definedName>
    <definedName name="Z_B968A94D_A4FB_4C1A_A9A2_04B42F46DC3F_.wvu.Rows" localSheetId="3" hidden="1">'Module 3'!$30:$700</definedName>
    <definedName name="Z_B968A94D_A4FB_4C1A_A9A2_04B42F46DC3F_.wvu.Rows" localSheetId="4" hidden="1">'Tableaux des résultats'!$2:$427,'Tableaux des résultats'!$434:$545,'Tableaux des résultats'!$576:$799</definedName>
    <definedName name="Z_BCFE97EC_F949_4576_ACBE_551B1DAF3C91_.wvu.Cols" localSheetId="1" hidden="1">'Module 1'!$B:$B,'Module 1'!$L:$AG</definedName>
    <definedName name="Z_BCFE97EC_F949_4576_ACBE_551B1DAF3C91_.wvu.Cols" localSheetId="2" hidden="1">'Module 2'!$O:$BF</definedName>
    <definedName name="Z_BCFE97EC_F949_4576_ACBE_551B1DAF3C91_.wvu.Cols" localSheetId="3" hidden="1">'Module 3'!$B:$B,'Module 3'!$L:$Y</definedName>
    <definedName name="Z_BCFE97EC_F949_4576_ACBE_551B1DAF3C91_.wvu.Cols" localSheetId="0" hidden="1">Présentation!$C:$C</definedName>
    <definedName name="Z_BCFE97EC_F949_4576_ACBE_551B1DAF3C91_.wvu.Cols" localSheetId="4" hidden="1">'Tableaux des résultats'!$C:$Z,'Tableaux des résultats'!$AJ:$AL</definedName>
    <definedName name="Z_BCFE97EC_F949_4576_ACBE_551B1DAF3C91_.wvu.FilterData" localSheetId="2" hidden="1">'Module 2'!$AM$77:$AP$82</definedName>
    <definedName name="Z_BCFE97EC_F949_4576_ACBE_551B1DAF3C91_.wvu.FilterData" localSheetId="3" hidden="1">'Module 3'!$D$66:$J$66</definedName>
    <definedName name="Z_BCFE97EC_F949_4576_ACBE_551B1DAF3C91_.wvu.PrintArea" localSheetId="1" hidden="1">'Module 1'!$T$20:$AB$33</definedName>
    <definedName name="Z_BCFE97EC_F949_4576_ACBE_551B1DAF3C91_.wvu.PrintArea" localSheetId="0" hidden="1">Présentation!$B$1:$D$31</definedName>
    <definedName name="Z_BCFE97EC_F949_4576_ACBE_551B1DAF3C91_.wvu.Rows" localSheetId="1" hidden="1">'Module 1'!$13:$19,'Module 1'!$43:$66</definedName>
    <definedName name="Z_BCFE97EC_F949_4576_ACBE_551B1DAF3C91_.wvu.Rows" localSheetId="2" hidden="1">'Module 2'!$37:$700</definedName>
    <definedName name="Z_BCFE97EC_F949_4576_ACBE_551B1DAF3C91_.wvu.Rows" localSheetId="3" hidden="1">'Module 3'!$30:$700</definedName>
    <definedName name="Z_BCFE97EC_F949_4576_ACBE_551B1DAF3C91_.wvu.Rows" localSheetId="4" hidden="1">'Tableaux des résultats'!$2:$427,'Tableaux des résultats'!$463:$486,'Tableaux des résultats'!$488:$799</definedName>
    <definedName name="Z_C35CD7D2_C5FB_4E4E_BE2C_DB3B3CB5DEE1_.wvu.Cols" localSheetId="1" hidden="1">'Module 1'!$B:$B,'Module 1'!$L:$AG</definedName>
    <definedName name="Z_C35CD7D2_C5FB_4E4E_BE2C_DB3B3CB5DEE1_.wvu.Cols" localSheetId="2" hidden="1">'Module 2'!$O:$BF</definedName>
    <definedName name="Z_C35CD7D2_C5FB_4E4E_BE2C_DB3B3CB5DEE1_.wvu.Cols" localSheetId="3" hidden="1">'Module 3'!$B:$B,'Module 3'!$L:$Y</definedName>
    <definedName name="Z_C35CD7D2_C5FB_4E4E_BE2C_DB3B3CB5DEE1_.wvu.Cols" localSheetId="0" hidden="1">Présentation!$C:$C</definedName>
    <definedName name="Z_C35CD7D2_C5FB_4E4E_BE2C_DB3B3CB5DEE1_.wvu.Cols" localSheetId="4" hidden="1">'Tableaux des résultats'!$D:$AN</definedName>
    <definedName name="Z_C35CD7D2_C5FB_4E4E_BE2C_DB3B3CB5DEE1_.wvu.FilterData" localSheetId="2" hidden="1">'Module 2'!$AM$77:$AP$82</definedName>
    <definedName name="Z_C35CD7D2_C5FB_4E4E_BE2C_DB3B3CB5DEE1_.wvu.FilterData" localSheetId="3" hidden="1">'Module 3'!$D$66:$J$66</definedName>
    <definedName name="Z_C35CD7D2_C5FB_4E4E_BE2C_DB3B3CB5DEE1_.wvu.PrintArea" localSheetId="1" hidden="1">'Module 1'!$T$20:$AB$33</definedName>
    <definedName name="Z_C35CD7D2_C5FB_4E4E_BE2C_DB3B3CB5DEE1_.wvu.PrintArea" localSheetId="0" hidden="1">Présentation!$B$1:$D$31</definedName>
    <definedName name="Z_C35CD7D2_C5FB_4E4E_BE2C_DB3B3CB5DEE1_.wvu.PrintArea" localSheetId="4" hidden="1">'Tableaux des résultats'!$F$5:$M$35</definedName>
    <definedName name="Z_C35CD7D2_C5FB_4E4E_BE2C_DB3B3CB5DEE1_.wvu.Rows" localSheetId="1" hidden="1">'Module 1'!$13:$19,'Module 1'!$43:$66</definedName>
    <definedName name="Z_C35CD7D2_C5FB_4E4E_BE2C_DB3B3CB5DEE1_.wvu.Rows" localSheetId="2" hidden="1">'Module 2'!$37:$700</definedName>
    <definedName name="Z_C35CD7D2_C5FB_4E4E_BE2C_DB3B3CB5DEE1_.wvu.Rows" localSheetId="3" hidden="1">'Module 3'!$29:$700</definedName>
    <definedName name="Z_C35CD7D2_C5FB_4E4E_BE2C_DB3B3CB5DEE1_.wvu.Rows" localSheetId="4" hidden="1">'Tableaux des résultats'!$7:$797</definedName>
    <definedName name="Z_C35FE66B_7525_44A0_AF95_74B09883E972_.wvu.Cols" localSheetId="1" hidden="1">'Module 1'!$B:$B,'Module 1'!$L:$AG</definedName>
    <definedName name="Z_C35FE66B_7525_44A0_AF95_74B09883E972_.wvu.Cols" localSheetId="2" hidden="1">'Module 2'!$O:$BF</definedName>
    <definedName name="Z_C35FE66B_7525_44A0_AF95_74B09883E972_.wvu.Cols" localSheetId="3" hidden="1">'Module 3'!$B:$B,'Module 3'!$L:$Y</definedName>
    <definedName name="Z_C35FE66B_7525_44A0_AF95_74B09883E972_.wvu.Cols" localSheetId="0" hidden="1">Présentation!$C:$C</definedName>
    <definedName name="Z_C35FE66B_7525_44A0_AF95_74B09883E972_.wvu.Cols" localSheetId="4" hidden="1">'Tableaux des résultats'!$D:$AN</definedName>
    <definedName name="Z_C35FE66B_7525_44A0_AF95_74B09883E972_.wvu.FilterData" localSheetId="2" hidden="1">'Module 2'!$AM$77:$AP$82</definedName>
    <definedName name="Z_C35FE66B_7525_44A0_AF95_74B09883E972_.wvu.FilterData" localSheetId="3" hidden="1">'Module 3'!$D$66:$J$66</definedName>
    <definedName name="Z_C35FE66B_7525_44A0_AF95_74B09883E972_.wvu.PrintArea" localSheetId="1" hidden="1">'Module 1'!$T$20:$AB$33</definedName>
    <definedName name="Z_C35FE66B_7525_44A0_AF95_74B09883E972_.wvu.PrintArea" localSheetId="0" hidden="1">Présentation!$B$1:$D$31</definedName>
    <definedName name="Z_C35FE66B_7525_44A0_AF95_74B09883E972_.wvu.PrintArea" localSheetId="4" hidden="1">'Tableaux des résultats'!$F$5:$M$35</definedName>
    <definedName name="Z_C35FE66B_7525_44A0_AF95_74B09883E972_.wvu.Rows" localSheetId="1" hidden="1">'Module 1'!$13:$19,'Module 1'!$43:$66</definedName>
    <definedName name="Z_C35FE66B_7525_44A0_AF95_74B09883E972_.wvu.Rows" localSheetId="2" hidden="1">'Module 2'!$37:$700</definedName>
    <definedName name="Z_C35FE66B_7525_44A0_AF95_74B09883E972_.wvu.Rows" localSheetId="3" hidden="1">'Module 3'!$5:$232,'Module 3'!$324:$700</definedName>
    <definedName name="Z_C35FE66B_7525_44A0_AF95_74B09883E972_.wvu.Rows" localSheetId="4" hidden="1">'Tableaux des résultats'!$7:$797</definedName>
    <definedName name="Z_C3C3A262_9483_426C_853B_895FD8B1C27B_.wvu.Cols" localSheetId="2" hidden="1">'Module 2'!$B:$B,'Module 2'!$O:$BQ</definedName>
    <definedName name="Z_C3C3A262_9483_426C_853B_895FD8B1C27B_.wvu.Rows" localSheetId="2" hidden="1">'Module 2'!$111:$596</definedName>
    <definedName name="Z_C4C3192A_9920_49E5_94B5_454F08D391BF_.wvu.Cols" localSheetId="1" hidden="1">'Module 1'!$B:$B,'Module 1'!$L:$AG</definedName>
    <definedName name="Z_C4C3192A_9920_49E5_94B5_454F08D391BF_.wvu.Cols" localSheetId="2" hidden="1">'Module 2'!$O:$BF</definedName>
    <definedName name="Z_C4C3192A_9920_49E5_94B5_454F08D391BF_.wvu.Cols" localSheetId="3" hidden="1">'Module 3'!$B:$B,'Module 3'!$L:$Y</definedName>
    <definedName name="Z_C4C3192A_9920_49E5_94B5_454F08D391BF_.wvu.Cols" localSheetId="0" hidden="1">Présentation!$C:$C</definedName>
    <definedName name="Z_C4C3192A_9920_49E5_94B5_454F08D391BF_.wvu.Cols" localSheetId="4" hidden="1">'Tableaux des résultats'!$C:$AJ</definedName>
    <definedName name="Z_C4C3192A_9920_49E5_94B5_454F08D391BF_.wvu.FilterData" localSheetId="2" hidden="1">'Module 2'!$AM$77:$AP$82</definedName>
    <definedName name="Z_C4C3192A_9920_49E5_94B5_454F08D391BF_.wvu.FilterData" localSheetId="3" hidden="1">'Module 3'!$D$66:$J$66</definedName>
    <definedName name="Z_C4C3192A_9920_49E5_94B5_454F08D391BF_.wvu.PrintArea" localSheetId="1" hidden="1">'Module 1'!$T$20:$AB$33</definedName>
    <definedName name="Z_C4C3192A_9920_49E5_94B5_454F08D391BF_.wvu.PrintArea" localSheetId="0" hidden="1">Présentation!$B$1:$D$31</definedName>
    <definedName name="Z_C4C3192A_9920_49E5_94B5_454F08D391BF_.wvu.Rows" localSheetId="1" hidden="1">'Module 1'!$13:$19,'Module 1'!$43:$66</definedName>
    <definedName name="Z_C4C3192A_9920_49E5_94B5_454F08D391BF_.wvu.Rows" localSheetId="2" hidden="1">'Module 2'!$37:$700</definedName>
    <definedName name="Z_C4C3192A_9920_49E5_94B5_454F08D391BF_.wvu.Rows" localSheetId="3" hidden="1">'Module 3'!$30:$700</definedName>
    <definedName name="Z_C4C3192A_9920_49E5_94B5_454F08D391BF_.wvu.Rows" localSheetId="4" hidden="1">'Tableaux des résultats'!$2:$427,'Tableaux des résultats'!$432:$461,'Tableaux des résultats'!$464:$780,'Tableaux des résultats'!$792:$799</definedName>
    <definedName name="Z_C81FC029_D9D0_4B23_8994_EFF13144DDC6_.wvu.Cols" localSheetId="1" hidden="1">'Module 1'!$B:$B,'Module 1'!$L:$AG</definedName>
    <definedName name="Z_C81FC029_D9D0_4B23_8994_EFF13144DDC6_.wvu.Cols" localSheetId="2" hidden="1">'Module 2'!$O:$BF</definedName>
    <definedName name="Z_C81FC029_D9D0_4B23_8994_EFF13144DDC6_.wvu.Cols" localSheetId="3" hidden="1">'Module 3'!$B:$B,'Module 3'!$L:$Y</definedName>
    <definedName name="Z_C81FC029_D9D0_4B23_8994_EFF13144DDC6_.wvu.Cols" localSheetId="0" hidden="1">Présentation!$C:$C</definedName>
    <definedName name="Z_C81FC029_D9D0_4B23_8994_EFF13144DDC6_.wvu.Cols" localSheetId="4" hidden="1">'Tableaux des résultats'!$C:$O,'Tableaux des résultats'!$Y:$AN</definedName>
    <definedName name="Z_C81FC029_D9D0_4B23_8994_EFF13144DDC6_.wvu.FilterData" localSheetId="2" hidden="1">'Module 2'!$AM$77:$AP$82</definedName>
    <definedName name="Z_C81FC029_D9D0_4B23_8994_EFF13144DDC6_.wvu.FilterData" localSheetId="3" hidden="1">'Module 3'!$D$66:$J$66</definedName>
    <definedName name="Z_C81FC029_D9D0_4B23_8994_EFF13144DDC6_.wvu.PrintArea" localSheetId="1" hidden="1">'Module 1'!$T$20:$AB$33</definedName>
    <definedName name="Z_C81FC029_D9D0_4B23_8994_EFF13144DDC6_.wvu.PrintArea" localSheetId="0" hidden="1">Présentation!$B$1:$D$31</definedName>
    <definedName name="Z_C81FC029_D9D0_4B23_8994_EFF13144DDC6_.wvu.Rows" localSheetId="1" hidden="1">'Module 1'!$13:$19,'Module 1'!$43:$66</definedName>
    <definedName name="Z_C81FC029_D9D0_4B23_8994_EFF13144DDC6_.wvu.Rows" localSheetId="2" hidden="1">'Module 2'!$37:$700</definedName>
    <definedName name="Z_C81FC029_D9D0_4B23_8994_EFF13144DDC6_.wvu.Rows" localSheetId="3" hidden="1">'Module 3'!$29:$700</definedName>
    <definedName name="Z_C81FC029_D9D0_4B23_8994_EFF13144DDC6_.wvu.Rows" localSheetId="4" hidden="1">'Tableaux des résultats'!$2:$39,'Tableaux des résultats'!$48:$267,'Tableaux des résultats'!$344:$797</definedName>
    <definedName name="Z_C92837A6_C2DE_484E_8C7F_A006AA3E512A_.wvu.Cols" localSheetId="1" hidden="1">'Module 1'!$B:$B,'Module 1'!$L:$AG</definedName>
    <definedName name="Z_C92837A6_C2DE_484E_8C7F_A006AA3E512A_.wvu.Cols" localSheetId="2" hidden="1">'Module 2'!$O:$BF</definedName>
    <definedName name="Z_C92837A6_C2DE_484E_8C7F_A006AA3E512A_.wvu.Cols" localSheetId="3" hidden="1">'Module 3'!$B:$B,'Module 3'!$L:$Y</definedName>
    <definedName name="Z_C92837A6_C2DE_484E_8C7F_A006AA3E512A_.wvu.Cols" localSheetId="0" hidden="1">Présentation!$C:$C</definedName>
    <definedName name="Z_C92837A6_C2DE_484E_8C7F_A006AA3E512A_.wvu.Cols" localSheetId="4" hidden="1">'Tableaux des résultats'!$D:$AN</definedName>
    <definedName name="Z_C92837A6_C2DE_484E_8C7F_A006AA3E512A_.wvu.FilterData" localSheetId="2" hidden="1">'Module 2'!$AM$77:$AP$82</definedName>
    <definedName name="Z_C92837A6_C2DE_484E_8C7F_A006AA3E512A_.wvu.FilterData" localSheetId="3" hidden="1">'Module 3'!$D$66:$J$66</definedName>
    <definedName name="Z_C92837A6_C2DE_484E_8C7F_A006AA3E512A_.wvu.PrintArea" localSheetId="1" hidden="1">'Module 1'!$T$20:$AB$33</definedName>
    <definedName name="Z_C92837A6_C2DE_484E_8C7F_A006AA3E512A_.wvu.PrintArea" localSheetId="0" hidden="1">Présentation!$B$1:$D$31</definedName>
    <definedName name="Z_C92837A6_C2DE_484E_8C7F_A006AA3E512A_.wvu.PrintArea" localSheetId="4" hidden="1">'Tableaux des résultats'!$F$5:$M$35</definedName>
    <definedName name="Z_C92837A6_C2DE_484E_8C7F_A006AA3E512A_.wvu.Rows" localSheetId="1" hidden="1">'Module 1'!$13:$19,'Module 1'!$43:$66</definedName>
    <definedName name="Z_C92837A6_C2DE_484E_8C7F_A006AA3E512A_.wvu.Rows" localSheetId="2" hidden="1">'Module 2'!$37:$700</definedName>
    <definedName name="Z_C92837A6_C2DE_484E_8C7F_A006AA3E512A_.wvu.Rows" localSheetId="3" hidden="1">'Module 3'!$29:$700</definedName>
    <definedName name="Z_C92837A6_C2DE_484E_8C7F_A006AA3E512A_.wvu.Rows" localSheetId="4" hidden="1">'Tableaux des résultats'!$7:$797</definedName>
    <definedName name="Z_CA4A34C0_1123_4790_AF7E_BC7091ACA0A0_.wvu.Cols" localSheetId="1" hidden="1">'Module 1'!$B:$B,'Module 1'!$L:$AG</definedName>
    <definedName name="Z_CA4A34C0_1123_4790_AF7E_BC7091ACA0A0_.wvu.Cols" localSheetId="2" hidden="1">'Module 2'!$O:$BF</definedName>
    <definedName name="Z_CA4A34C0_1123_4790_AF7E_BC7091ACA0A0_.wvu.Cols" localSheetId="3" hidden="1">'Module 3'!$B:$B,'Module 3'!$L:$Y</definedName>
    <definedName name="Z_CA4A34C0_1123_4790_AF7E_BC7091ACA0A0_.wvu.Cols" localSheetId="0" hidden="1">Présentation!$C:$C</definedName>
    <definedName name="Z_CA4A34C0_1123_4790_AF7E_BC7091ACA0A0_.wvu.Cols" localSheetId="4" hidden="1">'Tableaux des résultats'!$D:$AN</definedName>
    <definedName name="Z_CA4A34C0_1123_4790_AF7E_BC7091ACA0A0_.wvu.FilterData" localSheetId="2" hidden="1">'Module 2'!$AM$77:$AP$82</definedName>
    <definedName name="Z_CA4A34C0_1123_4790_AF7E_BC7091ACA0A0_.wvu.FilterData" localSheetId="3" hidden="1">'Module 3'!$D$66:$J$66</definedName>
    <definedName name="Z_CA4A34C0_1123_4790_AF7E_BC7091ACA0A0_.wvu.PrintArea" localSheetId="1" hidden="1">'Module 1'!$T$20:$AB$33</definedName>
    <definedName name="Z_CA4A34C0_1123_4790_AF7E_BC7091ACA0A0_.wvu.PrintArea" localSheetId="0" hidden="1">Présentation!$B$1:$D$31</definedName>
    <definedName name="Z_CA4A34C0_1123_4790_AF7E_BC7091ACA0A0_.wvu.PrintArea" localSheetId="4" hidden="1">'Tableaux des résultats'!$F$5:$M$35</definedName>
    <definedName name="Z_CA4A34C0_1123_4790_AF7E_BC7091ACA0A0_.wvu.Rows" localSheetId="1" hidden="1">'Module 1'!$13:$19,'Module 1'!$43:$66</definedName>
    <definedName name="Z_CA4A34C0_1123_4790_AF7E_BC7091ACA0A0_.wvu.Rows" localSheetId="4" hidden="1">'Tableaux des résultats'!$7:$797</definedName>
    <definedName name="Z_CBD23793_6C36_4ECF_99D3_B6DB83BA0330_.wvu.Cols" localSheetId="1" hidden="1">'Module 1'!$B:$B,'Module 1'!$L:$AG</definedName>
    <definedName name="Z_CBD23793_6C36_4ECF_99D3_B6DB83BA0330_.wvu.Cols" localSheetId="2" hidden="1">'Module 2'!$O:$BF</definedName>
    <definedName name="Z_CBD23793_6C36_4ECF_99D3_B6DB83BA0330_.wvu.Cols" localSheetId="3" hidden="1">'Module 3'!$B:$B,'Module 3'!$L:$Y</definedName>
    <definedName name="Z_CBD23793_6C36_4ECF_99D3_B6DB83BA0330_.wvu.Cols" localSheetId="0" hidden="1">Présentation!$C:$C</definedName>
    <definedName name="Z_CBD23793_6C36_4ECF_99D3_B6DB83BA0330_.wvu.Cols" localSheetId="4" hidden="1">'Tableaux des résultats'!$D:$AN</definedName>
    <definedName name="Z_CBD23793_6C36_4ECF_99D3_B6DB83BA0330_.wvu.FilterData" localSheetId="2" hidden="1">'Module 2'!$AM$77:$AP$82</definedName>
    <definedName name="Z_CBD23793_6C36_4ECF_99D3_B6DB83BA0330_.wvu.FilterData" localSheetId="3" hidden="1">'Module 3'!$D$66:$J$66</definedName>
    <definedName name="Z_CBD23793_6C36_4ECF_99D3_B6DB83BA0330_.wvu.PrintArea" localSheetId="1" hidden="1">'Module 1'!$T$20:$AB$33</definedName>
    <definedName name="Z_CBD23793_6C36_4ECF_99D3_B6DB83BA0330_.wvu.PrintArea" localSheetId="0" hidden="1">Présentation!$B$1:$D$31</definedName>
    <definedName name="Z_CBD23793_6C36_4ECF_99D3_B6DB83BA0330_.wvu.PrintArea" localSheetId="4" hidden="1">'Tableaux des résultats'!$F$5:$M$35</definedName>
    <definedName name="Z_CBD23793_6C36_4ECF_99D3_B6DB83BA0330_.wvu.Rows" localSheetId="1" hidden="1">'Module 1'!$13:$19,'Module 1'!$43:$66</definedName>
    <definedName name="Z_CBD23793_6C36_4ECF_99D3_B6DB83BA0330_.wvu.Rows" localSheetId="2" hidden="1">'Module 2'!$37:$700</definedName>
    <definedName name="Z_CBD23793_6C36_4ECF_99D3_B6DB83BA0330_.wvu.Rows" localSheetId="3" hidden="1">'Module 3'!$5:$538,'Module 3'!$619:$700</definedName>
    <definedName name="Z_CBD23793_6C36_4ECF_99D3_B6DB83BA0330_.wvu.Rows" localSheetId="4" hidden="1">'Tableaux des résultats'!$7:$797</definedName>
    <definedName name="Z_CC6D4F34_48A1_48C1_891B_2538638C2C52_.wvu.Cols" localSheetId="2" hidden="1">'Module 2'!$B:$B,'Module 2'!$O:$BQ</definedName>
    <definedName name="Z_CC6D4F34_48A1_48C1_891B_2538638C2C52_.wvu.Rows" localSheetId="2" hidden="1">'Module 2'!$111:$596</definedName>
    <definedName name="Z_CFA82244_C6A8_4157_813A_DCED4C197819_.wvu.Cols" localSheetId="1" hidden="1">'Module 1'!$B:$B,'Module 1'!$L:$AG</definedName>
    <definedName name="Z_CFA82244_C6A8_4157_813A_DCED4C197819_.wvu.Cols" localSheetId="2" hidden="1">'Module 2'!$O:$BF</definedName>
    <definedName name="Z_CFA82244_C6A8_4157_813A_DCED4C197819_.wvu.Cols" localSheetId="3" hidden="1">'Module 3'!$B:$B,'Module 3'!$L:$Y</definedName>
    <definedName name="Z_CFA82244_C6A8_4157_813A_DCED4C197819_.wvu.Cols" localSheetId="0" hidden="1">Présentation!$C:$C</definedName>
    <definedName name="Z_CFA82244_C6A8_4157_813A_DCED4C197819_.wvu.Cols" localSheetId="4" hidden="1">'Tableaux des résultats'!$D:$AN</definedName>
    <definedName name="Z_CFA82244_C6A8_4157_813A_DCED4C197819_.wvu.FilterData" localSheetId="2" hidden="1">'Module 2'!$AM$77:$AP$82</definedName>
    <definedName name="Z_CFA82244_C6A8_4157_813A_DCED4C197819_.wvu.FilterData" localSheetId="3" hidden="1">'Module 3'!$D$66:$J$66</definedName>
    <definedName name="Z_CFA82244_C6A8_4157_813A_DCED4C197819_.wvu.PrintArea" localSheetId="1" hidden="1">'Module 1'!$T$20:$AB$33</definedName>
    <definedName name="Z_CFA82244_C6A8_4157_813A_DCED4C197819_.wvu.PrintArea" localSheetId="0" hidden="1">Présentation!$B$1:$D$31</definedName>
    <definedName name="Z_CFA82244_C6A8_4157_813A_DCED4C197819_.wvu.PrintArea" localSheetId="4" hidden="1">'Tableaux des résultats'!$F$5:$M$35</definedName>
    <definedName name="Z_CFA82244_C6A8_4157_813A_DCED4C197819_.wvu.Rows" localSheetId="1" hidden="1">'Module 1'!$13:$19,'Module 1'!$43:$66</definedName>
    <definedName name="Z_CFA82244_C6A8_4157_813A_DCED4C197819_.wvu.Rows" localSheetId="4" hidden="1">'Tableaux des résultats'!$7:$797</definedName>
    <definedName name="Z_D2518DB8_B560_4A78_B692_B87A07E4F79E_.wvu.Cols" localSheetId="1" hidden="1">'Module 1'!$B:$B,'Module 1'!$L:$AG</definedName>
    <definedName name="Z_D2518DB8_B560_4A78_B692_B87A07E4F79E_.wvu.Cols" localSheetId="2" hidden="1">'Module 2'!$O:$BF</definedName>
    <definedName name="Z_D2518DB8_B560_4A78_B692_B87A07E4F79E_.wvu.Cols" localSheetId="3" hidden="1">'Module 3'!$B:$B,'Module 3'!$L:$Y</definedName>
    <definedName name="Z_D2518DB8_B560_4A78_B692_B87A07E4F79E_.wvu.Cols" localSheetId="0" hidden="1">Présentation!$C:$C</definedName>
    <definedName name="Z_D2518DB8_B560_4A78_B692_B87A07E4F79E_.wvu.Cols" localSheetId="4" hidden="1">'Tableaux des résultats'!$D:$AN</definedName>
    <definedName name="Z_D2518DB8_B560_4A78_B692_B87A07E4F79E_.wvu.FilterData" localSheetId="2" hidden="1">'Module 2'!$AM$77:$AP$82</definedName>
    <definedName name="Z_D2518DB8_B560_4A78_B692_B87A07E4F79E_.wvu.FilterData" localSheetId="3" hidden="1">'Module 3'!$D$66:$J$66</definedName>
    <definedName name="Z_D2518DB8_B560_4A78_B692_B87A07E4F79E_.wvu.PrintArea" localSheetId="1" hidden="1">'Module 1'!$T$20:$AB$33</definedName>
    <definedName name="Z_D2518DB8_B560_4A78_B692_B87A07E4F79E_.wvu.PrintArea" localSheetId="0" hidden="1">Présentation!$B$1:$D$31</definedName>
    <definedName name="Z_D2518DB8_B560_4A78_B692_B87A07E4F79E_.wvu.PrintArea" localSheetId="4" hidden="1">'Tableaux des résultats'!$F$5:$M$35</definedName>
    <definedName name="Z_D2518DB8_B560_4A78_B692_B87A07E4F79E_.wvu.Rows" localSheetId="1" hidden="1">'Module 1'!$13:$19,'Module 1'!$43:$66</definedName>
    <definedName name="Z_D2518DB8_B560_4A78_B692_B87A07E4F79E_.wvu.Rows" localSheetId="2" hidden="1">'Module 2'!$5:$36,'Module 2'!$126:$700</definedName>
    <definedName name="Z_D2518DB8_B560_4A78_B692_B87A07E4F79E_.wvu.Rows" localSheetId="3" hidden="1">'Module 3'!$29:$700</definedName>
    <definedName name="Z_D2518DB8_B560_4A78_B692_B87A07E4F79E_.wvu.Rows" localSheetId="4" hidden="1">'Tableaux des résultats'!$7:$797</definedName>
    <definedName name="Z_D787939E_5F01_4F8F_8C48_7DC8E5F22DE5_.wvu.Cols" localSheetId="1" hidden="1">'Module 1'!$B:$B,'Module 1'!$L:$AG</definedName>
    <definedName name="Z_D787939E_5F01_4F8F_8C48_7DC8E5F22DE5_.wvu.Cols" localSheetId="2" hidden="1">'Module 2'!$O:$BF</definedName>
    <definedName name="Z_D787939E_5F01_4F8F_8C48_7DC8E5F22DE5_.wvu.Cols" localSheetId="3" hidden="1">'Module 3'!$B:$B,'Module 3'!$L:$Y</definedName>
    <definedName name="Z_D787939E_5F01_4F8F_8C48_7DC8E5F22DE5_.wvu.Cols" localSheetId="0" hidden="1">Présentation!$C:$C</definedName>
    <definedName name="Z_D787939E_5F01_4F8F_8C48_7DC8E5F22DE5_.wvu.Cols" localSheetId="4" hidden="1">'Tableaux des résultats'!$C:$O,'Tableaux des résultats'!$Y:$AN</definedName>
    <definedName name="Z_D787939E_5F01_4F8F_8C48_7DC8E5F22DE5_.wvu.FilterData" localSheetId="2" hidden="1">'Module 2'!$AM$77:$AP$82</definedName>
    <definedName name="Z_D787939E_5F01_4F8F_8C48_7DC8E5F22DE5_.wvu.FilterData" localSheetId="3" hidden="1">'Module 3'!$D$66:$J$66</definedName>
    <definedName name="Z_D787939E_5F01_4F8F_8C48_7DC8E5F22DE5_.wvu.PrintArea" localSheetId="1" hidden="1">'Module 1'!$T$20:$AB$33</definedName>
    <definedName name="Z_D787939E_5F01_4F8F_8C48_7DC8E5F22DE5_.wvu.PrintArea" localSheetId="0" hidden="1">Présentation!$B$1:$D$31</definedName>
    <definedName name="Z_D787939E_5F01_4F8F_8C48_7DC8E5F22DE5_.wvu.Rows" localSheetId="1" hidden="1">'Module 1'!$13:$19,'Module 1'!$43:$66</definedName>
    <definedName name="Z_D787939E_5F01_4F8F_8C48_7DC8E5F22DE5_.wvu.Rows" localSheetId="2" hidden="1">'Module 2'!$37:$700</definedName>
    <definedName name="Z_D787939E_5F01_4F8F_8C48_7DC8E5F22DE5_.wvu.Rows" localSheetId="3" hidden="1">'Module 3'!$29:$700</definedName>
    <definedName name="Z_D787939E_5F01_4F8F_8C48_7DC8E5F22DE5_.wvu.Rows" localSheetId="4" hidden="1">'Tableaux des résultats'!$2:$39,'Tableaux des résultats'!$48:$380,'Tableaux des résultats'!$422:$797</definedName>
    <definedName name="Z_E0F85C5C_2180_4684_9778_FC6F760CC5FD_.wvu.Cols" localSheetId="1" hidden="1">'Module 1'!$B:$B,'Module 1'!$L:$AG</definedName>
    <definedName name="Z_E0F85C5C_2180_4684_9778_FC6F760CC5FD_.wvu.Cols" localSheetId="2" hidden="1">'Module 2'!$O:$BF</definedName>
    <definedName name="Z_E0F85C5C_2180_4684_9778_FC6F760CC5FD_.wvu.Cols" localSheetId="3" hidden="1">'Module 3'!$B:$B,'Module 3'!$L:$Y</definedName>
    <definedName name="Z_E0F85C5C_2180_4684_9778_FC6F760CC5FD_.wvu.Cols" localSheetId="0" hidden="1">Présentation!$C:$C</definedName>
    <definedName name="Z_E0F85C5C_2180_4684_9778_FC6F760CC5FD_.wvu.Cols" localSheetId="4" hidden="1">'Tableaux des résultats'!$D:$AN</definedName>
    <definedName name="Z_E0F85C5C_2180_4684_9778_FC6F760CC5FD_.wvu.FilterData" localSheetId="2" hidden="1">'Module 2'!$AM$77:$AP$82</definedName>
    <definedName name="Z_E0F85C5C_2180_4684_9778_FC6F760CC5FD_.wvu.FilterData" localSheetId="3" hidden="1">'Module 3'!$D$66:$J$66</definedName>
    <definedName name="Z_E0F85C5C_2180_4684_9778_FC6F760CC5FD_.wvu.PrintArea" localSheetId="1" hidden="1">'Module 1'!$T$20:$AB$33</definedName>
    <definedName name="Z_E0F85C5C_2180_4684_9778_FC6F760CC5FD_.wvu.PrintArea" localSheetId="0" hidden="1">Présentation!$B$1:$D$31</definedName>
    <definedName name="Z_E0F85C5C_2180_4684_9778_FC6F760CC5FD_.wvu.PrintArea" localSheetId="4" hidden="1">'Tableaux des résultats'!$F$5:$M$35</definedName>
    <definedName name="Z_E0F85C5C_2180_4684_9778_FC6F760CC5FD_.wvu.Rows" localSheetId="1" hidden="1">'Module 1'!$13:$19,'Module 1'!$43:$66</definedName>
    <definedName name="Z_E0F85C5C_2180_4684_9778_FC6F760CC5FD_.wvu.Rows" localSheetId="2" hidden="1">'Module 2'!$37:$700</definedName>
    <definedName name="Z_E0F85C5C_2180_4684_9778_FC6F760CC5FD_.wvu.Rows" localSheetId="3" hidden="1">'Module 3'!$29:$700</definedName>
    <definedName name="Z_E0F85C5C_2180_4684_9778_FC6F760CC5FD_.wvu.Rows" localSheetId="4" hidden="1">'Tableaux des résultats'!$7:$797</definedName>
    <definedName name="Z_E1E93C14_89C0_47E9_80E7_72B4C8D846A8_.wvu.Cols" localSheetId="1" hidden="1">'Module 1'!$B:$B,'Module 1'!$L:$AG</definedName>
    <definedName name="Z_E1E93C14_89C0_47E9_80E7_72B4C8D846A8_.wvu.Cols" localSheetId="2" hidden="1">'Module 2'!$O:$BF</definedName>
    <definedName name="Z_E1E93C14_89C0_47E9_80E7_72B4C8D846A8_.wvu.Cols" localSheetId="3" hidden="1">'Module 3'!$B:$B,'Module 3'!$L:$Y</definedName>
    <definedName name="Z_E1E93C14_89C0_47E9_80E7_72B4C8D846A8_.wvu.Cols" localSheetId="0" hidden="1">Présentation!$C:$C</definedName>
    <definedName name="Z_E1E93C14_89C0_47E9_80E7_72B4C8D846A8_.wvu.Cols" localSheetId="4" hidden="1">'Tableaux des résultats'!$D:$AN</definedName>
    <definedName name="Z_E1E93C14_89C0_47E9_80E7_72B4C8D846A8_.wvu.FilterData" localSheetId="2" hidden="1">'Module 2'!$AM$77:$AP$82</definedName>
    <definedName name="Z_E1E93C14_89C0_47E9_80E7_72B4C8D846A8_.wvu.FilterData" localSheetId="3" hidden="1">'Module 3'!$D$66:$J$66</definedName>
    <definedName name="Z_E1E93C14_89C0_47E9_80E7_72B4C8D846A8_.wvu.PrintArea" localSheetId="1" hidden="1">'Module 1'!$T$20:$AB$33</definedName>
    <definedName name="Z_E1E93C14_89C0_47E9_80E7_72B4C8D846A8_.wvu.PrintArea" localSheetId="0" hidden="1">Présentation!$B$1:$D$31</definedName>
    <definedName name="Z_E1E93C14_89C0_47E9_80E7_72B4C8D846A8_.wvu.PrintArea" localSheetId="4" hidden="1">'Tableaux des résultats'!$F$5:$M$35</definedName>
    <definedName name="Z_E1E93C14_89C0_47E9_80E7_72B4C8D846A8_.wvu.Rows" localSheetId="1" hidden="1">'Module 1'!$13:$19,'Module 1'!$43:$66</definedName>
    <definedName name="Z_E1E93C14_89C0_47E9_80E7_72B4C8D846A8_.wvu.Rows" localSheetId="2" hidden="1">'Module 2'!$37:$700</definedName>
    <definedName name="Z_E1E93C14_89C0_47E9_80E7_72B4C8D846A8_.wvu.Rows" localSheetId="3" hidden="1">'Module 3'!$5:$323,'Module 3'!$418:$700</definedName>
    <definedName name="Z_E1E93C14_89C0_47E9_80E7_72B4C8D846A8_.wvu.Rows" localSheetId="4" hidden="1">'Tableaux des résultats'!$7:$797</definedName>
    <definedName name="Z_E5934065_3B24_4BDA_9F1A_CE354801B9A9_.wvu.Cols" localSheetId="1" hidden="1">'Module 1'!$B:$B,'Module 1'!$L:$AG</definedName>
    <definedName name="Z_E5934065_3B24_4BDA_9F1A_CE354801B9A9_.wvu.Cols" localSheetId="2" hidden="1">'Module 2'!$O:$BF</definedName>
    <definedName name="Z_E5934065_3B24_4BDA_9F1A_CE354801B9A9_.wvu.Cols" localSheetId="3" hidden="1">'Module 3'!$B:$B,'Module 3'!$L:$Y</definedName>
    <definedName name="Z_E5934065_3B24_4BDA_9F1A_CE354801B9A9_.wvu.Cols" localSheetId="0" hidden="1">Présentation!$C:$C</definedName>
    <definedName name="Z_E5934065_3B24_4BDA_9F1A_CE354801B9A9_.wvu.Cols" localSheetId="4" hidden="1">'Tableaux des résultats'!$C:$O,'Tableaux des résultats'!$Y:$AN</definedName>
    <definedName name="Z_E5934065_3B24_4BDA_9F1A_CE354801B9A9_.wvu.FilterData" localSheetId="2" hidden="1">'Module 2'!$AM$77:$AP$82</definedName>
    <definedName name="Z_E5934065_3B24_4BDA_9F1A_CE354801B9A9_.wvu.FilterData" localSheetId="3" hidden="1">'Module 3'!$D$66:$J$66</definedName>
    <definedName name="Z_E5934065_3B24_4BDA_9F1A_CE354801B9A9_.wvu.PrintArea" localSheetId="1" hidden="1">'Module 1'!$T$20:$AB$33</definedName>
    <definedName name="Z_E5934065_3B24_4BDA_9F1A_CE354801B9A9_.wvu.PrintArea" localSheetId="0" hidden="1">Présentation!$B$1:$D$31</definedName>
    <definedName name="Z_E5934065_3B24_4BDA_9F1A_CE354801B9A9_.wvu.Rows" localSheetId="1" hidden="1">'Module 1'!$13:$19,'Module 1'!$43:$66</definedName>
    <definedName name="Z_E5934065_3B24_4BDA_9F1A_CE354801B9A9_.wvu.Rows" localSheetId="2" hidden="1">'Module 2'!$37:$700</definedName>
    <definedName name="Z_E5934065_3B24_4BDA_9F1A_CE354801B9A9_.wvu.Rows" localSheetId="3" hidden="1">'Module 3'!$29:$700</definedName>
    <definedName name="Z_E5934065_3B24_4BDA_9F1A_CE354801B9A9_.wvu.Rows" localSheetId="4" hidden="1">'Tableaux des résultats'!$2:$39,'Tableaux des résultats'!$422:$797</definedName>
    <definedName name="Z_F18B5B93_8D1C_46BF_A46F_39AC34039376_.wvu.Cols" localSheetId="1" hidden="1">'Module 1'!$B:$B,'Module 1'!$L:$AG</definedName>
    <definedName name="Z_F18B5B93_8D1C_46BF_A46F_39AC34039376_.wvu.Cols" localSheetId="2" hidden="1">'Module 2'!$O:$BF</definedName>
    <definedName name="Z_F18B5B93_8D1C_46BF_A46F_39AC34039376_.wvu.Cols" localSheetId="3" hidden="1">'Module 3'!$B:$B,'Module 3'!$L:$Y</definedName>
    <definedName name="Z_F18B5B93_8D1C_46BF_A46F_39AC34039376_.wvu.Cols" localSheetId="0" hidden="1">Présentation!$C:$C</definedName>
    <definedName name="Z_F18B5B93_8D1C_46BF_A46F_39AC34039376_.wvu.Cols" localSheetId="4" hidden="1">'Tableaux des résultats'!$C:$O,'Tableaux des résultats'!$Y:$AN</definedName>
    <definedName name="Z_F18B5B93_8D1C_46BF_A46F_39AC34039376_.wvu.FilterData" localSheetId="2" hidden="1">'Module 2'!$AM$77:$AP$82</definedName>
    <definedName name="Z_F18B5B93_8D1C_46BF_A46F_39AC34039376_.wvu.FilterData" localSheetId="3" hidden="1">'Module 3'!$D$66:$J$66</definedName>
    <definedName name="Z_F18B5B93_8D1C_46BF_A46F_39AC34039376_.wvu.PrintArea" localSheetId="1" hidden="1">'Module 1'!$T$20:$AB$33</definedName>
    <definedName name="Z_F18B5B93_8D1C_46BF_A46F_39AC34039376_.wvu.PrintArea" localSheetId="0" hidden="1">Présentation!$B$1:$D$31</definedName>
    <definedName name="Z_F18B5B93_8D1C_46BF_A46F_39AC34039376_.wvu.Rows" localSheetId="1" hidden="1">'Module 1'!$13:$19,'Module 1'!$43:$66</definedName>
    <definedName name="Z_F18B5B93_8D1C_46BF_A46F_39AC34039376_.wvu.Rows" localSheetId="2" hidden="1">'Module 2'!$37:$700</definedName>
    <definedName name="Z_F18B5B93_8D1C_46BF_A46F_39AC34039376_.wvu.Rows" localSheetId="3" hidden="1">'Module 3'!$29:$700</definedName>
    <definedName name="Z_F18B5B93_8D1C_46BF_A46F_39AC34039376_.wvu.Rows" localSheetId="4" hidden="1">'Tableaux des résultats'!$2:$39,'Tableaux des résultats'!$48:$159,'Tableaux des résultats'!$214:$797</definedName>
    <definedName name="Z_F3D952D1_9DBF_4F3D_9E14_469C4AA258E1_.wvu.Cols" localSheetId="1" hidden="1">'Module 1'!$B:$B,'Module 1'!$L:$AG</definedName>
    <definedName name="Z_F3D952D1_9DBF_4F3D_9E14_469C4AA258E1_.wvu.Cols" localSheetId="2" hidden="1">'Module 2'!$O:$BF</definedName>
    <definedName name="Z_F3D952D1_9DBF_4F3D_9E14_469C4AA258E1_.wvu.Cols" localSheetId="3" hidden="1">'Module 3'!$B:$B,'Module 3'!$L:$Y</definedName>
    <definedName name="Z_F3D952D1_9DBF_4F3D_9E14_469C4AA258E1_.wvu.Cols" localSheetId="0" hidden="1">Présentation!$C:$C</definedName>
    <definedName name="Z_F3D952D1_9DBF_4F3D_9E14_469C4AA258E1_.wvu.Cols" localSheetId="4" hidden="1">'Tableaux des résultats'!$C:$AJ</definedName>
    <definedName name="Z_F3D952D1_9DBF_4F3D_9E14_469C4AA258E1_.wvu.FilterData" localSheetId="2" hidden="1">'Module 2'!$AM$77:$AP$82</definedName>
    <definedName name="Z_F3D952D1_9DBF_4F3D_9E14_469C4AA258E1_.wvu.FilterData" localSheetId="3" hidden="1">'Module 3'!$D$66:$J$66</definedName>
    <definedName name="Z_F3D952D1_9DBF_4F3D_9E14_469C4AA258E1_.wvu.PrintArea" localSheetId="1" hidden="1">'Module 1'!$T$20:$AB$33</definedName>
    <definedName name="Z_F3D952D1_9DBF_4F3D_9E14_469C4AA258E1_.wvu.PrintArea" localSheetId="0" hidden="1">Présentation!$B$1:$D$31</definedName>
    <definedName name="Z_F3D952D1_9DBF_4F3D_9E14_469C4AA258E1_.wvu.Rows" localSheetId="1" hidden="1">'Module 1'!$13:$19,'Module 1'!$43:$66</definedName>
    <definedName name="Z_F3D952D1_9DBF_4F3D_9E14_469C4AA258E1_.wvu.Rows" localSheetId="2" hidden="1">'Module 2'!$37:$700</definedName>
    <definedName name="Z_F3D952D1_9DBF_4F3D_9E14_469C4AA258E1_.wvu.Rows" localSheetId="3" hidden="1">'Module 3'!$30:$700</definedName>
    <definedName name="Z_F3D952D1_9DBF_4F3D_9E14_469C4AA258E1_.wvu.Rows" localSheetId="4" hidden="1">'Tableaux des résultats'!$2:$427,'Tableaux des résultats'!$432:$461,'Tableaux des résultats'!$488:$523,'Tableaux des résultats'!$525:$799</definedName>
    <definedName name="Z_FCC6B465_B403_4A38_833A_8F01BFC1F83D_.wvu.Cols" localSheetId="1" hidden="1">'Module 1'!$B:$B,'Module 1'!$L:$AG</definedName>
    <definedName name="Z_FCC6B465_B403_4A38_833A_8F01BFC1F83D_.wvu.Cols" localSheetId="2" hidden="1">'Module 2'!$O:$BF</definedName>
    <definedName name="Z_FCC6B465_B403_4A38_833A_8F01BFC1F83D_.wvu.Cols" localSheetId="3" hidden="1">'Module 3'!$B:$B,'Module 3'!$L:$Y</definedName>
    <definedName name="Z_FCC6B465_B403_4A38_833A_8F01BFC1F83D_.wvu.Cols" localSheetId="0" hidden="1">Présentation!$C:$C</definedName>
    <definedName name="Z_FCC6B465_B403_4A38_833A_8F01BFC1F83D_.wvu.Cols" localSheetId="4" hidden="1">'Tableaux des résultats'!$D:$AN</definedName>
    <definedName name="Z_FCC6B465_B403_4A38_833A_8F01BFC1F83D_.wvu.FilterData" localSheetId="2" hidden="1">'Module 2'!$AM$77:$AP$82</definedName>
    <definedName name="Z_FCC6B465_B403_4A38_833A_8F01BFC1F83D_.wvu.FilterData" localSheetId="3" hidden="1">'Module 3'!$D$66:$J$66</definedName>
    <definedName name="Z_FCC6B465_B403_4A38_833A_8F01BFC1F83D_.wvu.PrintArea" localSheetId="1" hidden="1">'Module 1'!$T$20:$AB$33</definedName>
    <definedName name="Z_FCC6B465_B403_4A38_833A_8F01BFC1F83D_.wvu.PrintArea" localSheetId="0" hidden="1">Présentation!$B$1:$D$31</definedName>
    <definedName name="Z_FCC6B465_B403_4A38_833A_8F01BFC1F83D_.wvu.PrintArea" localSheetId="4" hidden="1">'Tableaux des résultats'!$F$5:$M$35</definedName>
    <definedName name="Z_FCC6B465_B403_4A38_833A_8F01BFC1F83D_.wvu.Rows" localSheetId="1" hidden="1">'Module 1'!$13:$19,'Module 1'!$43:$66</definedName>
    <definedName name="Z_FCC6B465_B403_4A38_833A_8F01BFC1F83D_.wvu.Rows" localSheetId="2" hidden="1">'Module 2'!$37:$700</definedName>
    <definedName name="Z_FCC6B465_B403_4A38_833A_8F01BFC1F83D_.wvu.Rows" localSheetId="3" hidden="1">'Module 3'!$5:$618</definedName>
    <definedName name="Z_FCC6B465_B403_4A38_833A_8F01BFC1F83D_.wvu.Rows" localSheetId="4" hidden="1">'Tableaux des résultats'!$7:$797</definedName>
  </definedNames>
  <calcPr calcId="152511"/>
  <customWorkbookViews>
    <customWorkbookView name="Module3_Safeguards" guid="{E0F85C5C-2180-4684-9778-FC6F760CC5FD}" maximized="1" xWindow="-8" yWindow="-8" windowWidth="1040" windowHeight="754" activeSheetId="4" showFormulaBar="0"/>
    <customWorkbookView name="Module2_Safeguards" guid="{8F5229F8-400B-4437-A582-E9B2FF99E882}" maximized="1" xWindow="-8" yWindow="-8" windowWidth="1040" windowHeight="754" activeSheetId="11" showFormulaBar="0"/>
    <customWorkbookView name="zBackEnd" guid="{0F44F22A-7810-43A9-8241-E43689B541F4}" maximized="1" xWindow="-8" yWindow="-8" windowWidth="1040" windowHeight="754" activeSheetId="1"/>
    <customWorkbookView name="Module2_All" guid="{CA4A34C0-1123-4790-AF7E-BC7091ACA0A0}" maximized="1" xWindow="-8" yWindow="-8" windowWidth="1040" windowHeight="754" activeSheetId="11" showFormulaBar="0"/>
    <customWorkbookView name="Module3_All" guid="{CFA82244-C6A8-4157-813A-DCED4C197819}" maximized="1" xWindow="-8" yWindow="-8" windowWidth="1040" windowHeight="754" activeSheetId="4" showFormulaBar="0"/>
    <customWorkbookView name="zFrontEnd" guid="{C92837A6-C2DE-484E-8C7F-A006AA3E512A}" maximized="1" xWindow="-8" yWindow="-8" windowWidth="1040" windowHeight="754" activeSheetId="1" showFormulaBar="0"/>
    <customWorkbookView name="Module2_SafeguardB" guid="{5903D69A-5754-456F-9596-4F981E1004F3}" maximized="1" xWindow="-8" yWindow="-8" windowWidth="1040" windowHeight="754" activeSheetId="11" showFormulaBar="0"/>
    <customWorkbookView name="Module2_SafeguardA" guid="{D2518DB8-B560-4A78-B692-B87A07E4F79E}" maximized="1" xWindow="-8" yWindow="-8" windowWidth="1040" windowHeight="754" activeSheetId="11" showFormulaBar="0"/>
    <customWorkbookView name="Module2_SafeguardD" guid="{44126E2B-CD5D-4F43-AA3C-BFC7C80D88FD}" maximized="1" xWindow="-8" yWindow="-8" windowWidth="1040" windowHeight="754" activeSheetId="11" showFormulaBar="0"/>
    <customWorkbookView name="Module2_SafeguardC" guid="{99E9AA65-9CEE-4B26-BA46-307BEC772AA0}" maximized="1" xWindow="-8" yWindow="-8" windowWidth="1040" windowHeight="754" activeSheetId="11" showFormulaBar="0"/>
    <customWorkbookView name="Module2_SafeguardE" guid="{58809AAB-6EBE-4F93-BC39-20A189034220}" maximized="1" xWindow="-8" yWindow="-8" windowWidth="1040" windowHeight="754" activeSheetId="11" showFormulaBar="0"/>
    <customWorkbookView name="Module2_SafeguardF" guid="{1164E0A0-71A8-4DF7-935D-99E79791952A}" maximized="1" xWindow="-8" yWindow="-8" windowWidth="1040" windowHeight="754" activeSheetId="11" showFormulaBar="0"/>
    <customWorkbookView name="Module2_SafeguardG" guid="{3783CD60-BBDD-4DC9-8238-7D85CC9CCE38}" maximized="1" xWindow="-8" yWindow="-8" windowWidth="1040" windowHeight="754" activeSheetId="11" showFormulaBar="0"/>
    <customWorkbookView name="Module2" guid="{3DF84044-4F18-4693-9BC0-6F1E3BB79687}" maximized="1" xWindow="-8" yWindow="-8" windowWidth="1040" windowHeight="754" activeSheetId="11" showFormulaBar="0"/>
    <customWorkbookView name="Module3" guid="{193C6D79-1DD6-46B2-B287-29B305333ABD}" maximized="1" xWindow="-8" yWindow="-8" windowWidth="1040" windowHeight="754" activeSheetId="4" showFormulaBar="0"/>
    <customWorkbookView name="Module3_SafeguardA" guid="{B1713CB1-717E-4290-A550-B5C8687D1DCD}" maximized="1" xWindow="-8" yWindow="-8" windowWidth="1040" windowHeight="754" activeSheetId="4" showFormulaBar="0"/>
    <customWorkbookView name="Module3_SafeguardB" guid="{14701618-057F-44B9-A80D-6571C2675A43}" maximized="1" xWindow="-8" yWindow="-8" windowWidth="1040" windowHeight="754" activeSheetId="4" showFormulaBar="0"/>
    <customWorkbookView name="Module3_SafeguardC" guid="{C35FE66B-7525-44A0-AF95-74B09883E972}" maximized="1" xWindow="-8" yWindow="-8" windowWidth="1040" windowHeight="754" activeSheetId="4" showFormulaBar="0"/>
    <customWorkbookView name="Module3_SafeguardD" guid="{E1E93C14-89C0-47E9-80E7-72B4C8D846A8}" maximized="1" xWindow="-8" yWindow="-8" windowWidth="1040" windowHeight="754" activeSheetId="4" showFormulaBar="0"/>
    <customWorkbookView name="Module3_SafeguardE" guid="{8C7AA061-2774-4648-9080-649D8E7084B6}" maximized="1" xWindow="-8" yWindow="-8" windowWidth="1040" windowHeight="754" activeSheetId="4" showFormulaBar="0"/>
    <customWorkbookView name="Module3_SafeguardF" guid="{CBD23793-6C36-4ECF-99D3-B6DB83BA0330}" maximized="1" xWindow="-8" yWindow="-8" windowWidth="1040" windowHeight="754" activeSheetId="4" showFormulaBar="0"/>
    <customWorkbookView name="Module3_SafeguardG" guid="{FCC6B465-B403-4A38-833A-8F01BFC1F83D}" maximized="1" xWindow="-8" yWindow="-8" windowWidth="1040" windowHeight="754" activeSheetId="4" showFormulaBar="0"/>
    <customWorkbookView name="Module1" guid="{C35CD7D2-C5FB-4E4E-BE2C-DB3B3CB5DEE1}" maximized="1" xWindow="-8" yWindow="-8" windowWidth="1040" windowHeight="754" activeSheetId="2" showFormulaBar="0"/>
    <customWorkbookView name="Module1_Table1" guid="{58172CF4-0A99-4348-8485-AC6CB3743B28}" maximized="1" xWindow="-8" yWindow="-8" windowWidth="1040" windowHeight="754" activeSheetId="2" showFormulaBar="0"/>
    <customWorkbookView name="OutputTable_M1" guid="{0596A31D-1135-4C04-B235-4F7AEFBF56EB}" maximized="1" xWindow="-8" yWindow="-8" windowWidth="1040" windowHeight="754" activeSheetId="6" showFormulaBar="0"/>
    <customWorkbookView name="OutputTables_Welcome" guid="{1730E845-78B9-4800-8016-B034C4011192}" maximized="1" xWindow="-8" yWindow="-8" windowWidth="1040" windowHeight="754" activeSheetId="6" showFormulaBar="0"/>
    <customWorkbookView name="OutputTable_M2_All" guid="{E5934065-3B24-4BDA-9F1A-CE354801B9A9}" maximized="1" xWindow="-8" yWindow="-8" windowWidth="1040" windowHeight="754" activeSheetId="6" showFormulaBar="0"/>
    <customWorkbookView name="OutputTable_M2_SafA" guid="{127CF244-40F7-4382-B5F4-6FE7DC055927}" maximized="1" xWindow="-8" yWindow="-8" windowWidth="1040" windowHeight="754" activeSheetId="6" showFormulaBar="0"/>
    <customWorkbookView name="OutputTable_M2_SafB" guid="{7CBE2DA3-08E4-4F49-B633-91ACF566CC50}" maximized="1" xWindow="-8" yWindow="-8" windowWidth="1040" windowHeight="754" activeSheetId="6" showFormulaBar="0"/>
    <customWorkbookView name="OutputTable_M2_SafC" guid="{F18B5B93-8D1C-46BF-A46F-39AC34039376}" maximized="1" xWindow="-8" yWindow="-8" windowWidth="1040" windowHeight="754" activeSheetId="6" showFormulaBar="0"/>
    <customWorkbookView name="OutputTable_M2_SafD" guid="{83923105-D3EF-4935-AFC9-6FBD0874636C}" maximized="1" xWindow="-8" yWindow="-8" windowWidth="1040" windowHeight="754" activeSheetId="6" showFormulaBar="0"/>
    <customWorkbookView name="OutputTable_M2_SafE" guid="{C81FC029-D9D0-4B23-8994-EFF13144DDC6}" maximized="1" xWindow="-8" yWindow="-8" windowWidth="1040" windowHeight="754" activeSheetId="6" showFormulaBar="0"/>
    <customWorkbookView name="OutputTable_M2_SafF" guid="{AB0B9CFE-DCC2-486B-9AE7-3C737113C1FB}" maximized="1" xWindow="-8" yWindow="-8" windowWidth="1040" windowHeight="754" activeSheetId="6" showFormulaBar="0"/>
    <customWorkbookView name="OutputTable_M2_SafG" guid="{D787939E-5F01-4F8F-8C48-7DC8E5F22DE5}" maximized="1" xWindow="-8" yWindow="-8" windowWidth="1040" windowHeight="754" activeSheetId="6" showFormulaBar="0"/>
    <customWorkbookView name="OutputTable_M3_All" guid="{9297575B-FD39-4E98-918C-2EBB68924E97}" maximized="1" xWindow="-8" yWindow="-8" windowWidth="1040" windowHeight="754" activeSheetId="6" showFormulaBar="0"/>
    <customWorkbookView name="OutputTable_M3_SafA" guid="{BCFE97EC-F949-4576-ACBE-551B1DAF3C91}" maximized="1" xWindow="-8" yWindow="-8" windowWidth="1040" windowHeight="754" activeSheetId="6" showFormulaBar="0"/>
    <customWorkbookView name="OutputTable_M3_SafB" guid="{A3B878C9-DF82-401D-A77D-F7EF64906AFE}" maximized="1" xWindow="-8" yWindow="-8" windowWidth="1040" windowHeight="754" activeSheetId="6" showFormulaBar="0"/>
    <customWorkbookView name="OutputTable_M3_SafC" guid="{B968A94D-A4FB-4C1A-A9A2-04B42F46DC3F}" maximized="1" xWindow="-8" yWindow="-8" windowWidth="1040" windowHeight="754" activeSheetId="6" showFormulaBar="0"/>
    <customWorkbookView name="OutputTable_M3_SafD" guid="{AFAAF24B-41FA-469A-856B-F916DB51D4C2}" maximized="1" xWindow="-8" yWindow="-8" windowWidth="1040" windowHeight="754" activeSheetId="6" showFormulaBar="0"/>
    <customWorkbookView name="OutputTable_M3_SafE" guid="{0398F8AF-BB01-4F41-911B-6BEB5C23013B}" maximized="1" xWindow="-8" yWindow="-8" windowWidth="1040" windowHeight="754" activeSheetId="6" showFormulaBar="0"/>
    <customWorkbookView name="OutputTable_M3_SafF" guid="{AEAF0160-A16F-4E8E-8794-9EAE35B78BBB}" maximized="1" xWindow="-8" yWindow="-8" windowWidth="1040" windowHeight="754" activeSheetId="6" showFormulaBar="0"/>
    <customWorkbookView name="OutputTable_M3_SafG" guid="{7120350E-2AAD-4BA0-9512-C8C1B63F3C29}" maximized="1" xWindow="-8" yWindow="-8" windowWidth="1040" windowHeight="754" activeSheetId="6" showFormulaBar="0"/>
    <customWorkbookView name="OutputTable_M3_Notes_All" guid="{75491233-9507-4EFC-A26E-AFD0CFFFCCCF}" maximized="1" xWindow="-8" yWindow="-8" windowWidth="1040" windowHeight="754" activeSheetId="6" showFormulaBar="0"/>
    <customWorkbookView name="OutputTable_M3_Notes_SafA" guid="{F3D952D1-9DBF-4F3D-9E14-469C4AA258E1}" maximized="1" xWindow="-8" yWindow="-8" windowWidth="1040" windowHeight="754" activeSheetId="6" showFormulaBar="0"/>
    <customWorkbookView name="OutputTable_M3_Notes_SafB" guid="{2D881BC0-D8D0-4107-9850-1E783069C556}" maximized="1" xWindow="-8" yWindow="-8" windowWidth="1040" windowHeight="754" activeSheetId="6" showFormulaBar="0"/>
    <customWorkbookView name="OutputTable_M3_Notes_SafC" guid="{7F73AAA6-ACFF-46F7-ACED-1A539712A986}" maximized="1" xWindow="-8" yWindow="-8" windowWidth="1040" windowHeight="754" activeSheetId="6" showFormulaBar="0"/>
    <customWorkbookView name="OutputTable_M3_Notes_SafD" guid="{5C446074-E11E-4485-BA91-433CA3BA4995}" maximized="1" xWindow="-8" yWindow="-8" windowWidth="1040" windowHeight="754" activeSheetId="6" showFormulaBar="0"/>
    <customWorkbookView name="OutputTable_M3_Notes_SafE" guid="{14B7E1D9-F05B-44BE-A36D-1131D48DE55A}" maximized="1" xWindow="-8" yWindow="-8" windowWidth="1040" windowHeight="754" activeSheetId="6" showFormulaBar="0"/>
    <customWorkbookView name="OutputTable_M3_Notes_SafF" guid="{565C0F64-F4BA-4FBC-9547-A8DF7B5A2EFF}" maximized="1" xWindow="-8" yWindow="-8" windowWidth="1040" windowHeight="754" activeSheetId="6" showFormulaBar="0"/>
    <customWorkbookView name="OutputTable_M3_Notes_SafG" guid="{C4C3192A-9920-49E5-94B5-454F08D391BF}" maximized="1" xWindow="-8" yWindow="-8" windowWidth="1040" windowHeight="754" activeSheetId="6" showFormulaBar="0"/>
  </customWorkbookViews>
</workbook>
</file>

<file path=xl/calcChain.xml><?xml version="1.0" encoding="utf-8"?>
<calcChain xmlns="http://schemas.openxmlformats.org/spreadsheetml/2006/main">
  <c r="E77" i="4" l="1"/>
  <c r="E66" i="4"/>
  <c r="X640" i="11" l="1"/>
  <c r="Z671" i="11" l="1"/>
  <c r="Y671" i="11"/>
  <c r="Z589" i="11"/>
  <c r="Y589" i="11"/>
  <c r="Z512" i="11"/>
  <c r="Y512" i="11"/>
  <c r="X512" i="11"/>
  <c r="W512" i="11"/>
  <c r="Z397" i="11"/>
  <c r="Y397" i="11"/>
  <c r="X397" i="11"/>
  <c r="W397" i="11"/>
  <c r="Z308" i="11"/>
  <c r="Y308" i="11"/>
  <c r="X308" i="11"/>
  <c r="W308" i="11"/>
  <c r="Z213" i="11"/>
  <c r="Y213" i="11"/>
  <c r="X213" i="11"/>
  <c r="W213" i="11"/>
  <c r="Y654" i="11" l="1"/>
  <c r="Y655" i="11"/>
  <c r="Y656" i="11"/>
  <c r="Y657" i="11"/>
  <c r="Y658" i="11"/>
  <c r="Y659" i="11"/>
  <c r="Y660" i="11"/>
  <c r="Y661" i="11"/>
  <c r="Y662" i="11"/>
  <c r="Y663" i="11"/>
  <c r="Y664" i="11"/>
  <c r="Y653" i="11"/>
  <c r="Y574" i="11"/>
  <c r="Y575" i="11"/>
  <c r="Y576" i="11"/>
  <c r="Y577" i="11"/>
  <c r="Y578" i="11"/>
  <c r="Y579" i="11"/>
  <c r="Y580" i="11"/>
  <c r="Y581" i="11"/>
  <c r="Y582" i="11"/>
  <c r="Y573" i="11"/>
  <c r="Y492" i="11"/>
  <c r="Y493" i="11"/>
  <c r="Y494" i="11"/>
  <c r="Y495" i="11"/>
  <c r="Y496" i="11"/>
  <c r="Y497" i="11"/>
  <c r="Y498" i="11"/>
  <c r="Y499" i="11"/>
  <c r="Y500" i="11"/>
  <c r="Y501" i="11"/>
  <c r="Y502" i="11"/>
  <c r="Y503" i="11"/>
  <c r="Y504" i="11"/>
  <c r="Y505" i="11"/>
  <c r="Y491" i="11"/>
  <c r="Y475" i="11"/>
  <c r="Y476" i="11"/>
  <c r="Y477" i="11"/>
  <c r="Y478" i="11"/>
  <c r="Y479" i="11"/>
  <c r="Y480" i="11"/>
  <c r="Y481" i="11"/>
  <c r="Y482" i="11"/>
  <c r="Y483" i="11"/>
  <c r="Y484" i="11"/>
  <c r="Y485" i="11"/>
  <c r="Y486" i="11"/>
  <c r="Y487" i="11"/>
  <c r="Y488" i="11"/>
  <c r="Y474" i="11"/>
  <c r="Y380" i="11"/>
  <c r="Y381" i="11"/>
  <c r="Y382" i="11"/>
  <c r="Y383" i="11"/>
  <c r="Y384" i="11"/>
  <c r="Y385" i="11"/>
  <c r="Y386" i="11"/>
  <c r="Y387" i="11"/>
  <c r="Y388" i="11"/>
  <c r="Y389" i="11"/>
  <c r="Y390" i="11"/>
  <c r="Y391" i="11"/>
  <c r="Y379" i="11"/>
  <c r="Y367" i="11"/>
  <c r="Y368" i="11"/>
  <c r="Y369" i="11"/>
  <c r="Y370" i="11"/>
  <c r="Y371" i="11"/>
  <c r="Y372" i="11"/>
  <c r="Y373" i="11"/>
  <c r="Y374" i="11"/>
  <c r="Y375" i="11"/>
  <c r="Y376" i="11"/>
  <c r="Y366" i="11"/>
  <c r="Y288" i="11"/>
  <c r="Y289" i="11"/>
  <c r="Y290" i="11"/>
  <c r="Y291" i="11"/>
  <c r="Y292" i="11"/>
  <c r="Y293" i="11"/>
  <c r="Y294" i="11"/>
  <c r="Y295" i="11"/>
  <c r="Y296" i="11"/>
  <c r="Y297" i="11"/>
  <c r="Y298" i="11"/>
  <c r="Y299" i="11"/>
  <c r="Y300" i="11"/>
  <c r="Y301" i="11"/>
  <c r="Y287" i="11"/>
  <c r="Y281" i="11"/>
  <c r="Y282" i="11"/>
  <c r="Y283" i="11"/>
  <c r="Y284" i="11"/>
  <c r="Y280" i="11"/>
  <c r="Y193" i="11"/>
  <c r="Y194" i="11"/>
  <c r="Y195" i="11"/>
  <c r="Y196" i="11"/>
  <c r="Y197" i="11"/>
  <c r="Y198" i="11"/>
  <c r="Y199" i="11"/>
  <c r="Y200" i="11"/>
  <c r="Y201" i="11"/>
  <c r="Y202" i="11"/>
  <c r="Y203" i="11"/>
  <c r="Y204" i="11"/>
  <c r="Y205" i="11"/>
  <c r="Y206" i="11"/>
  <c r="Y192" i="11"/>
  <c r="Y179" i="11"/>
  <c r="Y180" i="11"/>
  <c r="Y181" i="11"/>
  <c r="Y182" i="11"/>
  <c r="Y183" i="11"/>
  <c r="Y184" i="11"/>
  <c r="Y185" i="11"/>
  <c r="Y186" i="11"/>
  <c r="Y187" i="11"/>
  <c r="Y188" i="11"/>
  <c r="Y189" i="11"/>
  <c r="Y178" i="11"/>
  <c r="Y98" i="11"/>
  <c r="Y99" i="11"/>
  <c r="Y100" i="11"/>
  <c r="Y101" i="11"/>
  <c r="Y102" i="11"/>
  <c r="Y103" i="11"/>
  <c r="Y104" i="11"/>
  <c r="Y105" i="11"/>
  <c r="Y106" i="11"/>
  <c r="Y97" i="11"/>
  <c r="Y87" i="11"/>
  <c r="Y88" i="11"/>
  <c r="Y89" i="11"/>
  <c r="Y90" i="11"/>
  <c r="Y91" i="11"/>
  <c r="Y92" i="11"/>
  <c r="Y93" i="11"/>
  <c r="Y94" i="11"/>
  <c r="Y86" i="11"/>
  <c r="D144" i="11" l="1"/>
  <c r="C144" i="11"/>
  <c r="AA14" i="11" l="1"/>
  <c r="O3" i="4"/>
  <c r="O2" i="4"/>
  <c r="O1" i="4"/>
  <c r="AK430" i="6" l="1"/>
  <c r="AK429" i="6"/>
  <c r="AK428" i="6"/>
  <c r="AK780" i="6"/>
  <c r="AK782" i="6"/>
  <c r="AK737" i="6"/>
  <c r="AK735" i="6"/>
  <c r="AK684" i="6"/>
  <c r="AK682" i="6"/>
  <c r="AK630" i="6"/>
  <c r="AK628" i="6"/>
  <c r="AK578" i="6"/>
  <c r="AK576" i="6"/>
  <c r="AK527" i="6"/>
  <c r="AK525" i="6"/>
  <c r="AK463" i="6"/>
  <c r="S43" i="4"/>
  <c r="S44" i="4"/>
  <c r="S45" i="4"/>
  <c r="S46" i="4"/>
  <c r="S47" i="4"/>
  <c r="S48" i="4"/>
  <c r="S50" i="4"/>
  <c r="S51" i="4"/>
  <c r="S54" i="4"/>
  <c r="S55" i="4"/>
  <c r="S56" i="4"/>
  <c r="S57" i="4"/>
  <c r="S52" i="4"/>
  <c r="S53" i="4"/>
  <c r="R43" i="4"/>
  <c r="C8" i="4" l="1"/>
  <c r="C7" i="4"/>
  <c r="C8" i="11"/>
  <c r="C7" i="11"/>
  <c r="C7" i="2"/>
  <c r="C6" i="2"/>
  <c r="W606" i="11"/>
  <c r="W415" i="11"/>
  <c r="W326" i="11"/>
  <c r="W234" i="11"/>
  <c r="W130" i="11"/>
  <c r="C3" i="2" l="1"/>
  <c r="C2" i="2"/>
  <c r="C1" i="2"/>
  <c r="W2" i="11"/>
  <c r="L1" i="2"/>
  <c r="L2" i="2"/>
  <c r="L3" i="2"/>
  <c r="C24" i="2"/>
  <c r="C11" i="2"/>
  <c r="C9" i="2"/>
  <c r="C4" i="2"/>
  <c r="C5" i="2"/>
  <c r="E44" i="2"/>
  <c r="J44" i="2"/>
  <c r="I45" i="2"/>
  <c r="H45" i="2"/>
  <c r="G45" i="2"/>
  <c r="F45" i="2"/>
  <c r="E45" i="2"/>
  <c r="S631" i="4" l="1"/>
  <c r="U631" i="4" s="1"/>
  <c r="S632" i="4"/>
  <c r="U632" i="4" s="1"/>
  <c r="S633" i="4"/>
  <c r="U633" i="4" s="1"/>
  <c r="R629" i="4"/>
  <c r="R630" i="4"/>
  <c r="R631" i="4"/>
  <c r="R632" i="4"/>
  <c r="R633" i="4"/>
  <c r="R634" i="4"/>
  <c r="Q629" i="4"/>
  <c r="S629" i="4" s="1"/>
  <c r="Q630" i="4"/>
  <c r="S630" i="4" s="1"/>
  <c r="Q631" i="4"/>
  <c r="Q632" i="4"/>
  <c r="Q633" i="4"/>
  <c r="Q634" i="4"/>
  <c r="S634" i="4" s="1"/>
  <c r="S628" i="4"/>
  <c r="U628" i="4" s="1"/>
  <c r="R628" i="4"/>
  <c r="Q628" i="4"/>
  <c r="R627" i="4"/>
  <c r="Q627" i="4"/>
  <c r="S627" i="4" s="1"/>
  <c r="U625" i="4"/>
  <c r="V625" i="4"/>
  <c r="S550" i="4"/>
  <c r="U550" i="4" s="1"/>
  <c r="S552" i="4"/>
  <c r="U552" i="4" s="1"/>
  <c r="S553" i="4"/>
  <c r="U553" i="4" s="1"/>
  <c r="S554" i="4"/>
  <c r="U554" i="4" s="1"/>
  <c r="S555" i="4"/>
  <c r="U555" i="4" s="1"/>
  <c r="S556" i="4"/>
  <c r="U556" i="4" s="1"/>
  <c r="S548" i="4"/>
  <c r="U548" i="4" s="1"/>
  <c r="S549" i="4"/>
  <c r="U549" i="4" s="1"/>
  <c r="R549" i="4"/>
  <c r="R550" i="4"/>
  <c r="R551" i="4"/>
  <c r="R552" i="4"/>
  <c r="R553" i="4"/>
  <c r="R554" i="4"/>
  <c r="R555" i="4"/>
  <c r="R556" i="4"/>
  <c r="Q549" i="4"/>
  <c r="Q550" i="4"/>
  <c r="Q551" i="4"/>
  <c r="S551" i="4" s="1"/>
  <c r="Q552" i="4"/>
  <c r="Q553" i="4"/>
  <c r="Q554" i="4"/>
  <c r="Q555" i="4"/>
  <c r="Q556" i="4"/>
  <c r="R548" i="4"/>
  <c r="Q548" i="4"/>
  <c r="R547" i="4"/>
  <c r="Q547" i="4"/>
  <c r="S547" i="4" s="1"/>
  <c r="U545" i="4"/>
  <c r="S441" i="4"/>
  <c r="U441" i="4" s="1"/>
  <c r="S440" i="4"/>
  <c r="U440" i="4" s="1"/>
  <c r="S429" i="4"/>
  <c r="U429" i="4" s="1"/>
  <c r="S430" i="4"/>
  <c r="S435" i="4"/>
  <c r="U435" i="4" s="1"/>
  <c r="S436" i="4"/>
  <c r="U436" i="4" s="1"/>
  <c r="S437" i="4"/>
  <c r="S438" i="4"/>
  <c r="U438" i="4" s="1"/>
  <c r="S439" i="4"/>
  <c r="U439" i="4" s="1"/>
  <c r="S442" i="4"/>
  <c r="U442" i="4" s="1"/>
  <c r="S443" i="4"/>
  <c r="S444" i="4"/>
  <c r="U444" i="4" s="1"/>
  <c r="S445" i="4"/>
  <c r="U445" i="4" s="1"/>
  <c r="S446" i="4"/>
  <c r="U446" i="4" s="1"/>
  <c r="R428" i="4"/>
  <c r="R429" i="4"/>
  <c r="R430" i="4"/>
  <c r="R431" i="4"/>
  <c r="R432" i="4"/>
  <c r="R433" i="4"/>
  <c r="R434" i="4"/>
  <c r="R435" i="4"/>
  <c r="R436" i="4"/>
  <c r="R437" i="4"/>
  <c r="R438" i="4"/>
  <c r="R439" i="4"/>
  <c r="R440" i="4"/>
  <c r="R441" i="4"/>
  <c r="R442" i="4"/>
  <c r="R443" i="4"/>
  <c r="R444" i="4"/>
  <c r="R445" i="4"/>
  <c r="R446" i="4"/>
  <c r="R447" i="4"/>
  <c r="Q428" i="4"/>
  <c r="S428" i="4" s="1"/>
  <c r="Q429" i="4"/>
  <c r="Q430" i="4"/>
  <c r="Q431" i="4"/>
  <c r="S431" i="4" s="1"/>
  <c r="Q432" i="4"/>
  <c r="S432" i="4" s="1"/>
  <c r="Q433" i="4"/>
  <c r="S433" i="4" s="1"/>
  <c r="U433" i="4" s="1"/>
  <c r="Q434" i="4"/>
  <c r="S434" i="4" s="1"/>
  <c r="T434" i="4" s="1"/>
  <c r="U434" i="4" s="1"/>
  <c r="Q435" i="4"/>
  <c r="Q436" i="4"/>
  <c r="Q437" i="4"/>
  <c r="Q438" i="4"/>
  <c r="Q439" i="4"/>
  <c r="Q440" i="4"/>
  <c r="Q441" i="4"/>
  <c r="Q442" i="4"/>
  <c r="Q443" i="4"/>
  <c r="Q444" i="4"/>
  <c r="Q445" i="4"/>
  <c r="Q446" i="4"/>
  <c r="Q447" i="4"/>
  <c r="S447" i="4" s="1"/>
  <c r="T447" i="4" s="1"/>
  <c r="U447" i="4" s="1"/>
  <c r="R427" i="4"/>
  <c r="Q427" i="4"/>
  <c r="S427" i="4" s="1"/>
  <c r="U427" i="4" s="1"/>
  <c r="R426" i="4"/>
  <c r="Q426" i="4"/>
  <c r="S426" i="4" s="1"/>
  <c r="U424" i="4"/>
  <c r="U330" i="4"/>
  <c r="U239" i="4"/>
  <c r="U132" i="4"/>
  <c r="S336" i="4"/>
  <c r="U336" i="4" s="1"/>
  <c r="S337" i="4"/>
  <c r="U337" i="4" s="1"/>
  <c r="S338" i="4"/>
  <c r="U338" i="4" s="1"/>
  <c r="T634" i="4" l="1"/>
  <c r="T426" i="4"/>
  <c r="T445" i="4"/>
  <c r="T439" i="4"/>
  <c r="T435" i="4"/>
  <c r="T628" i="4"/>
  <c r="T547" i="4"/>
  <c r="T443" i="4"/>
  <c r="T437" i="4"/>
  <c r="U443" i="4"/>
  <c r="T555" i="4"/>
  <c r="T553" i="4"/>
  <c r="T551" i="4"/>
  <c r="U551" i="4" s="1"/>
  <c r="T549" i="4"/>
  <c r="T430" i="4"/>
  <c r="T428" i="4"/>
  <c r="U437" i="4"/>
  <c r="T429" i="4"/>
  <c r="T627" i="4"/>
  <c r="T432" i="4"/>
  <c r="U432" i="4"/>
  <c r="T446" i="4"/>
  <c r="T444" i="4"/>
  <c r="T442" i="4"/>
  <c r="T440" i="4"/>
  <c r="T438" i="4"/>
  <c r="T436" i="4"/>
  <c r="T433" i="4"/>
  <c r="U430" i="4"/>
  <c r="U428" i="4"/>
  <c r="T556" i="4"/>
  <c r="T554" i="4"/>
  <c r="T552" i="4"/>
  <c r="T550" i="4"/>
  <c r="T633" i="4"/>
  <c r="T631" i="4"/>
  <c r="T441" i="4"/>
  <c r="T632" i="4"/>
  <c r="T629" i="4"/>
  <c r="U629" i="4" s="1"/>
  <c r="U634" i="4"/>
  <c r="T630" i="4"/>
  <c r="U630" i="4" s="1"/>
  <c r="U627" i="4"/>
  <c r="T548" i="4"/>
  <c r="U547" i="4"/>
  <c r="T431" i="4"/>
  <c r="U431" i="4" s="1"/>
  <c r="T427" i="4"/>
  <c r="U426" i="4"/>
  <c r="R333" i="4"/>
  <c r="R334" i="4"/>
  <c r="R335" i="4"/>
  <c r="R336" i="4"/>
  <c r="T336" i="4" s="1"/>
  <c r="R337" i="4"/>
  <c r="T337" i="4" s="1"/>
  <c r="R338" i="4"/>
  <c r="T338" i="4" s="1"/>
  <c r="R339" i="4"/>
  <c r="Q333" i="4"/>
  <c r="S333" i="4" s="1"/>
  <c r="Q334" i="4"/>
  <c r="S334" i="4" s="1"/>
  <c r="Q335" i="4"/>
  <c r="S335" i="4" s="1"/>
  <c r="Q336" i="4"/>
  <c r="Q337" i="4"/>
  <c r="Q338" i="4"/>
  <c r="Q339" i="4"/>
  <c r="S339" i="4" s="1"/>
  <c r="R332" i="4"/>
  <c r="Q332" i="4"/>
  <c r="S332" i="4" s="1"/>
  <c r="U332" i="4" s="1"/>
  <c r="T243" i="4"/>
  <c r="T245" i="4"/>
  <c r="T246" i="4"/>
  <c r="T247" i="4"/>
  <c r="T248" i="4"/>
  <c r="T249" i="4"/>
  <c r="T250" i="4"/>
  <c r="T252" i="4"/>
  <c r="S243" i="4"/>
  <c r="U243" i="4" s="1"/>
  <c r="S245" i="4"/>
  <c r="U245" i="4" s="1"/>
  <c r="S246" i="4"/>
  <c r="U246" i="4" s="1"/>
  <c r="S247" i="4"/>
  <c r="U247" i="4" s="1"/>
  <c r="S248" i="4"/>
  <c r="U248" i="4" s="1"/>
  <c r="S249" i="4"/>
  <c r="U249" i="4" s="1"/>
  <c r="S250" i="4"/>
  <c r="U250" i="4" s="1"/>
  <c r="S252" i="4"/>
  <c r="U252" i="4" s="1"/>
  <c r="R242" i="4"/>
  <c r="T242" i="4" s="1"/>
  <c r="R243" i="4"/>
  <c r="R244" i="4"/>
  <c r="T244" i="4" s="1"/>
  <c r="R245" i="4"/>
  <c r="R246" i="4"/>
  <c r="R247" i="4"/>
  <c r="R248" i="4"/>
  <c r="R249" i="4"/>
  <c r="R250" i="4"/>
  <c r="R251" i="4"/>
  <c r="T251" i="4" s="1"/>
  <c r="R252" i="4"/>
  <c r="R253" i="4"/>
  <c r="T253" i="4" s="1"/>
  <c r="Q242" i="4"/>
  <c r="S242" i="4" s="1"/>
  <c r="Q243" i="4"/>
  <c r="Q244" i="4"/>
  <c r="S244" i="4" s="1"/>
  <c r="U244" i="4" s="1"/>
  <c r="Q245" i="4"/>
  <c r="Q246" i="4"/>
  <c r="Q247" i="4"/>
  <c r="Q248" i="4"/>
  <c r="Q249" i="4"/>
  <c r="Q250" i="4"/>
  <c r="Q251" i="4"/>
  <c r="S251" i="4" s="1"/>
  <c r="U251" i="4" s="1"/>
  <c r="Q252" i="4"/>
  <c r="Q253" i="4"/>
  <c r="S253" i="4" s="1"/>
  <c r="U253" i="4" s="1"/>
  <c r="T241" i="4"/>
  <c r="R241" i="4"/>
  <c r="Q241" i="4"/>
  <c r="S241" i="4" s="1"/>
  <c r="U241" i="4" s="1"/>
  <c r="T148" i="4"/>
  <c r="T147" i="4"/>
  <c r="T146" i="4"/>
  <c r="T145" i="4"/>
  <c r="T144" i="4"/>
  <c r="T143" i="4"/>
  <c r="T142" i="4"/>
  <c r="T141" i="4"/>
  <c r="S141" i="4"/>
  <c r="U141" i="4" s="1"/>
  <c r="S142" i="4"/>
  <c r="U142" i="4" s="1"/>
  <c r="S143" i="4"/>
  <c r="U143" i="4" s="1"/>
  <c r="S144" i="4"/>
  <c r="U144" i="4" s="1"/>
  <c r="S145" i="4"/>
  <c r="U145" i="4" s="1"/>
  <c r="S146" i="4"/>
  <c r="U146" i="4" s="1"/>
  <c r="S147" i="4"/>
  <c r="U147" i="4" s="1"/>
  <c r="S148" i="4"/>
  <c r="U148" i="4" s="1"/>
  <c r="R135" i="4"/>
  <c r="T135" i="4" s="1"/>
  <c r="R136" i="4"/>
  <c r="T136" i="4" s="1"/>
  <c r="R137" i="4"/>
  <c r="T137" i="4" s="1"/>
  <c r="R138" i="4"/>
  <c r="T138" i="4" s="1"/>
  <c r="R139" i="4"/>
  <c r="T139" i="4" s="1"/>
  <c r="R140" i="4"/>
  <c r="T140" i="4" s="1"/>
  <c r="R141" i="4"/>
  <c r="R142" i="4"/>
  <c r="R143" i="4"/>
  <c r="R144" i="4"/>
  <c r="R145" i="4"/>
  <c r="R146" i="4"/>
  <c r="R147" i="4"/>
  <c r="R148" i="4"/>
  <c r="Q135" i="4"/>
  <c r="S135" i="4" s="1"/>
  <c r="Q136" i="4"/>
  <c r="S136" i="4" s="1"/>
  <c r="U136" i="4" s="1"/>
  <c r="Q137" i="4"/>
  <c r="S137" i="4" s="1"/>
  <c r="Q138" i="4"/>
  <c r="S138" i="4" s="1"/>
  <c r="Q139" i="4"/>
  <c r="S139" i="4" s="1"/>
  <c r="Q140" i="4"/>
  <c r="S140" i="4" s="1"/>
  <c r="U140" i="4" s="1"/>
  <c r="Q141" i="4"/>
  <c r="Q142" i="4"/>
  <c r="Q143" i="4"/>
  <c r="Q144" i="4"/>
  <c r="Q145" i="4"/>
  <c r="Q146" i="4"/>
  <c r="Q147" i="4"/>
  <c r="Q148" i="4"/>
  <c r="T134" i="4"/>
  <c r="R134" i="4"/>
  <c r="Q134" i="4"/>
  <c r="S134" i="4" s="1"/>
  <c r="U134" i="4" s="1"/>
  <c r="T625" i="4"/>
  <c r="S625" i="4"/>
  <c r="R625" i="4"/>
  <c r="Q625" i="4"/>
  <c r="P625" i="4"/>
  <c r="V545" i="4"/>
  <c r="T545" i="4"/>
  <c r="S545" i="4"/>
  <c r="R545" i="4"/>
  <c r="Q545" i="4"/>
  <c r="P545" i="4"/>
  <c r="V424" i="4"/>
  <c r="T424" i="4"/>
  <c r="S424" i="4"/>
  <c r="R424" i="4"/>
  <c r="Q424" i="4"/>
  <c r="P424" i="4"/>
  <c r="V330" i="4"/>
  <c r="T330" i="4"/>
  <c r="S330" i="4"/>
  <c r="R330" i="4"/>
  <c r="Q330" i="4"/>
  <c r="P330" i="4"/>
  <c r="V239" i="4"/>
  <c r="T239" i="4"/>
  <c r="S239" i="4"/>
  <c r="R239" i="4"/>
  <c r="Q239" i="4"/>
  <c r="P239" i="4"/>
  <c r="V132" i="4"/>
  <c r="T132" i="4"/>
  <c r="S132" i="4"/>
  <c r="R132" i="4"/>
  <c r="Q132" i="4"/>
  <c r="P132" i="4"/>
  <c r="T333" i="4" l="1"/>
  <c r="U333" i="4" s="1"/>
  <c r="U242" i="4"/>
  <c r="U139" i="4"/>
  <c r="U138" i="4"/>
  <c r="U137" i="4"/>
  <c r="U135" i="4"/>
  <c r="T332" i="4"/>
  <c r="T334" i="4"/>
  <c r="U334" i="4" s="1"/>
  <c r="T339" i="4"/>
  <c r="U339" i="4" s="1"/>
  <c r="T335" i="4"/>
  <c r="U335" i="4" s="1"/>
  <c r="T46" i="4"/>
  <c r="T47" i="4"/>
  <c r="T48" i="4"/>
  <c r="T50" i="4"/>
  <c r="T51" i="4"/>
  <c r="T52" i="4"/>
  <c r="T53" i="4"/>
  <c r="T56" i="4"/>
  <c r="T57" i="4"/>
  <c r="R39" i="4"/>
  <c r="T39" i="4" s="1"/>
  <c r="R40" i="4"/>
  <c r="T40" i="4" s="1"/>
  <c r="R41" i="4"/>
  <c r="T41" i="4" s="1"/>
  <c r="R42" i="4"/>
  <c r="T42" i="4" s="1"/>
  <c r="T43" i="4"/>
  <c r="R44" i="4"/>
  <c r="T44" i="4" s="1"/>
  <c r="R45" i="4"/>
  <c r="T45" i="4" s="1"/>
  <c r="R46" i="4"/>
  <c r="R47" i="4"/>
  <c r="R48" i="4"/>
  <c r="R49" i="4"/>
  <c r="T49" i="4" s="1"/>
  <c r="R50" i="4"/>
  <c r="R51" i="4"/>
  <c r="R52" i="4"/>
  <c r="R53" i="4"/>
  <c r="R54" i="4"/>
  <c r="T54" i="4" s="1"/>
  <c r="R55" i="4"/>
  <c r="R56" i="4"/>
  <c r="R57" i="4"/>
  <c r="R38" i="4"/>
  <c r="T38" i="4" s="1"/>
  <c r="U46" i="4"/>
  <c r="U47" i="4"/>
  <c r="U48" i="4"/>
  <c r="U50" i="4"/>
  <c r="U51" i="4"/>
  <c r="U56" i="4"/>
  <c r="U57" i="4"/>
  <c r="Q39" i="4"/>
  <c r="Q40" i="4"/>
  <c r="S40" i="4" s="1"/>
  <c r="Q41" i="4"/>
  <c r="S41" i="4" s="1"/>
  <c r="Q42" i="4"/>
  <c r="S42" i="4" s="1"/>
  <c r="Q43" i="4"/>
  <c r="Q44" i="4"/>
  <c r="Q45" i="4"/>
  <c r="Q46" i="4"/>
  <c r="Q47" i="4"/>
  <c r="Q48" i="4"/>
  <c r="Q49" i="4"/>
  <c r="S49" i="4" s="1"/>
  <c r="Q50" i="4"/>
  <c r="Q51" i="4"/>
  <c r="Q52" i="4"/>
  <c r="U52" i="4" s="1"/>
  <c r="Q53" i="4"/>
  <c r="U53" i="4" s="1"/>
  <c r="Q54" i="4"/>
  <c r="Q55" i="4"/>
  <c r="Q56" i="4"/>
  <c r="Q57" i="4"/>
  <c r="Q38" i="4"/>
  <c r="S38" i="4" s="1"/>
  <c r="S39" i="4" l="1"/>
  <c r="U39" i="4" s="1"/>
  <c r="T55" i="4"/>
  <c r="U55" i="4" s="1"/>
  <c r="U49" i="4"/>
  <c r="U41" i="4"/>
  <c r="U40" i="4"/>
  <c r="U38" i="4"/>
  <c r="U54" i="4"/>
  <c r="U44" i="4"/>
  <c r="U42" i="4"/>
  <c r="U45" i="4"/>
  <c r="U43" i="4"/>
  <c r="V472" i="4"/>
  <c r="AH662" i="6" s="1"/>
  <c r="U472" i="4"/>
  <c r="AG662" i="6" s="1"/>
  <c r="T472" i="4"/>
  <c r="AF662" i="6" s="1"/>
  <c r="S472" i="4"/>
  <c r="AE662" i="6" s="1"/>
  <c r="R472" i="4"/>
  <c r="AD662" i="6" s="1"/>
  <c r="Q472" i="4"/>
  <c r="AC662" i="6" s="1"/>
  <c r="P472" i="4"/>
  <c r="AB662" i="6" s="1"/>
  <c r="V471" i="4"/>
  <c r="AH661" i="6" s="1"/>
  <c r="U471" i="4"/>
  <c r="AG661" i="6" s="1"/>
  <c r="T471" i="4"/>
  <c r="AF661" i="6" s="1"/>
  <c r="S471" i="4"/>
  <c r="AE661" i="6" s="1"/>
  <c r="R471" i="4"/>
  <c r="AD661" i="6" s="1"/>
  <c r="Q471" i="4"/>
  <c r="AC661" i="6" s="1"/>
  <c r="P471" i="4"/>
  <c r="AB661" i="6" s="1"/>
  <c r="V470" i="4"/>
  <c r="AH660" i="6" s="1"/>
  <c r="U470" i="4"/>
  <c r="AG660" i="6" s="1"/>
  <c r="T470" i="4"/>
  <c r="AF660" i="6" s="1"/>
  <c r="S470" i="4"/>
  <c r="AE660" i="6" s="1"/>
  <c r="R470" i="4"/>
  <c r="AD660" i="6" s="1"/>
  <c r="Q470" i="4"/>
  <c r="AC660" i="6" s="1"/>
  <c r="P470" i="4"/>
  <c r="AB660" i="6" s="1"/>
  <c r="V469" i="4"/>
  <c r="AH659" i="6" s="1"/>
  <c r="U469" i="4"/>
  <c r="AG659" i="6" s="1"/>
  <c r="T469" i="4"/>
  <c r="AF659" i="6" s="1"/>
  <c r="S469" i="4"/>
  <c r="AE659" i="6" s="1"/>
  <c r="R469" i="4"/>
  <c r="AD659" i="6" s="1"/>
  <c r="Q469" i="4"/>
  <c r="AC659" i="6" s="1"/>
  <c r="P469" i="4"/>
  <c r="AB659" i="6" s="1"/>
  <c r="V375" i="4"/>
  <c r="AH624" i="6" s="1"/>
  <c r="U375" i="4"/>
  <c r="AG624" i="6" s="1"/>
  <c r="T375" i="4"/>
  <c r="AF624" i="6" s="1"/>
  <c r="S375" i="4"/>
  <c r="AE624" i="6" s="1"/>
  <c r="R375" i="4"/>
  <c r="AD624" i="6" s="1"/>
  <c r="Q375" i="4"/>
  <c r="AC624" i="6" s="1"/>
  <c r="P375" i="4"/>
  <c r="AB624" i="6" s="1"/>
  <c r="P187" i="4"/>
  <c r="AB521" i="6" s="1"/>
  <c r="V187" i="4"/>
  <c r="AH521" i="6" s="1"/>
  <c r="U187" i="4"/>
  <c r="AG521" i="6" s="1"/>
  <c r="T187" i="4"/>
  <c r="AF521" i="6" s="1"/>
  <c r="S187" i="4"/>
  <c r="AE521" i="6" s="1"/>
  <c r="R187" i="4"/>
  <c r="AD521" i="6" s="1"/>
  <c r="Q187" i="4"/>
  <c r="AC521" i="6" s="1"/>
  <c r="O188" i="4"/>
  <c r="C188" i="4" s="1"/>
  <c r="Q188" i="4"/>
  <c r="V88" i="4"/>
  <c r="AH459" i="6" s="1"/>
  <c r="U88" i="4"/>
  <c r="AG459" i="6" s="1"/>
  <c r="T88" i="4"/>
  <c r="AF459" i="6" s="1"/>
  <c r="S88" i="4"/>
  <c r="AE459" i="6" s="1"/>
  <c r="R88" i="4"/>
  <c r="AD459" i="6" s="1"/>
  <c r="Q88" i="4"/>
  <c r="AC459" i="6" s="1"/>
  <c r="P88" i="4"/>
  <c r="AB459" i="6" s="1"/>
  <c r="V87" i="4"/>
  <c r="AH458" i="6" s="1"/>
  <c r="U87" i="4"/>
  <c r="AG458" i="6" s="1"/>
  <c r="T87" i="4"/>
  <c r="AF458" i="6" s="1"/>
  <c r="S87" i="4"/>
  <c r="AE458" i="6" s="1"/>
  <c r="R87" i="4"/>
  <c r="AD458" i="6" s="1"/>
  <c r="Q87" i="4"/>
  <c r="AC458" i="6" s="1"/>
  <c r="P87" i="4"/>
  <c r="AB458" i="6" s="1"/>
  <c r="BN486" i="11" l="1"/>
  <c r="AI486" i="11"/>
  <c r="AO486" i="11" s="1"/>
  <c r="AH486" i="11"/>
  <c r="AN486" i="11" s="1"/>
  <c r="AD486" i="11"/>
  <c r="AM486" i="11" s="1"/>
  <c r="P508" i="4" s="1"/>
  <c r="AL486" i="11"/>
  <c r="BN485" i="11"/>
  <c r="AI485" i="11"/>
  <c r="AO485" i="11" s="1"/>
  <c r="AH485" i="11"/>
  <c r="AN485" i="11" s="1"/>
  <c r="AD485" i="11"/>
  <c r="AM485" i="11" s="1"/>
  <c r="P507" i="4" s="1"/>
  <c r="AL485" i="11"/>
  <c r="Q287" i="6"/>
  <c r="AD487" i="11"/>
  <c r="S287" i="6" s="1"/>
  <c r="AH487" i="11"/>
  <c r="T287" i="6" s="1"/>
  <c r="AI487" i="11"/>
  <c r="U287" i="6" s="1"/>
  <c r="BN487" i="11"/>
  <c r="BN484" i="11"/>
  <c r="AI484" i="11"/>
  <c r="AO484" i="11" s="1"/>
  <c r="AH484" i="11"/>
  <c r="AN484" i="11" s="1"/>
  <c r="AD484" i="11"/>
  <c r="AM484" i="11" s="1"/>
  <c r="P506" i="4" s="1"/>
  <c r="AL484" i="11"/>
  <c r="BN390" i="11"/>
  <c r="AI390" i="11"/>
  <c r="AO390" i="11" s="1"/>
  <c r="AH390" i="11"/>
  <c r="AN390" i="11" s="1"/>
  <c r="AD390" i="11"/>
  <c r="AM390" i="11" s="1"/>
  <c r="P406" i="4" s="1"/>
  <c r="AL390" i="11"/>
  <c r="BN205" i="11"/>
  <c r="AI205" i="11"/>
  <c r="AO205" i="11" s="1"/>
  <c r="AH205" i="11"/>
  <c r="AN205" i="11" s="1"/>
  <c r="AD205" i="11"/>
  <c r="AM205" i="11" s="1"/>
  <c r="P221" i="4" s="1"/>
  <c r="AL205" i="11"/>
  <c r="AO487" i="11" l="1"/>
  <c r="AM487" i="11"/>
  <c r="P509" i="4" s="1"/>
  <c r="AN487" i="11"/>
  <c r="AL487" i="11"/>
  <c r="S285" i="6"/>
  <c r="U285" i="6"/>
  <c r="T285" i="6"/>
  <c r="S286" i="6"/>
  <c r="S284" i="6"/>
  <c r="T286" i="6"/>
  <c r="T284" i="6"/>
  <c r="U286" i="6"/>
  <c r="U284" i="6"/>
  <c r="Q285" i="6"/>
  <c r="Q286" i="6"/>
  <c r="Q284" i="6"/>
  <c r="T243" i="6"/>
  <c r="S243" i="6"/>
  <c r="U243" i="6"/>
  <c r="Q243" i="6"/>
  <c r="T132" i="6"/>
  <c r="Q132" i="6"/>
  <c r="S132" i="6"/>
  <c r="U132" i="6"/>
  <c r="BN104" i="11"/>
  <c r="AI104" i="11"/>
  <c r="AO104" i="11" s="1"/>
  <c r="AH104" i="11"/>
  <c r="AN104" i="11" s="1"/>
  <c r="AD104" i="11"/>
  <c r="AM104" i="11" s="1"/>
  <c r="P113" i="4" s="1"/>
  <c r="AL104" i="11"/>
  <c r="BN105" i="11"/>
  <c r="AI105" i="11"/>
  <c r="AO105" i="11" s="1"/>
  <c r="AH105" i="11"/>
  <c r="AN105" i="11" s="1"/>
  <c r="AD105" i="11"/>
  <c r="AM105" i="11" s="1"/>
  <c r="P114" i="4" s="1"/>
  <c r="AL105" i="11"/>
  <c r="S71" i="6" l="1"/>
  <c r="U71" i="6"/>
  <c r="T72" i="6"/>
  <c r="T71" i="6"/>
  <c r="S72" i="6"/>
  <c r="U72" i="6"/>
  <c r="Q72" i="6"/>
  <c r="Q71" i="6"/>
  <c r="AJ458" i="11"/>
  <c r="AJ455" i="11"/>
  <c r="AJ351" i="11"/>
  <c r="AJ163" i="11"/>
  <c r="AJ71" i="11"/>
  <c r="AJ72" i="11"/>
  <c r="AJ67" i="11"/>
  <c r="AB623" i="11" l="1"/>
  <c r="AB544" i="11"/>
  <c r="AB433" i="11"/>
  <c r="AB343" i="11"/>
  <c r="AB254" i="11"/>
  <c r="AB152" i="11"/>
  <c r="S626" i="11"/>
  <c r="Z626" i="11" s="1"/>
  <c r="AE626" i="11" s="1"/>
  <c r="S627" i="11"/>
  <c r="Z627" i="11" s="1"/>
  <c r="S628" i="11"/>
  <c r="Z628" i="11" s="1"/>
  <c r="AE628" i="11" s="1"/>
  <c r="S629" i="11"/>
  <c r="Z629" i="11" s="1"/>
  <c r="AE629" i="11" s="1"/>
  <c r="S630" i="11"/>
  <c r="Z630" i="11" s="1"/>
  <c r="AE630" i="11" s="1"/>
  <c r="S631" i="11"/>
  <c r="Z631" i="11" s="1"/>
  <c r="AE631" i="11" s="1"/>
  <c r="S547" i="11"/>
  <c r="Z547" i="11" s="1"/>
  <c r="AE547" i="11" s="1"/>
  <c r="S548" i="11"/>
  <c r="Z548" i="11" s="1"/>
  <c r="AE548" i="11" s="1"/>
  <c r="S549" i="11"/>
  <c r="Z549" i="11" s="1"/>
  <c r="AE549" i="11" s="1"/>
  <c r="S550" i="11"/>
  <c r="Z550" i="11" s="1"/>
  <c r="AE550" i="11" s="1"/>
  <c r="S551" i="11"/>
  <c r="Z551" i="11" s="1"/>
  <c r="AE551" i="11" s="1"/>
  <c r="S436" i="11"/>
  <c r="Z436" i="11" s="1"/>
  <c r="AE436" i="11" s="1"/>
  <c r="S437" i="11"/>
  <c r="Z437" i="11" s="1"/>
  <c r="AF437" i="11" s="1"/>
  <c r="S438" i="11"/>
  <c r="Z438" i="11" s="1"/>
  <c r="AE438" i="11" s="1"/>
  <c r="S439" i="11"/>
  <c r="Z439" i="11" s="1"/>
  <c r="AE439" i="11" s="1"/>
  <c r="S440" i="11"/>
  <c r="Z440" i="11" s="1"/>
  <c r="AE440" i="11" s="1"/>
  <c r="S441" i="11"/>
  <c r="Z441" i="11" s="1"/>
  <c r="AE441" i="11" s="1"/>
  <c r="S442" i="11"/>
  <c r="Z442" i="11" s="1"/>
  <c r="AE442" i="11" s="1"/>
  <c r="S443" i="11"/>
  <c r="Z443" i="11" s="1"/>
  <c r="AF443" i="11" s="1"/>
  <c r="S444" i="11"/>
  <c r="Z444" i="11" s="1"/>
  <c r="AE444" i="11" s="1"/>
  <c r="S445" i="11"/>
  <c r="Z445" i="11" s="1"/>
  <c r="AE445" i="11" s="1"/>
  <c r="S446" i="11"/>
  <c r="Z446" i="11" s="1"/>
  <c r="AE446" i="11" s="1"/>
  <c r="S447" i="11"/>
  <c r="Z447" i="11" s="1"/>
  <c r="AF447" i="11" s="1"/>
  <c r="S448" i="11"/>
  <c r="Z448" i="11" s="1"/>
  <c r="AK448" i="11" s="1"/>
  <c r="S449" i="11"/>
  <c r="Z449" i="11" s="1"/>
  <c r="AE449" i="11" s="1"/>
  <c r="S450" i="11"/>
  <c r="Z450" i="11" s="1"/>
  <c r="AE450" i="11" s="1"/>
  <c r="S451" i="11"/>
  <c r="Z451" i="11" s="1"/>
  <c r="AF451" i="11" s="1"/>
  <c r="S452" i="11"/>
  <c r="Z452" i="11" s="1"/>
  <c r="AE452" i="11" s="1"/>
  <c r="S453" i="11"/>
  <c r="Z453" i="11" s="1"/>
  <c r="AE453" i="11" s="1"/>
  <c r="S454" i="11"/>
  <c r="Z454" i="11" s="1"/>
  <c r="AE454" i="11" s="1"/>
  <c r="S455" i="11"/>
  <c r="Z455" i="11" s="1"/>
  <c r="AK455" i="11" s="1"/>
  <c r="S456" i="11"/>
  <c r="Z456" i="11" s="1"/>
  <c r="AE456" i="11" s="1"/>
  <c r="S457" i="11"/>
  <c r="Z457" i="11" s="1"/>
  <c r="AE457" i="11" s="1"/>
  <c r="S458" i="11"/>
  <c r="Z458" i="11" s="1"/>
  <c r="S459" i="11"/>
  <c r="Z459" i="11" s="1"/>
  <c r="AE459" i="11" s="1"/>
  <c r="S346" i="11"/>
  <c r="Z346" i="11" s="1"/>
  <c r="AE346" i="11" s="1"/>
  <c r="S347" i="11"/>
  <c r="Z347" i="11" s="1"/>
  <c r="AE347" i="11" s="1"/>
  <c r="S348" i="11"/>
  <c r="Z348" i="11" s="1"/>
  <c r="AE348" i="11" s="1"/>
  <c r="S349" i="11"/>
  <c r="Z349" i="11" s="1"/>
  <c r="AE349" i="11" s="1"/>
  <c r="S350" i="11"/>
  <c r="Z350" i="11" s="1"/>
  <c r="AE350" i="11" s="1"/>
  <c r="S351" i="11"/>
  <c r="Z351" i="11" s="1"/>
  <c r="AK351" i="11" s="1"/>
  <c r="S352" i="11"/>
  <c r="Z352" i="11" s="1"/>
  <c r="AE352" i="11" s="1"/>
  <c r="S257" i="11"/>
  <c r="S258" i="11"/>
  <c r="S259" i="11"/>
  <c r="Z259" i="11" s="1"/>
  <c r="AE259" i="11" s="1"/>
  <c r="S260" i="11"/>
  <c r="Z260" i="11" s="1"/>
  <c r="AE260" i="11" s="1"/>
  <c r="S261" i="11"/>
  <c r="Z261" i="11" s="1"/>
  <c r="AE261" i="11" s="1"/>
  <c r="S262" i="11"/>
  <c r="Z262" i="11" s="1"/>
  <c r="AE262" i="11" s="1"/>
  <c r="S263" i="11"/>
  <c r="Z263" i="11" s="1"/>
  <c r="AE263" i="11" s="1"/>
  <c r="S264" i="11"/>
  <c r="Z264" i="11" s="1"/>
  <c r="AE264" i="11" s="1"/>
  <c r="S265" i="11"/>
  <c r="Z265" i="11" s="1"/>
  <c r="AE265" i="11" s="1"/>
  <c r="S266" i="11"/>
  <c r="Z266" i="11" s="1"/>
  <c r="AE266" i="11" s="1"/>
  <c r="S157" i="11"/>
  <c r="Z157" i="11" s="1"/>
  <c r="AF157" i="11" s="1"/>
  <c r="S158" i="11"/>
  <c r="Z158" i="11" s="1"/>
  <c r="AE158" i="11" s="1"/>
  <c r="S159" i="11"/>
  <c r="Z159" i="11" s="1"/>
  <c r="AF159" i="11" s="1"/>
  <c r="S160" i="11"/>
  <c r="Z160" i="11" s="1"/>
  <c r="AE160" i="11" s="1"/>
  <c r="S161" i="11"/>
  <c r="Z161" i="11" s="1"/>
  <c r="AF161" i="11" s="1"/>
  <c r="S162" i="11"/>
  <c r="Z162" i="11" s="1"/>
  <c r="AE162" i="11" s="1"/>
  <c r="S163" i="11"/>
  <c r="Z163" i="11" s="1"/>
  <c r="AK163" i="11" s="1"/>
  <c r="S164" i="11"/>
  <c r="Z164" i="11" s="1"/>
  <c r="AE164" i="11" s="1"/>
  <c r="S155" i="11"/>
  <c r="S63" i="11"/>
  <c r="S64" i="11"/>
  <c r="Z64" i="11" s="1"/>
  <c r="AE64" i="11" s="1"/>
  <c r="S65" i="11"/>
  <c r="Z65" i="11" s="1"/>
  <c r="AE65" i="11" s="1"/>
  <c r="S66" i="11"/>
  <c r="Z66" i="11" s="1"/>
  <c r="AE66" i="11" s="1"/>
  <c r="S67" i="11"/>
  <c r="Z67" i="11" s="1"/>
  <c r="AK67" i="11" s="1"/>
  <c r="S68" i="11"/>
  <c r="Z68" i="11" s="1"/>
  <c r="AF68" i="11" s="1"/>
  <c r="S69" i="11"/>
  <c r="Z69" i="11" s="1"/>
  <c r="AE69" i="11" s="1"/>
  <c r="S70" i="11"/>
  <c r="Z70" i="11" s="1"/>
  <c r="AE70" i="11" s="1"/>
  <c r="S71" i="11"/>
  <c r="Z71" i="11" s="1"/>
  <c r="AK71" i="11" s="1"/>
  <c r="S72" i="11"/>
  <c r="Z72" i="11" s="1"/>
  <c r="AK72" i="11" s="1"/>
  <c r="C72" i="11"/>
  <c r="AF64" i="11" l="1"/>
  <c r="AE163" i="11"/>
  <c r="AF459" i="11"/>
  <c r="AF628" i="11"/>
  <c r="AF72" i="11"/>
  <c r="AF259" i="11"/>
  <c r="AF551" i="11"/>
  <c r="AE159" i="11"/>
  <c r="AF263" i="11"/>
  <c r="AF349" i="11"/>
  <c r="AF455" i="11"/>
  <c r="AF439" i="11"/>
  <c r="AF547" i="11"/>
  <c r="AE161" i="11"/>
  <c r="AE157" i="11"/>
  <c r="AF70" i="11"/>
  <c r="AF66" i="11"/>
  <c r="AF265" i="11"/>
  <c r="AF261" i="11"/>
  <c r="AF351" i="11"/>
  <c r="AF347" i="11"/>
  <c r="AF457" i="11"/>
  <c r="AF453" i="11"/>
  <c r="AF449" i="11"/>
  <c r="AF445" i="11"/>
  <c r="AF441" i="11"/>
  <c r="AF549" i="11"/>
  <c r="AF630" i="11"/>
  <c r="AF626" i="11"/>
  <c r="AK458" i="11"/>
  <c r="AF164" i="11"/>
  <c r="AF162" i="11"/>
  <c r="AF160" i="11"/>
  <c r="AF158" i="11"/>
  <c r="AF71" i="11"/>
  <c r="AF69" i="11"/>
  <c r="AF67" i="11"/>
  <c r="AF65" i="11"/>
  <c r="AF266" i="11"/>
  <c r="AF264" i="11"/>
  <c r="AF262" i="11"/>
  <c r="AF260" i="11"/>
  <c r="AF352" i="11"/>
  <c r="AF350" i="11"/>
  <c r="AF348" i="11"/>
  <c r="AF346" i="11"/>
  <c r="AF458" i="11"/>
  <c r="AF456" i="11"/>
  <c r="AF454" i="11"/>
  <c r="AF452" i="11"/>
  <c r="AF450" i="11"/>
  <c r="AF448" i="11"/>
  <c r="AF446" i="11"/>
  <c r="AF444" i="11"/>
  <c r="AF442" i="11"/>
  <c r="AF440" i="11"/>
  <c r="AF438" i="11"/>
  <c r="AF436" i="11"/>
  <c r="AF550" i="11"/>
  <c r="AF548" i="11"/>
  <c r="AF631" i="11"/>
  <c r="AF629" i="11"/>
  <c r="AF627" i="11"/>
  <c r="AF163" i="11"/>
  <c r="AE72" i="11"/>
  <c r="AE71" i="11"/>
  <c r="AE68" i="11"/>
  <c r="AE67" i="11"/>
  <c r="AE351" i="11"/>
  <c r="AE458" i="11"/>
  <c r="AE455" i="11"/>
  <c r="AE451" i="11"/>
  <c r="AE448" i="11"/>
  <c r="AE447" i="11"/>
  <c r="AE443" i="11"/>
  <c r="AE437" i="11"/>
  <c r="AE627" i="11"/>
  <c r="C458" i="11"/>
  <c r="C455" i="11"/>
  <c r="C351" i="11"/>
  <c r="C163" i="11"/>
  <c r="D614" i="11"/>
  <c r="D613" i="11"/>
  <c r="D612" i="11"/>
  <c r="D611" i="11"/>
  <c r="D610" i="11"/>
  <c r="C613" i="11"/>
  <c r="D535" i="11"/>
  <c r="D534" i="11"/>
  <c r="D533" i="11"/>
  <c r="D424" i="11"/>
  <c r="D423" i="11"/>
  <c r="D422" i="11"/>
  <c r="D421" i="11"/>
  <c r="D420" i="11"/>
  <c r="D419" i="11"/>
  <c r="C423" i="11"/>
  <c r="C333" i="11"/>
  <c r="D333" i="11"/>
  <c r="D334" i="11"/>
  <c r="D332" i="11"/>
  <c r="D331" i="11"/>
  <c r="D330" i="11"/>
  <c r="D242" i="11"/>
  <c r="D243" i="11"/>
  <c r="D244" i="11"/>
  <c r="C242" i="11"/>
  <c r="C243" i="11"/>
  <c r="C244" i="11"/>
  <c r="D245" i="11"/>
  <c r="D241" i="11"/>
  <c r="D240" i="11"/>
  <c r="D239" i="11"/>
  <c r="D238" i="11"/>
  <c r="C135" i="11"/>
  <c r="C136" i="11"/>
  <c r="C137" i="11"/>
  <c r="C138" i="11"/>
  <c r="C139" i="11"/>
  <c r="C140" i="11"/>
  <c r="C141" i="11"/>
  <c r="C142" i="11"/>
  <c r="C143" i="11"/>
  <c r="C134" i="11"/>
  <c r="C46" i="11"/>
  <c r="C47" i="11"/>
  <c r="C48" i="11"/>
  <c r="C49" i="11"/>
  <c r="C50" i="11"/>
  <c r="C51" i="11"/>
  <c r="C45" i="11"/>
  <c r="D143" i="11" l="1"/>
  <c r="D142" i="11"/>
  <c r="D141" i="11"/>
  <c r="D140" i="11"/>
  <c r="D139" i="11"/>
  <c r="D138" i="11"/>
  <c r="C71" i="11"/>
  <c r="C67" i="11"/>
  <c r="D51" i="11"/>
  <c r="D50" i="11"/>
  <c r="D23" i="2" l="1"/>
  <c r="E23" i="2"/>
  <c r="F23" i="2"/>
  <c r="G23" i="2"/>
  <c r="H23" i="2"/>
  <c r="I23" i="2"/>
  <c r="J23" i="2"/>
  <c r="AH654" i="11" l="1"/>
  <c r="AI654" i="11"/>
  <c r="AH655" i="11"/>
  <c r="AI655" i="11"/>
  <c r="AH656" i="11"/>
  <c r="AI656" i="11"/>
  <c r="AH657" i="11"/>
  <c r="AI657" i="11"/>
  <c r="AH658" i="11"/>
  <c r="AI658" i="11"/>
  <c r="AH659" i="11"/>
  <c r="AI659" i="11"/>
  <c r="AH660" i="11"/>
  <c r="AI660" i="11"/>
  <c r="AH661" i="11"/>
  <c r="AI661" i="11"/>
  <c r="AH662" i="11"/>
  <c r="AI662" i="11"/>
  <c r="AH663" i="11"/>
  <c r="AI663" i="11"/>
  <c r="AH664" i="11"/>
  <c r="AI664" i="11"/>
  <c r="AH653" i="11"/>
  <c r="AH574" i="11"/>
  <c r="AI574" i="11"/>
  <c r="AH575" i="11"/>
  <c r="AI575" i="11"/>
  <c r="AH576" i="11"/>
  <c r="AI576" i="11"/>
  <c r="AH577" i="11"/>
  <c r="AI577" i="11"/>
  <c r="AH578" i="11"/>
  <c r="AI578" i="11"/>
  <c r="AH579" i="11"/>
  <c r="AI579" i="11"/>
  <c r="AH580" i="11"/>
  <c r="AI580" i="11"/>
  <c r="AH581" i="11"/>
  <c r="AI581" i="11"/>
  <c r="AH582" i="11"/>
  <c r="AI582" i="11"/>
  <c r="AH573" i="11"/>
  <c r="AH492" i="11"/>
  <c r="AI492" i="11"/>
  <c r="AH493" i="11"/>
  <c r="AI493" i="11"/>
  <c r="AH494" i="11"/>
  <c r="AI494" i="11"/>
  <c r="AH495" i="11"/>
  <c r="AI495" i="11"/>
  <c r="AH496" i="11"/>
  <c r="AI496" i="11"/>
  <c r="AH497" i="11"/>
  <c r="AI497" i="11"/>
  <c r="AH498" i="11"/>
  <c r="AI498" i="11"/>
  <c r="AH499" i="11"/>
  <c r="AI499" i="11"/>
  <c r="AH500" i="11"/>
  <c r="AI500" i="11"/>
  <c r="AH501" i="11"/>
  <c r="AI501" i="11"/>
  <c r="AH502" i="11"/>
  <c r="AI502" i="11"/>
  <c r="AH503" i="11"/>
  <c r="AI503" i="11"/>
  <c r="AH504" i="11"/>
  <c r="AI504" i="11"/>
  <c r="AH505" i="11"/>
  <c r="AI505" i="11"/>
  <c r="AH491" i="11"/>
  <c r="AH475" i="11"/>
  <c r="AI475" i="11"/>
  <c r="AH476" i="11"/>
  <c r="AI476" i="11"/>
  <c r="AH477" i="11"/>
  <c r="AI477" i="11"/>
  <c r="AH478" i="11"/>
  <c r="AI478" i="11"/>
  <c r="AH479" i="11"/>
  <c r="AI479" i="11"/>
  <c r="AH480" i="11"/>
  <c r="AI480" i="11"/>
  <c r="AH481" i="11"/>
  <c r="AI481" i="11"/>
  <c r="AH482" i="11"/>
  <c r="AI482" i="11"/>
  <c r="AH483" i="11"/>
  <c r="AI483" i="11"/>
  <c r="AH488" i="11"/>
  <c r="AI488" i="11"/>
  <c r="AI474" i="11"/>
  <c r="AH380" i="11"/>
  <c r="AI380" i="11"/>
  <c r="AH381" i="11"/>
  <c r="AI381" i="11"/>
  <c r="AH382" i="11"/>
  <c r="AI382" i="11"/>
  <c r="AH383" i="11"/>
  <c r="AI383" i="11"/>
  <c r="AH384" i="11"/>
  <c r="AI384" i="11"/>
  <c r="AH385" i="11"/>
  <c r="AI385" i="11"/>
  <c r="AH386" i="11"/>
  <c r="AI386" i="11"/>
  <c r="AH387" i="11"/>
  <c r="AI387" i="11"/>
  <c r="AH388" i="11"/>
  <c r="AI388" i="11"/>
  <c r="AH389" i="11"/>
  <c r="AI389" i="11"/>
  <c r="AH391" i="11"/>
  <c r="AI391" i="11"/>
  <c r="AH379" i="11"/>
  <c r="AH367" i="11"/>
  <c r="AI367" i="11"/>
  <c r="AH368" i="11"/>
  <c r="AI368" i="11"/>
  <c r="AH369" i="11"/>
  <c r="AI369" i="11"/>
  <c r="AH370" i="11"/>
  <c r="AI370" i="11"/>
  <c r="AH371" i="11"/>
  <c r="AI371" i="11"/>
  <c r="AH372" i="11"/>
  <c r="AI372" i="11"/>
  <c r="AH373" i="11"/>
  <c r="AI373" i="11"/>
  <c r="AH374" i="11"/>
  <c r="AI374" i="11"/>
  <c r="AH375" i="11"/>
  <c r="AI375" i="11"/>
  <c r="AH376" i="11"/>
  <c r="AI376" i="11"/>
  <c r="AI366" i="11"/>
  <c r="AH288" i="11"/>
  <c r="AI288" i="11"/>
  <c r="AH289" i="11"/>
  <c r="AI289" i="11"/>
  <c r="AH290" i="11"/>
  <c r="AI290" i="11"/>
  <c r="AH291" i="11"/>
  <c r="AI291" i="11"/>
  <c r="AH292" i="11"/>
  <c r="AI292" i="11"/>
  <c r="AH293" i="11"/>
  <c r="AI293" i="11"/>
  <c r="AH294" i="11"/>
  <c r="AI294" i="11"/>
  <c r="AH295" i="11"/>
  <c r="AI295" i="11"/>
  <c r="AH296" i="11"/>
  <c r="AI296" i="11"/>
  <c r="AH297" i="11"/>
  <c r="AI297" i="11"/>
  <c r="AH298" i="11"/>
  <c r="AI298" i="11"/>
  <c r="AH299" i="11"/>
  <c r="AI299" i="11"/>
  <c r="AH300" i="11"/>
  <c r="AI300" i="11"/>
  <c r="AH301" i="11"/>
  <c r="AI301" i="11"/>
  <c r="AH287" i="11"/>
  <c r="AH281" i="11"/>
  <c r="AI281" i="11"/>
  <c r="AH282" i="11"/>
  <c r="AI282" i="11"/>
  <c r="AH283" i="11"/>
  <c r="AI283" i="11"/>
  <c r="AH284" i="11"/>
  <c r="AI284" i="11"/>
  <c r="AI280" i="11"/>
  <c r="AH193" i="11"/>
  <c r="AI193" i="11"/>
  <c r="AH194" i="11"/>
  <c r="AI194" i="11"/>
  <c r="AH195" i="11"/>
  <c r="AI195" i="11"/>
  <c r="AH196" i="11"/>
  <c r="AI196" i="11"/>
  <c r="AH197" i="11"/>
  <c r="AI197" i="11"/>
  <c r="AH198" i="11"/>
  <c r="AI198" i="11"/>
  <c r="AH199" i="11"/>
  <c r="AI199" i="11"/>
  <c r="AH200" i="11"/>
  <c r="AI200" i="11"/>
  <c r="AH201" i="11"/>
  <c r="AI201" i="11"/>
  <c r="AH202" i="11"/>
  <c r="AI202" i="11"/>
  <c r="AH203" i="11"/>
  <c r="AI203" i="11"/>
  <c r="AH204" i="11"/>
  <c r="AI204" i="11"/>
  <c r="AH206" i="11"/>
  <c r="AI206" i="11"/>
  <c r="AH192" i="11"/>
  <c r="AH179" i="11"/>
  <c r="AI179" i="11"/>
  <c r="AH180" i="11"/>
  <c r="AI180" i="11"/>
  <c r="AH181" i="11"/>
  <c r="AI181" i="11"/>
  <c r="AH182" i="11"/>
  <c r="AI182" i="11"/>
  <c r="AH183" i="11"/>
  <c r="AI183" i="11"/>
  <c r="AH184" i="11"/>
  <c r="AI184" i="11"/>
  <c r="AH185" i="11"/>
  <c r="AI185" i="11"/>
  <c r="AH186" i="11"/>
  <c r="AI186" i="11"/>
  <c r="AH187" i="11"/>
  <c r="AI187" i="11"/>
  <c r="AH188" i="11"/>
  <c r="AI188" i="11"/>
  <c r="AH189" i="11"/>
  <c r="AI189" i="11"/>
  <c r="AI178" i="11"/>
  <c r="AH98" i="11"/>
  <c r="AI98" i="11"/>
  <c r="AH99" i="11"/>
  <c r="AI99" i="11"/>
  <c r="AH100" i="11"/>
  <c r="AI100" i="11"/>
  <c r="AH101" i="11"/>
  <c r="AI101" i="11"/>
  <c r="AH102" i="11"/>
  <c r="AI102" i="11"/>
  <c r="AH103" i="11"/>
  <c r="T70" i="6" s="1"/>
  <c r="AI103" i="11"/>
  <c r="U70" i="6" s="1"/>
  <c r="AH106" i="11"/>
  <c r="AI106" i="11"/>
  <c r="AH97" i="11"/>
  <c r="AH87" i="11"/>
  <c r="AI87" i="11"/>
  <c r="AH88" i="11"/>
  <c r="AI88" i="11"/>
  <c r="AH89" i="11"/>
  <c r="AI89" i="11"/>
  <c r="AH90" i="11"/>
  <c r="AI90" i="11"/>
  <c r="AH91" i="11"/>
  <c r="AI91" i="11"/>
  <c r="AH92" i="11"/>
  <c r="AI92" i="11"/>
  <c r="AH93" i="11"/>
  <c r="AI93" i="11"/>
  <c r="AH94" i="11"/>
  <c r="AI94" i="11"/>
  <c r="AI86" i="11"/>
  <c r="AI653" i="11"/>
  <c r="AI573" i="11"/>
  <c r="AI491" i="11"/>
  <c r="AI379" i="11"/>
  <c r="AI287" i="11"/>
  <c r="AI192" i="11"/>
  <c r="AI97" i="11"/>
  <c r="C142" i="4" l="1"/>
  <c r="C138" i="4"/>
  <c r="AA777" i="6" l="1"/>
  <c r="AH764" i="6"/>
  <c r="AG764" i="6"/>
  <c r="AF764" i="6"/>
  <c r="AE764" i="6"/>
  <c r="AD764" i="6"/>
  <c r="AC764" i="6"/>
  <c r="AA764" i="6"/>
  <c r="AH757" i="6"/>
  <c r="AG757" i="6"/>
  <c r="AF757" i="6"/>
  <c r="AE757" i="6"/>
  <c r="AD757" i="6"/>
  <c r="AC757" i="6"/>
  <c r="AB757" i="6"/>
  <c r="AA733" i="6"/>
  <c r="AH722" i="6"/>
  <c r="AG722" i="6"/>
  <c r="AF722" i="6"/>
  <c r="AE722" i="6"/>
  <c r="AD722" i="6"/>
  <c r="AC722" i="6"/>
  <c r="AA722" i="6"/>
  <c r="AH715" i="6"/>
  <c r="AG715" i="6"/>
  <c r="AF715" i="6"/>
  <c r="AE715" i="6"/>
  <c r="AD715" i="6"/>
  <c r="AC715" i="6"/>
  <c r="AB715" i="6"/>
  <c r="AA679" i="6"/>
  <c r="AH663" i="6"/>
  <c r="AG663" i="6"/>
  <c r="AF663" i="6"/>
  <c r="AE663" i="6"/>
  <c r="AD663" i="6"/>
  <c r="AC663" i="6"/>
  <c r="AA663" i="6"/>
  <c r="AH647" i="6"/>
  <c r="AG647" i="6"/>
  <c r="AF647" i="6"/>
  <c r="AE647" i="6"/>
  <c r="AD647" i="6"/>
  <c r="AC647" i="6"/>
  <c r="AB647" i="6"/>
  <c r="AA647" i="6"/>
  <c r="AA625" i="6"/>
  <c r="AH611" i="6"/>
  <c r="AG611" i="6"/>
  <c r="AF611" i="6"/>
  <c r="AE611" i="6"/>
  <c r="AD611" i="6"/>
  <c r="AC611" i="6"/>
  <c r="AA611" i="6"/>
  <c r="AH599" i="6"/>
  <c r="AG599" i="6"/>
  <c r="AF599" i="6"/>
  <c r="AE599" i="6"/>
  <c r="AD599" i="6"/>
  <c r="AC599" i="6"/>
  <c r="AB599" i="6"/>
  <c r="AA599" i="6"/>
  <c r="AA573" i="6"/>
  <c r="AH557" i="6"/>
  <c r="AG557" i="6"/>
  <c r="AF557" i="6"/>
  <c r="AE557" i="6"/>
  <c r="AD557" i="6"/>
  <c r="AC557" i="6"/>
  <c r="AA557" i="6"/>
  <c r="AH551" i="6"/>
  <c r="AG551" i="6"/>
  <c r="AF551" i="6"/>
  <c r="AE551" i="6"/>
  <c r="AD551" i="6"/>
  <c r="AC551" i="6"/>
  <c r="AB551" i="6"/>
  <c r="AA551" i="6"/>
  <c r="AA522" i="6"/>
  <c r="AH506" i="6"/>
  <c r="AG506" i="6"/>
  <c r="AF506" i="6"/>
  <c r="AE506" i="6"/>
  <c r="AD506" i="6"/>
  <c r="AC506" i="6"/>
  <c r="AA506" i="6"/>
  <c r="AH493" i="6"/>
  <c r="AG493" i="6"/>
  <c r="AF493" i="6"/>
  <c r="AE493" i="6"/>
  <c r="AD493" i="6"/>
  <c r="AC493" i="6"/>
  <c r="AB493" i="6"/>
  <c r="AA493" i="6"/>
  <c r="AA460" i="6"/>
  <c r="AH449" i="6"/>
  <c r="AG449" i="6"/>
  <c r="AF449" i="6"/>
  <c r="AE449" i="6"/>
  <c r="AD449" i="6"/>
  <c r="AC449" i="6"/>
  <c r="AA449" i="6"/>
  <c r="AH439" i="6"/>
  <c r="AG439" i="6"/>
  <c r="AF439" i="6"/>
  <c r="AE439" i="6"/>
  <c r="AD439" i="6"/>
  <c r="AC439" i="6"/>
  <c r="AB439" i="6"/>
  <c r="AA439" i="6"/>
  <c r="AA432" i="6"/>
  <c r="AA430" i="6"/>
  <c r="AA429" i="6"/>
  <c r="AA428" i="6"/>
  <c r="Z405" i="6"/>
  <c r="U386" i="6"/>
  <c r="T386" i="6"/>
  <c r="R386" i="6"/>
  <c r="Q386" i="6"/>
  <c r="P386" i="6"/>
  <c r="P384" i="6"/>
  <c r="Z366" i="6"/>
  <c r="U349" i="6"/>
  <c r="T349" i="6"/>
  <c r="R349" i="6"/>
  <c r="Q349" i="6"/>
  <c r="P349" i="6"/>
  <c r="P347" i="6"/>
  <c r="Z310" i="6"/>
  <c r="U289" i="6"/>
  <c r="T289" i="6"/>
  <c r="R289" i="6"/>
  <c r="Q289" i="6"/>
  <c r="P289" i="6"/>
  <c r="P274" i="6"/>
  <c r="U273" i="6"/>
  <c r="T273" i="6"/>
  <c r="R273" i="6"/>
  <c r="Q273" i="6"/>
  <c r="P271" i="6"/>
  <c r="Z251" i="6"/>
  <c r="U231" i="6"/>
  <c r="T231" i="6"/>
  <c r="R231" i="6"/>
  <c r="Q231" i="6"/>
  <c r="P231" i="6"/>
  <c r="P220" i="6"/>
  <c r="U219" i="6"/>
  <c r="T219" i="6"/>
  <c r="R219" i="6"/>
  <c r="Q219" i="6"/>
  <c r="P217" i="6"/>
  <c r="Z194" i="6"/>
  <c r="U172" i="6"/>
  <c r="T172" i="6"/>
  <c r="R172" i="6"/>
  <c r="Q172" i="6"/>
  <c r="P172" i="6"/>
  <c r="P167" i="6"/>
  <c r="U166" i="6"/>
  <c r="T166" i="6"/>
  <c r="R166" i="6"/>
  <c r="Q166" i="6"/>
  <c r="Q163" i="6"/>
  <c r="P163" i="6"/>
  <c r="Z140" i="6"/>
  <c r="U118" i="6"/>
  <c r="T118" i="6"/>
  <c r="R118" i="6"/>
  <c r="Q118" i="6"/>
  <c r="P118" i="6"/>
  <c r="P106" i="6"/>
  <c r="U105" i="6"/>
  <c r="T105" i="6"/>
  <c r="R105" i="6"/>
  <c r="Q105" i="6"/>
  <c r="P103" i="6"/>
  <c r="U63" i="6"/>
  <c r="T63" i="6"/>
  <c r="R63" i="6"/>
  <c r="Q63" i="6"/>
  <c r="P63" i="6"/>
  <c r="P54" i="6"/>
  <c r="U53" i="6"/>
  <c r="T53" i="6"/>
  <c r="R53" i="6"/>
  <c r="Q53" i="6"/>
  <c r="P51" i="6"/>
  <c r="P43" i="6"/>
  <c r="P41" i="6"/>
  <c r="P40" i="6"/>
  <c r="F34" i="6"/>
  <c r="F33" i="6"/>
  <c r="F32" i="6"/>
  <c r="F31" i="6"/>
  <c r="F30" i="6"/>
  <c r="F29" i="6"/>
  <c r="F28" i="6"/>
  <c r="F27" i="6"/>
  <c r="F26" i="6"/>
  <c r="F25" i="6"/>
  <c r="F24" i="6"/>
  <c r="F23" i="6"/>
  <c r="F22" i="6"/>
  <c r="F21" i="6"/>
  <c r="F20" i="6"/>
  <c r="L19" i="6"/>
  <c r="K19" i="6"/>
  <c r="J19" i="6"/>
  <c r="I19" i="6"/>
  <c r="H19" i="6"/>
  <c r="F19" i="6"/>
  <c r="M18" i="6"/>
  <c r="H18" i="6"/>
  <c r="F16" i="6"/>
  <c r="F14" i="6"/>
  <c r="F11" i="6"/>
  <c r="F10" i="6"/>
  <c r="C2" i="6"/>
  <c r="C1" i="6"/>
  <c r="O679" i="4"/>
  <c r="O680" i="4" s="1"/>
  <c r="O681" i="4" s="1"/>
  <c r="O682" i="4" s="1"/>
  <c r="O683" i="4" s="1"/>
  <c r="O684" i="4" s="1"/>
  <c r="O685" i="4" s="1"/>
  <c r="O686" i="4" s="1"/>
  <c r="O687" i="4" s="1"/>
  <c r="O688" i="4" s="1"/>
  <c r="O689" i="4" s="1"/>
  <c r="O690" i="4" s="1"/>
  <c r="P669" i="4"/>
  <c r="Q665" i="4"/>
  <c r="AD777" i="6" s="1"/>
  <c r="O665" i="4"/>
  <c r="C665" i="4" s="1"/>
  <c r="V664" i="4"/>
  <c r="AH776" i="6" s="1"/>
  <c r="U664" i="4"/>
  <c r="AG776" i="6" s="1"/>
  <c r="T664" i="4"/>
  <c r="AF776" i="6" s="1"/>
  <c r="S664" i="4"/>
  <c r="AE776" i="6" s="1"/>
  <c r="R664" i="4"/>
  <c r="AD776" i="6" s="1"/>
  <c r="Q664" i="4"/>
  <c r="AC776" i="6" s="1"/>
  <c r="P664" i="4"/>
  <c r="AB776" i="6" s="1"/>
  <c r="V663" i="4"/>
  <c r="AH775" i="6" s="1"/>
  <c r="U663" i="4"/>
  <c r="AG775" i="6" s="1"/>
  <c r="T663" i="4"/>
  <c r="AF775" i="6" s="1"/>
  <c r="S663" i="4"/>
  <c r="AE775" i="6" s="1"/>
  <c r="R663" i="4"/>
  <c r="AD775" i="6" s="1"/>
  <c r="Q663" i="4"/>
  <c r="AC775" i="6" s="1"/>
  <c r="P663" i="4"/>
  <c r="AB775" i="6" s="1"/>
  <c r="V662" i="4"/>
  <c r="AH774" i="6" s="1"/>
  <c r="U662" i="4"/>
  <c r="AG774" i="6" s="1"/>
  <c r="T662" i="4"/>
  <c r="AF774" i="6" s="1"/>
  <c r="S662" i="4"/>
  <c r="AE774" i="6" s="1"/>
  <c r="R662" i="4"/>
  <c r="AD774" i="6" s="1"/>
  <c r="Q662" i="4"/>
  <c r="AC774" i="6" s="1"/>
  <c r="P662" i="4"/>
  <c r="AB774" i="6" s="1"/>
  <c r="V661" i="4"/>
  <c r="AH773" i="6" s="1"/>
  <c r="U661" i="4"/>
  <c r="AG773" i="6" s="1"/>
  <c r="T661" i="4"/>
  <c r="AF773" i="6" s="1"/>
  <c r="S661" i="4"/>
  <c r="AE773" i="6" s="1"/>
  <c r="R661" i="4"/>
  <c r="AD773" i="6" s="1"/>
  <c r="Q661" i="4"/>
  <c r="AC773" i="6" s="1"/>
  <c r="P661" i="4"/>
  <c r="AB773" i="6" s="1"/>
  <c r="V660" i="4"/>
  <c r="AH772" i="6" s="1"/>
  <c r="U660" i="4"/>
  <c r="AG772" i="6" s="1"/>
  <c r="T660" i="4"/>
  <c r="AF772" i="6" s="1"/>
  <c r="S660" i="4"/>
  <c r="AE772" i="6" s="1"/>
  <c r="R660" i="4"/>
  <c r="AD772" i="6" s="1"/>
  <c r="Q660" i="4"/>
  <c r="AC772" i="6" s="1"/>
  <c r="P660" i="4"/>
  <c r="AB772" i="6" s="1"/>
  <c r="V659" i="4"/>
  <c r="AH771" i="6" s="1"/>
  <c r="U659" i="4"/>
  <c r="AG771" i="6" s="1"/>
  <c r="T659" i="4"/>
  <c r="AF771" i="6" s="1"/>
  <c r="S659" i="4"/>
  <c r="AE771" i="6" s="1"/>
  <c r="R659" i="4"/>
  <c r="AD771" i="6" s="1"/>
  <c r="Q659" i="4"/>
  <c r="AC771" i="6" s="1"/>
  <c r="P659" i="4"/>
  <c r="AB771" i="6" s="1"/>
  <c r="V658" i="4"/>
  <c r="AH770" i="6" s="1"/>
  <c r="U658" i="4"/>
  <c r="AG770" i="6" s="1"/>
  <c r="T658" i="4"/>
  <c r="AF770" i="6" s="1"/>
  <c r="S658" i="4"/>
  <c r="AE770" i="6" s="1"/>
  <c r="R658" i="4"/>
  <c r="AD770" i="6" s="1"/>
  <c r="Q658" i="4"/>
  <c r="AC770" i="6" s="1"/>
  <c r="P658" i="4"/>
  <c r="AB770" i="6" s="1"/>
  <c r="V657" i="4"/>
  <c r="AH769" i="6" s="1"/>
  <c r="U657" i="4"/>
  <c r="AG769" i="6" s="1"/>
  <c r="T657" i="4"/>
  <c r="AF769" i="6" s="1"/>
  <c r="S657" i="4"/>
  <c r="AE769" i="6" s="1"/>
  <c r="R657" i="4"/>
  <c r="AD769" i="6" s="1"/>
  <c r="Q657" i="4"/>
  <c r="AC769" i="6" s="1"/>
  <c r="P657" i="4"/>
  <c r="AB769" i="6" s="1"/>
  <c r="V656" i="4"/>
  <c r="AH768" i="6" s="1"/>
  <c r="U656" i="4"/>
  <c r="AG768" i="6" s="1"/>
  <c r="T656" i="4"/>
  <c r="AF768" i="6" s="1"/>
  <c r="S656" i="4"/>
  <c r="AE768" i="6" s="1"/>
  <c r="R656" i="4"/>
  <c r="AD768" i="6" s="1"/>
  <c r="Q656" i="4"/>
  <c r="AC768" i="6" s="1"/>
  <c r="P656" i="4"/>
  <c r="AB768" i="6" s="1"/>
  <c r="V655" i="4"/>
  <c r="AH767" i="6" s="1"/>
  <c r="U655" i="4"/>
  <c r="AG767" i="6" s="1"/>
  <c r="T655" i="4"/>
  <c r="AF767" i="6" s="1"/>
  <c r="S655" i="4"/>
  <c r="AE767" i="6" s="1"/>
  <c r="R655" i="4"/>
  <c r="AD767" i="6" s="1"/>
  <c r="Q655" i="4"/>
  <c r="AC767" i="6" s="1"/>
  <c r="P655" i="4"/>
  <c r="AB767" i="6" s="1"/>
  <c r="V654" i="4"/>
  <c r="AH766" i="6" s="1"/>
  <c r="U654" i="4"/>
  <c r="AG766" i="6" s="1"/>
  <c r="T654" i="4"/>
  <c r="AF766" i="6" s="1"/>
  <c r="S654" i="4"/>
  <c r="AE766" i="6" s="1"/>
  <c r="R654" i="4"/>
  <c r="AD766" i="6" s="1"/>
  <c r="Q654" i="4"/>
  <c r="AC766" i="6" s="1"/>
  <c r="P654" i="4"/>
  <c r="AB766" i="6" s="1"/>
  <c r="V653" i="4"/>
  <c r="AH765" i="6" s="1"/>
  <c r="U653" i="4"/>
  <c r="AG765" i="6" s="1"/>
  <c r="T653" i="4"/>
  <c r="AF765" i="6" s="1"/>
  <c r="S653" i="4"/>
  <c r="AE765" i="6" s="1"/>
  <c r="R653" i="4"/>
  <c r="AD765" i="6" s="1"/>
  <c r="Q653" i="4"/>
  <c r="AC765" i="6" s="1"/>
  <c r="O653" i="4"/>
  <c r="C653" i="4" s="1"/>
  <c r="P653" i="4"/>
  <c r="AB765" i="6" s="1"/>
  <c r="O652" i="4"/>
  <c r="J652" i="4"/>
  <c r="I652" i="4"/>
  <c r="H652" i="4"/>
  <c r="G652" i="4"/>
  <c r="F652" i="4"/>
  <c r="E652" i="4"/>
  <c r="D652" i="4"/>
  <c r="C652" i="4"/>
  <c r="V651" i="4"/>
  <c r="J651" i="4" s="1"/>
  <c r="U651" i="4"/>
  <c r="I651" i="4" s="1"/>
  <c r="T651" i="4"/>
  <c r="H651" i="4" s="1"/>
  <c r="S651" i="4"/>
  <c r="G651" i="4" s="1"/>
  <c r="R651" i="4"/>
  <c r="F651" i="4" s="1"/>
  <c r="Q651" i="4"/>
  <c r="E651" i="4" s="1"/>
  <c r="V650" i="4"/>
  <c r="AH763" i="6" s="1"/>
  <c r="U650" i="4"/>
  <c r="AG763" i="6" s="1"/>
  <c r="T650" i="4"/>
  <c r="AF763" i="6" s="1"/>
  <c r="S650" i="4"/>
  <c r="AE763" i="6" s="1"/>
  <c r="R650" i="4"/>
  <c r="AD763" i="6" s="1"/>
  <c r="Q650" i="4"/>
  <c r="AC763" i="6" s="1"/>
  <c r="D650" i="4"/>
  <c r="P650" i="4" s="1"/>
  <c r="AB763" i="6" s="1"/>
  <c r="V649" i="4"/>
  <c r="AH762" i="6" s="1"/>
  <c r="U649" i="4"/>
  <c r="AG762" i="6" s="1"/>
  <c r="T649" i="4"/>
  <c r="AF762" i="6" s="1"/>
  <c r="S649" i="4"/>
  <c r="AE762" i="6" s="1"/>
  <c r="R649" i="4"/>
  <c r="AD762" i="6" s="1"/>
  <c r="Q649" i="4"/>
  <c r="AC762" i="6" s="1"/>
  <c r="D649" i="4"/>
  <c r="P649" i="4" s="1"/>
  <c r="AB762" i="6" s="1"/>
  <c r="V648" i="4"/>
  <c r="AH761" i="6" s="1"/>
  <c r="U648" i="4"/>
  <c r="AG761" i="6" s="1"/>
  <c r="T648" i="4"/>
  <c r="AF761" i="6" s="1"/>
  <c r="S648" i="4"/>
  <c r="AE761" i="6" s="1"/>
  <c r="R648" i="4"/>
  <c r="AD761" i="6" s="1"/>
  <c r="Q648" i="4"/>
  <c r="AC761" i="6" s="1"/>
  <c r="D648" i="4"/>
  <c r="P648" i="4" s="1"/>
  <c r="AB761" i="6" s="1"/>
  <c r="V647" i="4"/>
  <c r="AH760" i="6" s="1"/>
  <c r="U647" i="4"/>
  <c r="AG760" i="6" s="1"/>
  <c r="T647" i="4"/>
  <c r="AF760" i="6" s="1"/>
  <c r="S647" i="4"/>
  <c r="AE760" i="6" s="1"/>
  <c r="R647" i="4"/>
  <c r="AD760" i="6" s="1"/>
  <c r="Q647" i="4"/>
  <c r="AC760" i="6" s="1"/>
  <c r="D647" i="4"/>
  <c r="P647" i="4" s="1"/>
  <c r="AB760" i="6" s="1"/>
  <c r="V646" i="4"/>
  <c r="AH759" i="6" s="1"/>
  <c r="U646" i="4"/>
  <c r="AG759" i="6" s="1"/>
  <c r="T646" i="4"/>
  <c r="AF759" i="6" s="1"/>
  <c r="S646" i="4"/>
  <c r="AE759" i="6" s="1"/>
  <c r="R646" i="4"/>
  <c r="AD759" i="6" s="1"/>
  <c r="Q646" i="4"/>
  <c r="AC759" i="6" s="1"/>
  <c r="D646" i="4"/>
  <c r="P646" i="4" s="1"/>
  <c r="AB759" i="6" s="1"/>
  <c r="V645" i="4"/>
  <c r="AH758" i="6" s="1"/>
  <c r="U645" i="4"/>
  <c r="AG758" i="6" s="1"/>
  <c r="T645" i="4"/>
  <c r="AF758" i="6" s="1"/>
  <c r="S645" i="4"/>
  <c r="AE758" i="6" s="1"/>
  <c r="R645" i="4"/>
  <c r="AD758" i="6" s="1"/>
  <c r="Q645" i="4"/>
  <c r="AC758" i="6" s="1"/>
  <c r="O645" i="4"/>
  <c r="C645" i="4" s="1"/>
  <c r="D645" i="4"/>
  <c r="P645" i="4" s="1"/>
  <c r="AB758" i="6" s="1"/>
  <c r="O644" i="4"/>
  <c r="C644" i="4" s="1"/>
  <c r="J644" i="4"/>
  <c r="I644" i="4"/>
  <c r="H644" i="4"/>
  <c r="G644" i="4"/>
  <c r="F644" i="4"/>
  <c r="E644" i="4"/>
  <c r="D644" i="4"/>
  <c r="V643" i="4"/>
  <c r="J643" i="4" s="1"/>
  <c r="U643" i="4"/>
  <c r="I643" i="4" s="1"/>
  <c r="T643" i="4"/>
  <c r="H643" i="4" s="1"/>
  <c r="S643" i="4"/>
  <c r="G643" i="4" s="1"/>
  <c r="R643" i="4"/>
  <c r="E643" i="4" s="1"/>
  <c r="Q643" i="4"/>
  <c r="P643" i="4"/>
  <c r="D643" i="4" s="1"/>
  <c r="O636" i="4"/>
  <c r="O635" i="4"/>
  <c r="C634" i="4"/>
  <c r="C633" i="4"/>
  <c r="C632" i="4"/>
  <c r="C631" i="4"/>
  <c r="C630" i="4"/>
  <c r="C629" i="4"/>
  <c r="C628" i="4"/>
  <c r="C627" i="4"/>
  <c r="H626" i="4"/>
  <c r="O624" i="4"/>
  <c r="C624" i="4" s="1"/>
  <c r="O621" i="4"/>
  <c r="O599" i="4"/>
  <c r="O600" i="4" s="1"/>
  <c r="O601" i="4" s="1"/>
  <c r="O602" i="4" s="1"/>
  <c r="O603" i="4" s="1"/>
  <c r="O604" i="4" s="1"/>
  <c r="O605" i="4" s="1"/>
  <c r="O606" i="4" s="1"/>
  <c r="O607" i="4" s="1"/>
  <c r="O608" i="4" s="1"/>
  <c r="P589" i="4"/>
  <c r="Q585" i="4"/>
  <c r="AD733" i="6" s="1"/>
  <c r="O585" i="4"/>
  <c r="C585" i="4" s="1"/>
  <c r="V584" i="4"/>
  <c r="AH732" i="6" s="1"/>
  <c r="U584" i="4"/>
  <c r="AG732" i="6" s="1"/>
  <c r="T584" i="4"/>
  <c r="AF732" i="6" s="1"/>
  <c r="S584" i="4"/>
  <c r="AE732" i="6" s="1"/>
  <c r="R584" i="4"/>
  <c r="AD732" i="6" s="1"/>
  <c r="Q584" i="4"/>
  <c r="AC732" i="6" s="1"/>
  <c r="P584" i="4"/>
  <c r="AB732" i="6" s="1"/>
  <c r="V583" i="4"/>
  <c r="AH731" i="6" s="1"/>
  <c r="U583" i="4"/>
  <c r="AG731" i="6" s="1"/>
  <c r="T583" i="4"/>
  <c r="AF731" i="6" s="1"/>
  <c r="S583" i="4"/>
  <c r="AE731" i="6" s="1"/>
  <c r="R583" i="4"/>
  <c r="AD731" i="6" s="1"/>
  <c r="Q583" i="4"/>
  <c r="AC731" i="6" s="1"/>
  <c r="P583" i="4"/>
  <c r="AB731" i="6" s="1"/>
  <c r="V582" i="4"/>
  <c r="AH730" i="6" s="1"/>
  <c r="U582" i="4"/>
  <c r="AG730" i="6" s="1"/>
  <c r="T582" i="4"/>
  <c r="AF730" i="6" s="1"/>
  <c r="S582" i="4"/>
  <c r="AE730" i="6" s="1"/>
  <c r="R582" i="4"/>
  <c r="AD730" i="6" s="1"/>
  <c r="Q582" i="4"/>
  <c r="AC730" i="6" s="1"/>
  <c r="P582" i="4"/>
  <c r="AB730" i="6" s="1"/>
  <c r="V581" i="4"/>
  <c r="AH729" i="6" s="1"/>
  <c r="U581" i="4"/>
  <c r="AG729" i="6" s="1"/>
  <c r="T581" i="4"/>
  <c r="AF729" i="6" s="1"/>
  <c r="S581" i="4"/>
  <c r="AE729" i="6" s="1"/>
  <c r="R581" i="4"/>
  <c r="AD729" i="6" s="1"/>
  <c r="Q581" i="4"/>
  <c r="AC729" i="6" s="1"/>
  <c r="P581" i="4"/>
  <c r="AB729" i="6" s="1"/>
  <c r="V580" i="4"/>
  <c r="AH728" i="6" s="1"/>
  <c r="U580" i="4"/>
  <c r="AG728" i="6" s="1"/>
  <c r="T580" i="4"/>
  <c r="AF728" i="6" s="1"/>
  <c r="S580" i="4"/>
  <c r="AE728" i="6" s="1"/>
  <c r="R580" i="4"/>
  <c r="AD728" i="6" s="1"/>
  <c r="Q580" i="4"/>
  <c r="AC728" i="6" s="1"/>
  <c r="P580" i="4"/>
  <c r="AB728" i="6" s="1"/>
  <c r="V579" i="4"/>
  <c r="AH727" i="6" s="1"/>
  <c r="U579" i="4"/>
  <c r="AG727" i="6" s="1"/>
  <c r="T579" i="4"/>
  <c r="AF727" i="6" s="1"/>
  <c r="S579" i="4"/>
  <c r="AE727" i="6" s="1"/>
  <c r="R579" i="4"/>
  <c r="AD727" i="6" s="1"/>
  <c r="Q579" i="4"/>
  <c r="AC727" i="6" s="1"/>
  <c r="P579" i="4"/>
  <c r="AB727" i="6" s="1"/>
  <c r="V578" i="4"/>
  <c r="AH726" i="6" s="1"/>
  <c r="U578" i="4"/>
  <c r="AG726" i="6" s="1"/>
  <c r="T578" i="4"/>
  <c r="AF726" i="6" s="1"/>
  <c r="S578" i="4"/>
  <c r="AE726" i="6" s="1"/>
  <c r="R578" i="4"/>
  <c r="AD726" i="6" s="1"/>
  <c r="Q578" i="4"/>
  <c r="AC726" i="6" s="1"/>
  <c r="P578" i="4"/>
  <c r="AB726" i="6" s="1"/>
  <c r="V577" i="4"/>
  <c r="AH725" i="6" s="1"/>
  <c r="U577" i="4"/>
  <c r="AG725" i="6" s="1"/>
  <c r="T577" i="4"/>
  <c r="AF725" i="6" s="1"/>
  <c r="S577" i="4"/>
  <c r="AE725" i="6" s="1"/>
  <c r="R577" i="4"/>
  <c r="AD725" i="6" s="1"/>
  <c r="Q577" i="4"/>
  <c r="AC725" i="6" s="1"/>
  <c r="P577" i="4"/>
  <c r="AB725" i="6" s="1"/>
  <c r="V576" i="4"/>
  <c r="AH724" i="6" s="1"/>
  <c r="U576" i="4"/>
  <c r="AG724" i="6" s="1"/>
  <c r="T576" i="4"/>
  <c r="AF724" i="6" s="1"/>
  <c r="S576" i="4"/>
  <c r="AE724" i="6" s="1"/>
  <c r="R576" i="4"/>
  <c r="AD724" i="6" s="1"/>
  <c r="Q576" i="4"/>
  <c r="AC724" i="6" s="1"/>
  <c r="P576" i="4"/>
  <c r="AB724" i="6" s="1"/>
  <c r="V575" i="4"/>
  <c r="AH723" i="6" s="1"/>
  <c r="U575" i="4"/>
  <c r="AG723" i="6" s="1"/>
  <c r="T575" i="4"/>
  <c r="AF723" i="6" s="1"/>
  <c r="S575" i="4"/>
  <c r="AE723" i="6" s="1"/>
  <c r="R575" i="4"/>
  <c r="AD723" i="6" s="1"/>
  <c r="Q575" i="4"/>
  <c r="AC723" i="6" s="1"/>
  <c r="O575" i="4"/>
  <c r="C575" i="4" s="1"/>
  <c r="P575" i="4"/>
  <c r="AB723" i="6" s="1"/>
  <c r="O574" i="4"/>
  <c r="C574" i="4" s="1"/>
  <c r="J574" i="4"/>
  <c r="I574" i="4"/>
  <c r="H574" i="4"/>
  <c r="G574" i="4"/>
  <c r="F574" i="4"/>
  <c r="E574" i="4"/>
  <c r="D574" i="4"/>
  <c r="V573" i="4"/>
  <c r="J573" i="4" s="1"/>
  <c r="U573" i="4"/>
  <c r="I573" i="4" s="1"/>
  <c r="T573" i="4"/>
  <c r="H573" i="4" s="1"/>
  <c r="S573" i="4"/>
  <c r="G573" i="4" s="1"/>
  <c r="R573" i="4"/>
  <c r="F573" i="4" s="1"/>
  <c r="Q573" i="4"/>
  <c r="E573" i="4" s="1"/>
  <c r="V572" i="4"/>
  <c r="AH721" i="6" s="1"/>
  <c r="U572" i="4"/>
  <c r="AG721" i="6" s="1"/>
  <c r="T572" i="4"/>
  <c r="AF721" i="6" s="1"/>
  <c r="S572" i="4"/>
  <c r="AE721" i="6" s="1"/>
  <c r="R572" i="4"/>
  <c r="AD721" i="6" s="1"/>
  <c r="Q572" i="4"/>
  <c r="AC721" i="6" s="1"/>
  <c r="D572" i="4"/>
  <c r="P572" i="4" s="1"/>
  <c r="AB721" i="6" s="1"/>
  <c r="V571" i="4"/>
  <c r="AH720" i="6" s="1"/>
  <c r="U571" i="4"/>
  <c r="AG720" i="6" s="1"/>
  <c r="T571" i="4"/>
  <c r="AF720" i="6" s="1"/>
  <c r="S571" i="4"/>
  <c r="AE720" i="6" s="1"/>
  <c r="R571" i="4"/>
  <c r="AD720" i="6" s="1"/>
  <c r="Q571" i="4"/>
  <c r="AC720" i="6" s="1"/>
  <c r="D571" i="4"/>
  <c r="P571" i="4" s="1"/>
  <c r="AB720" i="6" s="1"/>
  <c r="V570" i="4"/>
  <c r="AH719" i="6" s="1"/>
  <c r="U570" i="4"/>
  <c r="AG719" i="6" s="1"/>
  <c r="T570" i="4"/>
  <c r="AF719" i="6" s="1"/>
  <c r="S570" i="4"/>
  <c r="AE719" i="6" s="1"/>
  <c r="R570" i="4"/>
  <c r="AD719" i="6" s="1"/>
  <c r="Q570" i="4"/>
  <c r="AC719" i="6" s="1"/>
  <c r="D570" i="4"/>
  <c r="P570" i="4" s="1"/>
  <c r="AB719" i="6" s="1"/>
  <c r="V569" i="4"/>
  <c r="AH718" i="6" s="1"/>
  <c r="U569" i="4"/>
  <c r="AG718" i="6" s="1"/>
  <c r="T569" i="4"/>
  <c r="AF718" i="6" s="1"/>
  <c r="S569" i="4"/>
  <c r="AE718" i="6" s="1"/>
  <c r="R569" i="4"/>
  <c r="AD718" i="6" s="1"/>
  <c r="Q569" i="4"/>
  <c r="AC718" i="6" s="1"/>
  <c r="D569" i="4"/>
  <c r="P569" i="4" s="1"/>
  <c r="AB718" i="6" s="1"/>
  <c r="V568" i="4"/>
  <c r="AH717" i="6" s="1"/>
  <c r="U568" i="4"/>
  <c r="AG717" i="6" s="1"/>
  <c r="T568" i="4"/>
  <c r="AF717" i="6" s="1"/>
  <c r="S568" i="4"/>
  <c r="AE717" i="6" s="1"/>
  <c r="R568" i="4"/>
  <c r="AD717" i="6" s="1"/>
  <c r="Q568" i="4"/>
  <c r="AC717" i="6" s="1"/>
  <c r="D568" i="4"/>
  <c r="P568" i="4" s="1"/>
  <c r="AB717" i="6" s="1"/>
  <c r="V567" i="4"/>
  <c r="AH716" i="6" s="1"/>
  <c r="U567" i="4"/>
  <c r="AG716" i="6" s="1"/>
  <c r="T567" i="4"/>
  <c r="AF716" i="6" s="1"/>
  <c r="S567" i="4"/>
  <c r="AE716" i="6" s="1"/>
  <c r="R567" i="4"/>
  <c r="AD716" i="6" s="1"/>
  <c r="Q567" i="4"/>
  <c r="AC716" i="6" s="1"/>
  <c r="O567" i="4"/>
  <c r="C567" i="4" s="1"/>
  <c r="D567" i="4"/>
  <c r="P567" i="4" s="1"/>
  <c r="AB716" i="6" s="1"/>
  <c r="O566" i="4"/>
  <c r="J566" i="4"/>
  <c r="I566" i="4"/>
  <c r="H566" i="4"/>
  <c r="G566" i="4"/>
  <c r="F566" i="4"/>
  <c r="E566" i="4"/>
  <c r="D566" i="4"/>
  <c r="C566" i="4"/>
  <c r="V565" i="4"/>
  <c r="J565" i="4" s="1"/>
  <c r="U565" i="4"/>
  <c r="I565" i="4" s="1"/>
  <c r="T565" i="4"/>
  <c r="H565" i="4" s="1"/>
  <c r="S565" i="4"/>
  <c r="G565" i="4" s="1"/>
  <c r="R565" i="4"/>
  <c r="E565" i="4" s="1"/>
  <c r="Q565" i="4"/>
  <c r="P565" i="4"/>
  <c r="D565" i="4" s="1"/>
  <c r="O558" i="4"/>
  <c r="O557" i="4"/>
  <c r="C556" i="4"/>
  <c r="C555" i="4"/>
  <c r="C554" i="4"/>
  <c r="C553" i="4"/>
  <c r="C552" i="4"/>
  <c r="C551" i="4"/>
  <c r="C550" i="4"/>
  <c r="C549" i="4"/>
  <c r="C548" i="4"/>
  <c r="C547" i="4"/>
  <c r="H546" i="4"/>
  <c r="O544" i="4"/>
  <c r="C544" i="4" s="1"/>
  <c r="O541" i="4"/>
  <c r="O513" i="4"/>
  <c r="O514" i="4" s="1"/>
  <c r="O515" i="4" s="1"/>
  <c r="O516" i="4" s="1"/>
  <c r="O517" i="4" s="1"/>
  <c r="O518" i="4" s="1"/>
  <c r="O519" i="4" s="1"/>
  <c r="O520" i="4" s="1"/>
  <c r="O521" i="4" s="1"/>
  <c r="O522" i="4" s="1"/>
  <c r="O523" i="4" s="1"/>
  <c r="O524" i="4" s="1"/>
  <c r="O525" i="4" s="1"/>
  <c r="O526" i="4" s="1"/>
  <c r="O527" i="4" s="1"/>
  <c r="O496" i="4"/>
  <c r="O497" i="4" s="1"/>
  <c r="O498" i="4" s="1"/>
  <c r="O499" i="4" s="1"/>
  <c r="O500" i="4" s="1"/>
  <c r="O501" i="4" s="1"/>
  <c r="P494" i="4"/>
  <c r="Q490" i="4"/>
  <c r="AD679" i="6" s="1"/>
  <c r="O490" i="4"/>
  <c r="C490" i="4" s="1"/>
  <c r="V489" i="4"/>
  <c r="AH678" i="6" s="1"/>
  <c r="U489" i="4"/>
  <c r="AG678" i="6" s="1"/>
  <c r="T489" i="4"/>
  <c r="AF678" i="6" s="1"/>
  <c r="S489" i="4"/>
  <c r="AE678" i="6" s="1"/>
  <c r="R489" i="4"/>
  <c r="AD678" i="6" s="1"/>
  <c r="Q489" i="4"/>
  <c r="AC678" i="6" s="1"/>
  <c r="P489" i="4"/>
  <c r="AB678" i="6" s="1"/>
  <c r="V488" i="4"/>
  <c r="AH677" i="6" s="1"/>
  <c r="U488" i="4"/>
  <c r="AG677" i="6" s="1"/>
  <c r="T488" i="4"/>
  <c r="AF677" i="6" s="1"/>
  <c r="S488" i="4"/>
  <c r="AE677" i="6" s="1"/>
  <c r="R488" i="4"/>
  <c r="AD677" i="6" s="1"/>
  <c r="Q488" i="4"/>
  <c r="AC677" i="6" s="1"/>
  <c r="P488" i="4"/>
  <c r="AB677" i="6" s="1"/>
  <c r="V487" i="4"/>
  <c r="AH676" i="6" s="1"/>
  <c r="U487" i="4"/>
  <c r="AG676" i="6" s="1"/>
  <c r="T487" i="4"/>
  <c r="AF676" i="6" s="1"/>
  <c r="S487" i="4"/>
  <c r="AE676" i="6" s="1"/>
  <c r="R487" i="4"/>
  <c r="AD676" i="6" s="1"/>
  <c r="Q487" i="4"/>
  <c r="AC676" i="6" s="1"/>
  <c r="P487" i="4"/>
  <c r="AB676" i="6" s="1"/>
  <c r="V486" i="4"/>
  <c r="AH675" i="6" s="1"/>
  <c r="U486" i="4"/>
  <c r="AG675" i="6" s="1"/>
  <c r="T486" i="4"/>
  <c r="AF675" i="6" s="1"/>
  <c r="S486" i="4"/>
  <c r="AE675" i="6" s="1"/>
  <c r="R486" i="4"/>
  <c r="AD675" i="6" s="1"/>
  <c r="Q486" i="4"/>
  <c r="AC675" i="6" s="1"/>
  <c r="P486" i="4"/>
  <c r="AB675" i="6" s="1"/>
  <c r="V485" i="4"/>
  <c r="AH674" i="6" s="1"/>
  <c r="U485" i="4"/>
  <c r="AG674" i="6" s="1"/>
  <c r="T485" i="4"/>
  <c r="AF674" i="6" s="1"/>
  <c r="S485" i="4"/>
  <c r="AE674" i="6" s="1"/>
  <c r="R485" i="4"/>
  <c r="AD674" i="6" s="1"/>
  <c r="Q485" i="4"/>
  <c r="AC674" i="6" s="1"/>
  <c r="P485" i="4"/>
  <c r="AB674" i="6" s="1"/>
  <c r="V484" i="4"/>
  <c r="AH673" i="6" s="1"/>
  <c r="U484" i="4"/>
  <c r="AG673" i="6" s="1"/>
  <c r="T484" i="4"/>
  <c r="AF673" i="6" s="1"/>
  <c r="S484" i="4"/>
  <c r="AE673" i="6" s="1"/>
  <c r="R484" i="4"/>
  <c r="AD673" i="6" s="1"/>
  <c r="Q484" i="4"/>
  <c r="AC673" i="6" s="1"/>
  <c r="P484" i="4"/>
  <c r="AB673" i="6" s="1"/>
  <c r="V483" i="4"/>
  <c r="AH672" i="6" s="1"/>
  <c r="U483" i="4"/>
  <c r="AG672" i="6" s="1"/>
  <c r="T483" i="4"/>
  <c r="AF672" i="6" s="1"/>
  <c r="S483" i="4"/>
  <c r="AE672" i="6" s="1"/>
  <c r="R483" i="4"/>
  <c r="AD672" i="6" s="1"/>
  <c r="Q483" i="4"/>
  <c r="AC672" i="6" s="1"/>
  <c r="P483" i="4"/>
  <c r="AB672" i="6" s="1"/>
  <c r="V482" i="4"/>
  <c r="AH671" i="6" s="1"/>
  <c r="U482" i="4"/>
  <c r="AG671" i="6" s="1"/>
  <c r="T482" i="4"/>
  <c r="AF671" i="6" s="1"/>
  <c r="S482" i="4"/>
  <c r="AE671" i="6" s="1"/>
  <c r="R482" i="4"/>
  <c r="AD671" i="6" s="1"/>
  <c r="Q482" i="4"/>
  <c r="AC671" i="6" s="1"/>
  <c r="P482" i="4"/>
  <c r="AB671" i="6" s="1"/>
  <c r="V481" i="4"/>
  <c r="AH670" i="6" s="1"/>
  <c r="U481" i="4"/>
  <c r="AG670" i="6" s="1"/>
  <c r="T481" i="4"/>
  <c r="AF670" i="6" s="1"/>
  <c r="S481" i="4"/>
  <c r="AE670" i="6" s="1"/>
  <c r="R481" i="4"/>
  <c r="AD670" i="6" s="1"/>
  <c r="Q481" i="4"/>
  <c r="AC670" i="6" s="1"/>
  <c r="P481" i="4"/>
  <c r="AB670" i="6" s="1"/>
  <c r="V480" i="4"/>
  <c r="AH669" i="6" s="1"/>
  <c r="U480" i="4"/>
  <c r="AG669" i="6" s="1"/>
  <c r="T480" i="4"/>
  <c r="AF669" i="6" s="1"/>
  <c r="S480" i="4"/>
  <c r="AE669" i="6" s="1"/>
  <c r="R480" i="4"/>
  <c r="AD669" i="6" s="1"/>
  <c r="Q480" i="4"/>
  <c r="AC669" i="6" s="1"/>
  <c r="P480" i="4"/>
  <c r="AB669" i="6" s="1"/>
  <c r="V479" i="4"/>
  <c r="AH668" i="6" s="1"/>
  <c r="U479" i="4"/>
  <c r="AG668" i="6" s="1"/>
  <c r="T479" i="4"/>
  <c r="AF668" i="6" s="1"/>
  <c r="S479" i="4"/>
  <c r="AE668" i="6" s="1"/>
  <c r="R479" i="4"/>
  <c r="AD668" i="6" s="1"/>
  <c r="Q479" i="4"/>
  <c r="AC668" i="6" s="1"/>
  <c r="P479" i="4"/>
  <c r="AB668" i="6" s="1"/>
  <c r="V478" i="4"/>
  <c r="AH667" i="6" s="1"/>
  <c r="U478" i="4"/>
  <c r="AG667" i="6" s="1"/>
  <c r="T478" i="4"/>
  <c r="AF667" i="6" s="1"/>
  <c r="S478" i="4"/>
  <c r="AE667" i="6" s="1"/>
  <c r="R478" i="4"/>
  <c r="AD667" i="6" s="1"/>
  <c r="Q478" i="4"/>
  <c r="AC667" i="6" s="1"/>
  <c r="P478" i="4"/>
  <c r="AB667" i="6" s="1"/>
  <c r="V477" i="4"/>
  <c r="AH666" i="6" s="1"/>
  <c r="U477" i="4"/>
  <c r="AG666" i="6" s="1"/>
  <c r="T477" i="4"/>
  <c r="AF666" i="6" s="1"/>
  <c r="S477" i="4"/>
  <c r="AE666" i="6" s="1"/>
  <c r="R477" i="4"/>
  <c r="AD666" i="6" s="1"/>
  <c r="Q477" i="4"/>
  <c r="AC666" i="6" s="1"/>
  <c r="P477" i="4"/>
  <c r="AB666" i="6" s="1"/>
  <c r="V476" i="4"/>
  <c r="AH665" i="6" s="1"/>
  <c r="U476" i="4"/>
  <c r="AG665" i="6" s="1"/>
  <c r="T476" i="4"/>
  <c r="AF665" i="6" s="1"/>
  <c r="S476" i="4"/>
  <c r="AE665" i="6" s="1"/>
  <c r="R476" i="4"/>
  <c r="AD665" i="6" s="1"/>
  <c r="Q476" i="4"/>
  <c r="AC665" i="6" s="1"/>
  <c r="P476" i="4"/>
  <c r="AB665" i="6" s="1"/>
  <c r="V475" i="4"/>
  <c r="AH664" i="6" s="1"/>
  <c r="U475" i="4"/>
  <c r="AG664" i="6" s="1"/>
  <c r="T475" i="4"/>
  <c r="AF664" i="6" s="1"/>
  <c r="S475" i="4"/>
  <c r="AE664" i="6" s="1"/>
  <c r="R475" i="4"/>
  <c r="AD664" i="6" s="1"/>
  <c r="Q475" i="4"/>
  <c r="AC664" i="6" s="1"/>
  <c r="O475" i="4"/>
  <c r="C475" i="4" s="1"/>
  <c r="P475" i="4"/>
  <c r="AB664" i="6" s="1"/>
  <c r="O474" i="4"/>
  <c r="C474" i="4" s="1"/>
  <c r="J474" i="4"/>
  <c r="I474" i="4"/>
  <c r="H474" i="4"/>
  <c r="G474" i="4"/>
  <c r="F474" i="4"/>
  <c r="E474" i="4"/>
  <c r="D474" i="4"/>
  <c r="V473" i="4"/>
  <c r="J473" i="4" s="1"/>
  <c r="U473" i="4"/>
  <c r="I473" i="4" s="1"/>
  <c r="T473" i="4"/>
  <c r="H473" i="4" s="1"/>
  <c r="S473" i="4"/>
  <c r="G473" i="4" s="1"/>
  <c r="R473" i="4"/>
  <c r="F473" i="4" s="1"/>
  <c r="Q473" i="4"/>
  <c r="E473" i="4" s="1"/>
  <c r="V468" i="4"/>
  <c r="AH658" i="6" s="1"/>
  <c r="U468" i="4"/>
  <c r="AG658" i="6" s="1"/>
  <c r="T468" i="4"/>
  <c r="AF658" i="6" s="1"/>
  <c r="S468" i="4"/>
  <c r="AE658" i="6" s="1"/>
  <c r="R468" i="4"/>
  <c r="AD658" i="6" s="1"/>
  <c r="Q468" i="4"/>
  <c r="AC658" i="6" s="1"/>
  <c r="P468" i="4"/>
  <c r="AB658" i="6" s="1"/>
  <c r="V467" i="4"/>
  <c r="AH657" i="6" s="1"/>
  <c r="U467" i="4"/>
  <c r="AG657" i="6" s="1"/>
  <c r="T467" i="4"/>
  <c r="AF657" i="6" s="1"/>
  <c r="S467" i="4"/>
  <c r="AE657" i="6" s="1"/>
  <c r="R467" i="4"/>
  <c r="AD657" i="6" s="1"/>
  <c r="Q467" i="4"/>
  <c r="AC657" i="6" s="1"/>
  <c r="P467" i="4"/>
  <c r="AB657" i="6" s="1"/>
  <c r="V466" i="4"/>
  <c r="AH656" i="6" s="1"/>
  <c r="U466" i="4"/>
  <c r="AG656" i="6" s="1"/>
  <c r="T466" i="4"/>
  <c r="AF656" i="6" s="1"/>
  <c r="S466" i="4"/>
  <c r="AE656" i="6" s="1"/>
  <c r="R466" i="4"/>
  <c r="AD656" i="6" s="1"/>
  <c r="Q466" i="4"/>
  <c r="AC656" i="6" s="1"/>
  <c r="P466" i="4"/>
  <c r="AB656" i="6" s="1"/>
  <c r="V465" i="4"/>
  <c r="AH655" i="6" s="1"/>
  <c r="U465" i="4"/>
  <c r="AG655" i="6" s="1"/>
  <c r="T465" i="4"/>
  <c r="AF655" i="6" s="1"/>
  <c r="S465" i="4"/>
  <c r="AE655" i="6" s="1"/>
  <c r="R465" i="4"/>
  <c r="AD655" i="6" s="1"/>
  <c r="Q465" i="4"/>
  <c r="AC655" i="6" s="1"/>
  <c r="P465" i="4"/>
  <c r="AB655" i="6" s="1"/>
  <c r="V464" i="4"/>
  <c r="AH654" i="6" s="1"/>
  <c r="U464" i="4"/>
  <c r="AG654" i="6" s="1"/>
  <c r="T464" i="4"/>
  <c r="AF654" i="6" s="1"/>
  <c r="S464" i="4"/>
  <c r="AE654" i="6" s="1"/>
  <c r="R464" i="4"/>
  <c r="AD654" i="6" s="1"/>
  <c r="Q464" i="4"/>
  <c r="AC654" i="6" s="1"/>
  <c r="P464" i="4"/>
  <c r="AB654" i="6" s="1"/>
  <c r="V463" i="4"/>
  <c r="AH653" i="6" s="1"/>
  <c r="U463" i="4"/>
  <c r="AG653" i="6" s="1"/>
  <c r="T463" i="4"/>
  <c r="AF653" i="6" s="1"/>
  <c r="S463" i="4"/>
  <c r="AE653" i="6" s="1"/>
  <c r="R463" i="4"/>
  <c r="AD653" i="6" s="1"/>
  <c r="Q463" i="4"/>
  <c r="AC653" i="6" s="1"/>
  <c r="P463" i="4"/>
  <c r="AB653" i="6" s="1"/>
  <c r="V462" i="4"/>
  <c r="AH652" i="6" s="1"/>
  <c r="U462" i="4"/>
  <c r="AG652" i="6" s="1"/>
  <c r="T462" i="4"/>
  <c r="AF652" i="6" s="1"/>
  <c r="S462" i="4"/>
  <c r="AE652" i="6" s="1"/>
  <c r="R462" i="4"/>
  <c r="AD652" i="6" s="1"/>
  <c r="Q462" i="4"/>
  <c r="AC652" i="6" s="1"/>
  <c r="P462" i="4"/>
  <c r="AB652" i="6" s="1"/>
  <c r="V461" i="4"/>
  <c r="AH651" i="6" s="1"/>
  <c r="U461" i="4"/>
  <c r="AG651" i="6" s="1"/>
  <c r="T461" i="4"/>
  <c r="AF651" i="6" s="1"/>
  <c r="S461" i="4"/>
  <c r="AE651" i="6" s="1"/>
  <c r="R461" i="4"/>
  <c r="AD651" i="6" s="1"/>
  <c r="Q461" i="4"/>
  <c r="AC651" i="6" s="1"/>
  <c r="P461" i="4"/>
  <c r="AB651" i="6" s="1"/>
  <c r="V460" i="4"/>
  <c r="AH650" i="6" s="1"/>
  <c r="U460" i="4"/>
  <c r="AG650" i="6" s="1"/>
  <c r="T460" i="4"/>
  <c r="AF650" i="6" s="1"/>
  <c r="S460" i="4"/>
  <c r="AE650" i="6" s="1"/>
  <c r="R460" i="4"/>
  <c r="AD650" i="6" s="1"/>
  <c r="Q460" i="4"/>
  <c r="AC650" i="6" s="1"/>
  <c r="P460" i="4"/>
  <c r="AB650" i="6" s="1"/>
  <c r="V459" i="4"/>
  <c r="AH649" i="6" s="1"/>
  <c r="U459" i="4"/>
  <c r="AG649" i="6" s="1"/>
  <c r="T459" i="4"/>
  <c r="AF649" i="6" s="1"/>
  <c r="S459" i="4"/>
  <c r="AE649" i="6" s="1"/>
  <c r="R459" i="4"/>
  <c r="AD649" i="6" s="1"/>
  <c r="Q459" i="4"/>
  <c r="AC649" i="6" s="1"/>
  <c r="P459" i="4"/>
  <c r="AB649" i="6" s="1"/>
  <c r="V458" i="4"/>
  <c r="AH648" i="6" s="1"/>
  <c r="U458" i="4"/>
  <c r="AG648" i="6" s="1"/>
  <c r="T458" i="4"/>
  <c r="AF648" i="6" s="1"/>
  <c r="S458" i="4"/>
  <c r="AE648" i="6" s="1"/>
  <c r="R458" i="4"/>
  <c r="AD648" i="6" s="1"/>
  <c r="Q458" i="4"/>
  <c r="AC648" i="6" s="1"/>
  <c r="O458" i="4"/>
  <c r="C458" i="4" s="1"/>
  <c r="P458" i="4"/>
  <c r="AB648" i="6" s="1"/>
  <c r="O457" i="4"/>
  <c r="J457" i="4"/>
  <c r="I457" i="4"/>
  <c r="H457" i="4"/>
  <c r="G457" i="4"/>
  <c r="F457" i="4"/>
  <c r="E457" i="4"/>
  <c r="D457" i="4"/>
  <c r="C457" i="4"/>
  <c r="V456" i="4"/>
  <c r="J456" i="4" s="1"/>
  <c r="U456" i="4"/>
  <c r="I456" i="4" s="1"/>
  <c r="T456" i="4"/>
  <c r="H456" i="4" s="1"/>
  <c r="S456" i="4"/>
  <c r="G456" i="4" s="1"/>
  <c r="R456" i="4"/>
  <c r="F456" i="4" s="1"/>
  <c r="Q456" i="4"/>
  <c r="E456" i="4" s="1"/>
  <c r="P456" i="4"/>
  <c r="D456" i="4" s="1"/>
  <c r="O449" i="4"/>
  <c r="O448" i="4"/>
  <c r="C447" i="4"/>
  <c r="C446" i="4"/>
  <c r="C445" i="4"/>
  <c r="C444" i="4"/>
  <c r="C443" i="4"/>
  <c r="C442" i="4"/>
  <c r="C441" i="4"/>
  <c r="C440" i="4"/>
  <c r="C439" i="4"/>
  <c r="C438" i="4"/>
  <c r="C437" i="4"/>
  <c r="C436" i="4"/>
  <c r="C435" i="4"/>
  <c r="C434" i="4"/>
  <c r="C433" i="4"/>
  <c r="C432" i="4"/>
  <c r="C431" i="4"/>
  <c r="C430" i="4"/>
  <c r="C429" i="4"/>
  <c r="C428" i="4"/>
  <c r="C427" i="4"/>
  <c r="C426" i="4"/>
  <c r="H425" i="4"/>
  <c r="O423" i="4"/>
  <c r="C423" i="4" s="1"/>
  <c r="O420" i="4"/>
  <c r="O395" i="4"/>
  <c r="O396" i="4" s="1"/>
  <c r="O397" i="4" s="1"/>
  <c r="O398" i="4" s="1"/>
  <c r="O399" i="4" s="1"/>
  <c r="O400" i="4" s="1"/>
  <c r="O401" i="4" s="1"/>
  <c r="O402" i="4" s="1"/>
  <c r="O403" i="4" s="1"/>
  <c r="O404" i="4" s="1"/>
  <c r="O405" i="4" s="1"/>
  <c r="O406" i="4" s="1"/>
  <c r="O407" i="4" s="1"/>
  <c r="O382" i="4"/>
  <c r="O383" i="4" s="1"/>
  <c r="O384" i="4" s="1"/>
  <c r="O385" i="4" s="1"/>
  <c r="O386" i="4" s="1"/>
  <c r="O387" i="4" s="1"/>
  <c r="O388" i="4" s="1"/>
  <c r="O389" i="4" s="1"/>
  <c r="O390" i="4" s="1"/>
  <c r="O391" i="4" s="1"/>
  <c r="O392" i="4" s="1"/>
  <c r="P380" i="4"/>
  <c r="Q376" i="4"/>
  <c r="AD625" i="6" s="1"/>
  <c r="O376" i="4"/>
  <c r="C376" i="4" s="1"/>
  <c r="V374" i="4"/>
  <c r="AH623" i="6" s="1"/>
  <c r="U374" i="4"/>
  <c r="AG623" i="6" s="1"/>
  <c r="T374" i="4"/>
  <c r="AF623" i="6" s="1"/>
  <c r="S374" i="4"/>
  <c r="AE623" i="6" s="1"/>
  <c r="R374" i="4"/>
  <c r="AD623" i="6" s="1"/>
  <c r="Q374" i="4"/>
  <c r="AC623" i="6" s="1"/>
  <c r="P374" i="4"/>
  <c r="AB623" i="6" s="1"/>
  <c r="V373" i="4"/>
  <c r="AH622" i="6" s="1"/>
  <c r="U373" i="4"/>
  <c r="AG622" i="6" s="1"/>
  <c r="T373" i="4"/>
  <c r="AF622" i="6" s="1"/>
  <c r="S373" i="4"/>
  <c r="AE622" i="6" s="1"/>
  <c r="R373" i="4"/>
  <c r="AD622" i="6" s="1"/>
  <c r="Q373" i="4"/>
  <c r="AC622" i="6" s="1"/>
  <c r="P373" i="4"/>
  <c r="AB622" i="6" s="1"/>
  <c r="V372" i="4"/>
  <c r="AH621" i="6" s="1"/>
  <c r="U372" i="4"/>
  <c r="AG621" i="6" s="1"/>
  <c r="T372" i="4"/>
  <c r="AF621" i="6" s="1"/>
  <c r="S372" i="4"/>
  <c r="AE621" i="6" s="1"/>
  <c r="R372" i="4"/>
  <c r="AD621" i="6" s="1"/>
  <c r="Q372" i="4"/>
  <c r="AC621" i="6" s="1"/>
  <c r="P372" i="4"/>
  <c r="AB621" i="6" s="1"/>
  <c r="V371" i="4"/>
  <c r="AH620" i="6" s="1"/>
  <c r="U371" i="4"/>
  <c r="AG620" i="6" s="1"/>
  <c r="T371" i="4"/>
  <c r="AF620" i="6" s="1"/>
  <c r="S371" i="4"/>
  <c r="AE620" i="6" s="1"/>
  <c r="R371" i="4"/>
  <c r="AD620" i="6" s="1"/>
  <c r="Q371" i="4"/>
  <c r="AC620" i="6" s="1"/>
  <c r="P371" i="4"/>
  <c r="AB620" i="6" s="1"/>
  <c r="V370" i="4"/>
  <c r="AH619" i="6" s="1"/>
  <c r="U370" i="4"/>
  <c r="AG619" i="6" s="1"/>
  <c r="T370" i="4"/>
  <c r="AF619" i="6" s="1"/>
  <c r="S370" i="4"/>
  <c r="AE619" i="6" s="1"/>
  <c r="R370" i="4"/>
  <c r="AD619" i="6" s="1"/>
  <c r="Q370" i="4"/>
  <c r="AC619" i="6" s="1"/>
  <c r="P370" i="4"/>
  <c r="AB619" i="6" s="1"/>
  <c r="V369" i="4"/>
  <c r="AH618" i="6" s="1"/>
  <c r="U369" i="4"/>
  <c r="AG618" i="6" s="1"/>
  <c r="T369" i="4"/>
  <c r="AF618" i="6" s="1"/>
  <c r="S369" i="4"/>
  <c r="AE618" i="6" s="1"/>
  <c r="R369" i="4"/>
  <c r="AD618" i="6" s="1"/>
  <c r="Q369" i="4"/>
  <c r="AC618" i="6" s="1"/>
  <c r="P369" i="4"/>
  <c r="AB618" i="6" s="1"/>
  <c r="V368" i="4"/>
  <c r="AH617" i="6" s="1"/>
  <c r="U368" i="4"/>
  <c r="AG617" i="6" s="1"/>
  <c r="T368" i="4"/>
  <c r="AF617" i="6" s="1"/>
  <c r="S368" i="4"/>
  <c r="AE617" i="6" s="1"/>
  <c r="R368" i="4"/>
  <c r="AD617" i="6" s="1"/>
  <c r="Q368" i="4"/>
  <c r="AC617" i="6" s="1"/>
  <c r="P368" i="4"/>
  <c r="AB617" i="6" s="1"/>
  <c r="V367" i="4"/>
  <c r="AH616" i="6" s="1"/>
  <c r="U367" i="4"/>
  <c r="AG616" i="6" s="1"/>
  <c r="T367" i="4"/>
  <c r="AF616" i="6" s="1"/>
  <c r="S367" i="4"/>
  <c r="AE616" i="6" s="1"/>
  <c r="R367" i="4"/>
  <c r="AD616" i="6" s="1"/>
  <c r="Q367" i="4"/>
  <c r="AC616" i="6" s="1"/>
  <c r="P367" i="4"/>
  <c r="AB616" i="6" s="1"/>
  <c r="V366" i="4"/>
  <c r="AH615" i="6" s="1"/>
  <c r="U366" i="4"/>
  <c r="AG615" i="6" s="1"/>
  <c r="T366" i="4"/>
  <c r="AF615" i="6" s="1"/>
  <c r="S366" i="4"/>
  <c r="AE615" i="6" s="1"/>
  <c r="R366" i="4"/>
  <c r="AD615" i="6" s="1"/>
  <c r="Q366" i="4"/>
  <c r="AC615" i="6" s="1"/>
  <c r="P366" i="4"/>
  <c r="AB615" i="6" s="1"/>
  <c r="V365" i="4"/>
  <c r="AH614" i="6" s="1"/>
  <c r="U365" i="4"/>
  <c r="AG614" i="6" s="1"/>
  <c r="T365" i="4"/>
  <c r="AF614" i="6" s="1"/>
  <c r="S365" i="4"/>
  <c r="AE614" i="6" s="1"/>
  <c r="R365" i="4"/>
  <c r="AD614" i="6" s="1"/>
  <c r="Q365" i="4"/>
  <c r="AC614" i="6" s="1"/>
  <c r="P365" i="4"/>
  <c r="AB614" i="6" s="1"/>
  <c r="V364" i="4"/>
  <c r="AH613" i="6" s="1"/>
  <c r="U364" i="4"/>
  <c r="AG613" i="6" s="1"/>
  <c r="T364" i="4"/>
  <c r="AF613" i="6" s="1"/>
  <c r="S364" i="4"/>
  <c r="AE613" i="6" s="1"/>
  <c r="R364" i="4"/>
  <c r="AD613" i="6" s="1"/>
  <c r="Q364" i="4"/>
  <c r="AC613" i="6" s="1"/>
  <c r="P364" i="4"/>
  <c r="AB613" i="6" s="1"/>
  <c r="V363" i="4"/>
  <c r="AH612" i="6" s="1"/>
  <c r="U363" i="4"/>
  <c r="AG612" i="6" s="1"/>
  <c r="T363" i="4"/>
  <c r="AF612" i="6" s="1"/>
  <c r="S363" i="4"/>
  <c r="AE612" i="6" s="1"/>
  <c r="R363" i="4"/>
  <c r="AD612" i="6" s="1"/>
  <c r="Q363" i="4"/>
  <c r="AC612" i="6" s="1"/>
  <c r="O363" i="4"/>
  <c r="C363" i="4" s="1"/>
  <c r="P363" i="4"/>
  <c r="AB612" i="6" s="1"/>
  <c r="O362" i="4"/>
  <c r="J362" i="4"/>
  <c r="I362" i="4"/>
  <c r="H362" i="4"/>
  <c r="G362" i="4"/>
  <c r="F362" i="4"/>
  <c r="E362" i="4"/>
  <c r="D362" i="4"/>
  <c r="C362" i="4"/>
  <c r="V361" i="4"/>
  <c r="J361" i="4" s="1"/>
  <c r="U361" i="4"/>
  <c r="I361" i="4" s="1"/>
  <c r="T361" i="4"/>
  <c r="H361" i="4" s="1"/>
  <c r="S361" i="4"/>
  <c r="G361" i="4" s="1"/>
  <c r="R361" i="4"/>
  <c r="F361" i="4" s="1"/>
  <c r="Q361" i="4"/>
  <c r="E361" i="4" s="1"/>
  <c r="V360" i="4"/>
  <c r="AH610" i="6" s="1"/>
  <c r="U360" i="4"/>
  <c r="AG610" i="6" s="1"/>
  <c r="T360" i="4"/>
  <c r="AF610" i="6" s="1"/>
  <c r="S360" i="4"/>
  <c r="AE610" i="6" s="1"/>
  <c r="R360" i="4"/>
  <c r="AD610" i="6" s="1"/>
  <c r="Q360" i="4"/>
  <c r="AC610" i="6" s="1"/>
  <c r="P360" i="4"/>
  <c r="AB610" i="6" s="1"/>
  <c r="V359" i="4"/>
  <c r="AH609" i="6" s="1"/>
  <c r="U359" i="4"/>
  <c r="AG609" i="6" s="1"/>
  <c r="T359" i="4"/>
  <c r="AF609" i="6" s="1"/>
  <c r="S359" i="4"/>
  <c r="AE609" i="6" s="1"/>
  <c r="R359" i="4"/>
  <c r="AD609" i="6" s="1"/>
  <c r="Q359" i="4"/>
  <c r="AC609" i="6" s="1"/>
  <c r="P359" i="4"/>
  <c r="AB609" i="6" s="1"/>
  <c r="V358" i="4"/>
  <c r="AH608" i="6" s="1"/>
  <c r="U358" i="4"/>
  <c r="AG608" i="6" s="1"/>
  <c r="T358" i="4"/>
  <c r="AF608" i="6" s="1"/>
  <c r="S358" i="4"/>
  <c r="AE608" i="6" s="1"/>
  <c r="R358" i="4"/>
  <c r="AD608" i="6" s="1"/>
  <c r="Q358" i="4"/>
  <c r="AC608" i="6" s="1"/>
  <c r="P358" i="4"/>
  <c r="AB608" i="6" s="1"/>
  <c r="V357" i="4"/>
  <c r="AH607" i="6" s="1"/>
  <c r="U357" i="4"/>
  <c r="AG607" i="6" s="1"/>
  <c r="T357" i="4"/>
  <c r="AF607" i="6" s="1"/>
  <c r="S357" i="4"/>
  <c r="AE607" i="6" s="1"/>
  <c r="R357" i="4"/>
  <c r="AD607" i="6" s="1"/>
  <c r="Q357" i="4"/>
  <c r="AC607" i="6" s="1"/>
  <c r="P357" i="4"/>
  <c r="AB607" i="6" s="1"/>
  <c r="V356" i="4"/>
  <c r="AH606" i="6" s="1"/>
  <c r="U356" i="4"/>
  <c r="AG606" i="6" s="1"/>
  <c r="T356" i="4"/>
  <c r="AF606" i="6" s="1"/>
  <c r="S356" i="4"/>
  <c r="AE606" i="6" s="1"/>
  <c r="R356" i="4"/>
  <c r="AD606" i="6" s="1"/>
  <c r="Q356" i="4"/>
  <c r="AC606" i="6" s="1"/>
  <c r="P356" i="4"/>
  <c r="AB606" i="6" s="1"/>
  <c r="V355" i="4"/>
  <c r="AH605" i="6" s="1"/>
  <c r="U355" i="4"/>
  <c r="AG605" i="6" s="1"/>
  <c r="T355" i="4"/>
  <c r="AF605" i="6" s="1"/>
  <c r="S355" i="4"/>
  <c r="AE605" i="6" s="1"/>
  <c r="R355" i="4"/>
  <c r="AD605" i="6" s="1"/>
  <c r="Q355" i="4"/>
  <c r="AC605" i="6" s="1"/>
  <c r="P355" i="4"/>
  <c r="AB605" i="6" s="1"/>
  <c r="V354" i="4"/>
  <c r="AH604" i="6" s="1"/>
  <c r="U354" i="4"/>
  <c r="AG604" i="6" s="1"/>
  <c r="T354" i="4"/>
  <c r="AF604" i="6" s="1"/>
  <c r="S354" i="4"/>
  <c r="AE604" i="6" s="1"/>
  <c r="R354" i="4"/>
  <c r="AD604" i="6" s="1"/>
  <c r="Q354" i="4"/>
  <c r="AC604" i="6" s="1"/>
  <c r="P354" i="4"/>
  <c r="AB604" i="6" s="1"/>
  <c r="V353" i="4"/>
  <c r="AH603" i="6" s="1"/>
  <c r="U353" i="4"/>
  <c r="AG603" i="6" s="1"/>
  <c r="T353" i="4"/>
  <c r="AF603" i="6" s="1"/>
  <c r="S353" i="4"/>
  <c r="AE603" i="6" s="1"/>
  <c r="R353" i="4"/>
  <c r="AD603" i="6" s="1"/>
  <c r="Q353" i="4"/>
  <c r="AC603" i="6" s="1"/>
  <c r="P353" i="4"/>
  <c r="AB603" i="6" s="1"/>
  <c r="V352" i="4"/>
  <c r="AH602" i="6" s="1"/>
  <c r="U352" i="4"/>
  <c r="AG602" i="6" s="1"/>
  <c r="T352" i="4"/>
  <c r="AF602" i="6" s="1"/>
  <c r="S352" i="4"/>
  <c r="AE602" i="6" s="1"/>
  <c r="R352" i="4"/>
  <c r="AD602" i="6" s="1"/>
  <c r="Q352" i="4"/>
  <c r="AC602" i="6" s="1"/>
  <c r="P352" i="4"/>
  <c r="AB602" i="6" s="1"/>
  <c r="V351" i="4"/>
  <c r="AH601" i="6" s="1"/>
  <c r="U351" i="4"/>
  <c r="AG601" i="6" s="1"/>
  <c r="T351" i="4"/>
  <c r="AF601" i="6" s="1"/>
  <c r="S351" i="4"/>
  <c r="AE601" i="6" s="1"/>
  <c r="R351" i="4"/>
  <c r="AD601" i="6" s="1"/>
  <c r="Q351" i="4"/>
  <c r="AC601" i="6" s="1"/>
  <c r="P351" i="4"/>
  <c r="AB601" i="6" s="1"/>
  <c r="V350" i="4"/>
  <c r="AH600" i="6" s="1"/>
  <c r="U350" i="4"/>
  <c r="AG600" i="6" s="1"/>
  <c r="T350" i="4"/>
  <c r="AF600" i="6" s="1"/>
  <c r="S350" i="4"/>
  <c r="AE600" i="6" s="1"/>
  <c r="R350" i="4"/>
  <c r="AD600" i="6" s="1"/>
  <c r="Q350" i="4"/>
  <c r="AC600" i="6" s="1"/>
  <c r="O350" i="4"/>
  <c r="C350" i="4" s="1"/>
  <c r="P350" i="4"/>
  <c r="AB600" i="6" s="1"/>
  <c r="O349" i="4"/>
  <c r="J349" i="4"/>
  <c r="I349" i="4"/>
  <c r="H349" i="4"/>
  <c r="G349" i="4"/>
  <c r="F349" i="4"/>
  <c r="E349" i="4"/>
  <c r="D349" i="4"/>
  <c r="C349" i="4"/>
  <c r="V348" i="4"/>
  <c r="J348" i="4" s="1"/>
  <c r="U348" i="4"/>
  <c r="I348" i="4" s="1"/>
  <c r="T348" i="4"/>
  <c r="H348" i="4" s="1"/>
  <c r="S348" i="4"/>
  <c r="G348" i="4" s="1"/>
  <c r="R348" i="4"/>
  <c r="F348" i="4" s="1"/>
  <c r="Q348" i="4"/>
  <c r="E348" i="4" s="1"/>
  <c r="P348" i="4"/>
  <c r="D348" i="4" s="1"/>
  <c r="O341" i="4"/>
  <c r="O340" i="4"/>
  <c r="C339" i="4"/>
  <c r="C338" i="4"/>
  <c r="C337" i="4"/>
  <c r="C336" i="4"/>
  <c r="C335" i="4"/>
  <c r="C334" i="4"/>
  <c r="C333" i="4"/>
  <c r="C332" i="4"/>
  <c r="H331" i="4"/>
  <c r="O329" i="4"/>
  <c r="C329" i="4" s="1"/>
  <c r="O326" i="4"/>
  <c r="O299" i="4"/>
  <c r="O300" i="4" s="1"/>
  <c r="O301" i="4" s="1"/>
  <c r="O302" i="4" s="1"/>
  <c r="O303" i="4" s="1"/>
  <c r="O304" i="4" s="1"/>
  <c r="O305" i="4" s="1"/>
  <c r="O306" i="4" s="1"/>
  <c r="O307" i="4" s="1"/>
  <c r="O308" i="4" s="1"/>
  <c r="O309" i="4" s="1"/>
  <c r="O310" i="4" s="1"/>
  <c r="O311" i="4" s="1"/>
  <c r="O312" i="4" s="1"/>
  <c r="O313" i="4" s="1"/>
  <c r="O292" i="4"/>
  <c r="O293" i="4" s="1"/>
  <c r="O294" i="4" s="1"/>
  <c r="O295" i="4" s="1"/>
  <c r="O296" i="4" s="1"/>
  <c r="P290" i="4"/>
  <c r="Q286" i="4"/>
  <c r="AD573" i="6" s="1"/>
  <c r="O286" i="4"/>
  <c r="C286" i="4" s="1"/>
  <c r="V285" i="4"/>
  <c r="AH572" i="6" s="1"/>
  <c r="U285" i="4"/>
  <c r="AG572" i="6" s="1"/>
  <c r="T285" i="4"/>
  <c r="AF572" i="6" s="1"/>
  <c r="S285" i="4"/>
  <c r="AE572" i="6" s="1"/>
  <c r="R285" i="4"/>
  <c r="AD572" i="6" s="1"/>
  <c r="Q285" i="4"/>
  <c r="AC572" i="6" s="1"/>
  <c r="P285" i="4"/>
  <c r="AB572" i="6" s="1"/>
  <c r="V284" i="4"/>
  <c r="AH571" i="6" s="1"/>
  <c r="U284" i="4"/>
  <c r="AG571" i="6" s="1"/>
  <c r="T284" i="4"/>
  <c r="AF571" i="6" s="1"/>
  <c r="S284" i="4"/>
  <c r="AE571" i="6" s="1"/>
  <c r="R284" i="4"/>
  <c r="AD571" i="6" s="1"/>
  <c r="Q284" i="4"/>
  <c r="AC571" i="6" s="1"/>
  <c r="P284" i="4"/>
  <c r="AB571" i="6" s="1"/>
  <c r="V283" i="4"/>
  <c r="AH570" i="6" s="1"/>
  <c r="U283" i="4"/>
  <c r="AG570" i="6" s="1"/>
  <c r="T283" i="4"/>
  <c r="AF570" i="6" s="1"/>
  <c r="S283" i="4"/>
  <c r="AE570" i="6" s="1"/>
  <c r="R283" i="4"/>
  <c r="AD570" i="6" s="1"/>
  <c r="Q283" i="4"/>
  <c r="AC570" i="6" s="1"/>
  <c r="P283" i="4"/>
  <c r="AB570" i="6" s="1"/>
  <c r="V282" i="4"/>
  <c r="AH569" i="6" s="1"/>
  <c r="U282" i="4"/>
  <c r="AG569" i="6" s="1"/>
  <c r="T282" i="4"/>
  <c r="AF569" i="6" s="1"/>
  <c r="S282" i="4"/>
  <c r="AE569" i="6" s="1"/>
  <c r="R282" i="4"/>
  <c r="AD569" i="6" s="1"/>
  <c r="Q282" i="4"/>
  <c r="AC569" i="6" s="1"/>
  <c r="P282" i="4"/>
  <c r="AB569" i="6" s="1"/>
  <c r="V281" i="4"/>
  <c r="AH568" i="6" s="1"/>
  <c r="U281" i="4"/>
  <c r="AG568" i="6" s="1"/>
  <c r="T281" i="4"/>
  <c r="AF568" i="6" s="1"/>
  <c r="S281" i="4"/>
  <c r="AE568" i="6" s="1"/>
  <c r="R281" i="4"/>
  <c r="AD568" i="6" s="1"/>
  <c r="Q281" i="4"/>
  <c r="AC568" i="6" s="1"/>
  <c r="P281" i="4"/>
  <c r="AB568" i="6" s="1"/>
  <c r="V280" i="4"/>
  <c r="AH567" i="6" s="1"/>
  <c r="U280" i="4"/>
  <c r="AG567" i="6" s="1"/>
  <c r="T280" i="4"/>
  <c r="AF567" i="6" s="1"/>
  <c r="S280" i="4"/>
  <c r="AE567" i="6" s="1"/>
  <c r="R280" i="4"/>
  <c r="AD567" i="6" s="1"/>
  <c r="Q280" i="4"/>
  <c r="AC567" i="6" s="1"/>
  <c r="P280" i="4"/>
  <c r="AB567" i="6" s="1"/>
  <c r="V279" i="4"/>
  <c r="AH566" i="6" s="1"/>
  <c r="U279" i="4"/>
  <c r="AG566" i="6" s="1"/>
  <c r="T279" i="4"/>
  <c r="AF566" i="6" s="1"/>
  <c r="S279" i="4"/>
  <c r="AE566" i="6" s="1"/>
  <c r="R279" i="4"/>
  <c r="AD566" i="6" s="1"/>
  <c r="Q279" i="4"/>
  <c r="AC566" i="6" s="1"/>
  <c r="P279" i="4"/>
  <c r="AB566" i="6" s="1"/>
  <c r="V278" i="4"/>
  <c r="AH565" i="6" s="1"/>
  <c r="U278" i="4"/>
  <c r="AG565" i="6" s="1"/>
  <c r="T278" i="4"/>
  <c r="AF565" i="6" s="1"/>
  <c r="S278" i="4"/>
  <c r="AE565" i="6" s="1"/>
  <c r="R278" i="4"/>
  <c r="AD565" i="6" s="1"/>
  <c r="Q278" i="4"/>
  <c r="AC565" i="6" s="1"/>
  <c r="P278" i="4"/>
  <c r="AB565" i="6" s="1"/>
  <c r="V277" i="4"/>
  <c r="AH564" i="6" s="1"/>
  <c r="U277" i="4"/>
  <c r="AG564" i="6" s="1"/>
  <c r="T277" i="4"/>
  <c r="AF564" i="6" s="1"/>
  <c r="S277" i="4"/>
  <c r="AE564" i="6" s="1"/>
  <c r="R277" i="4"/>
  <c r="AD564" i="6" s="1"/>
  <c r="Q277" i="4"/>
  <c r="AC564" i="6" s="1"/>
  <c r="P277" i="4"/>
  <c r="AB564" i="6" s="1"/>
  <c r="V276" i="4"/>
  <c r="AH563" i="6" s="1"/>
  <c r="U276" i="4"/>
  <c r="AG563" i="6" s="1"/>
  <c r="T276" i="4"/>
  <c r="AF563" i="6" s="1"/>
  <c r="S276" i="4"/>
  <c r="AE563" i="6" s="1"/>
  <c r="R276" i="4"/>
  <c r="AD563" i="6" s="1"/>
  <c r="Q276" i="4"/>
  <c r="AC563" i="6" s="1"/>
  <c r="P276" i="4"/>
  <c r="AB563" i="6" s="1"/>
  <c r="V275" i="4"/>
  <c r="AH562" i="6" s="1"/>
  <c r="U275" i="4"/>
  <c r="AG562" i="6" s="1"/>
  <c r="T275" i="4"/>
  <c r="AF562" i="6" s="1"/>
  <c r="S275" i="4"/>
  <c r="AE562" i="6" s="1"/>
  <c r="R275" i="4"/>
  <c r="AD562" i="6" s="1"/>
  <c r="Q275" i="4"/>
  <c r="AC562" i="6" s="1"/>
  <c r="P275" i="4"/>
  <c r="AB562" i="6" s="1"/>
  <c r="V274" i="4"/>
  <c r="AH561" i="6" s="1"/>
  <c r="U274" i="4"/>
  <c r="AG561" i="6" s="1"/>
  <c r="T274" i="4"/>
  <c r="AF561" i="6" s="1"/>
  <c r="S274" i="4"/>
  <c r="AE561" i="6" s="1"/>
  <c r="R274" i="4"/>
  <c r="AD561" i="6" s="1"/>
  <c r="Q274" i="4"/>
  <c r="AC561" i="6" s="1"/>
  <c r="P274" i="4"/>
  <c r="AB561" i="6" s="1"/>
  <c r="V273" i="4"/>
  <c r="AH560" i="6" s="1"/>
  <c r="U273" i="4"/>
  <c r="AG560" i="6" s="1"/>
  <c r="T273" i="4"/>
  <c r="AF560" i="6" s="1"/>
  <c r="S273" i="4"/>
  <c r="AE560" i="6" s="1"/>
  <c r="R273" i="4"/>
  <c r="AD560" i="6" s="1"/>
  <c r="Q273" i="4"/>
  <c r="AC560" i="6" s="1"/>
  <c r="P273" i="4"/>
  <c r="AB560" i="6" s="1"/>
  <c r="V272" i="4"/>
  <c r="AH559" i="6" s="1"/>
  <c r="U272" i="4"/>
  <c r="AG559" i="6" s="1"/>
  <c r="T272" i="4"/>
  <c r="AF559" i="6" s="1"/>
  <c r="S272" i="4"/>
  <c r="AE559" i="6" s="1"/>
  <c r="R272" i="4"/>
  <c r="AD559" i="6" s="1"/>
  <c r="Q272" i="4"/>
  <c r="AC559" i="6" s="1"/>
  <c r="P272" i="4"/>
  <c r="AB559" i="6" s="1"/>
  <c r="V271" i="4"/>
  <c r="AH558" i="6" s="1"/>
  <c r="U271" i="4"/>
  <c r="AG558" i="6" s="1"/>
  <c r="T271" i="4"/>
  <c r="AF558" i="6" s="1"/>
  <c r="S271" i="4"/>
  <c r="AE558" i="6" s="1"/>
  <c r="R271" i="4"/>
  <c r="AD558" i="6" s="1"/>
  <c r="Q271" i="4"/>
  <c r="AC558" i="6" s="1"/>
  <c r="O271" i="4"/>
  <c r="C271" i="4" s="1"/>
  <c r="P271" i="4"/>
  <c r="AB558" i="6" s="1"/>
  <c r="O270" i="4"/>
  <c r="J270" i="4"/>
  <c r="I270" i="4"/>
  <c r="H270" i="4"/>
  <c r="G270" i="4"/>
  <c r="F270" i="4"/>
  <c r="E270" i="4"/>
  <c r="D270" i="4"/>
  <c r="C270" i="4"/>
  <c r="V269" i="4"/>
  <c r="J269" i="4" s="1"/>
  <c r="U269" i="4"/>
  <c r="I269" i="4" s="1"/>
  <c r="T269" i="4"/>
  <c r="H269" i="4" s="1"/>
  <c r="S269" i="4"/>
  <c r="G269" i="4" s="1"/>
  <c r="R269" i="4"/>
  <c r="F269" i="4" s="1"/>
  <c r="Q269" i="4"/>
  <c r="E269" i="4" s="1"/>
  <c r="V268" i="4"/>
  <c r="AH556" i="6" s="1"/>
  <c r="U268" i="4"/>
  <c r="AG556" i="6" s="1"/>
  <c r="T268" i="4"/>
  <c r="AF556" i="6" s="1"/>
  <c r="S268" i="4"/>
  <c r="AE556" i="6" s="1"/>
  <c r="R268" i="4"/>
  <c r="AD556" i="6" s="1"/>
  <c r="Q268" i="4"/>
  <c r="AC556" i="6" s="1"/>
  <c r="P268" i="4"/>
  <c r="AB556" i="6" s="1"/>
  <c r="V267" i="4"/>
  <c r="AH555" i="6" s="1"/>
  <c r="U267" i="4"/>
  <c r="AG555" i="6" s="1"/>
  <c r="T267" i="4"/>
  <c r="AF555" i="6" s="1"/>
  <c r="S267" i="4"/>
  <c r="AE555" i="6" s="1"/>
  <c r="R267" i="4"/>
  <c r="AD555" i="6" s="1"/>
  <c r="Q267" i="4"/>
  <c r="AC555" i="6" s="1"/>
  <c r="P267" i="4"/>
  <c r="AB555" i="6" s="1"/>
  <c r="V266" i="4"/>
  <c r="AH554" i="6" s="1"/>
  <c r="U266" i="4"/>
  <c r="AG554" i="6" s="1"/>
  <c r="T266" i="4"/>
  <c r="AF554" i="6" s="1"/>
  <c r="S266" i="4"/>
  <c r="AE554" i="6" s="1"/>
  <c r="R266" i="4"/>
  <c r="AD554" i="6" s="1"/>
  <c r="Q266" i="4"/>
  <c r="AC554" i="6" s="1"/>
  <c r="P266" i="4"/>
  <c r="AB554" i="6" s="1"/>
  <c r="V265" i="4"/>
  <c r="AH553" i="6" s="1"/>
  <c r="U265" i="4"/>
  <c r="AG553" i="6" s="1"/>
  <c r="T265" i="4"/>
  <c r="AF553" i="6" s="1"/>
  <c r="S265" i="4"/>
  <c r="AE553" i="6" s="1"/>
  <c r="R265" i="4"/>
  <c r="AD553" i="6" s="1"/>
  <c r="Q265" i="4"/>
  <c r="AC553" i="6" s="1"/>
  <c r="P265" i="4"/>
  <c r="AB553" i="6" s="1"/>
  <c r="V264" i="4"/>
  <c r="AH552" i="6" s="1"/>
  <c r="U264" i="4"/>
  <c r="AG552" i="6" s="1"/>
  <c r="T264" i="4"/>
  <c r="AF552" i="6" s="1"/>
  <c r="S264" i="4"/>
  <c r="AE552" i="6" s="1"/>
  <c r="R264" i="4"/>
  <c r="AD552" i="6" s="1"/>
  <c r="Q264" i="4"/>
  <c r="AC552" i="6" s="1"/>
  <c r="O264" i="4"/>
  <c r="C264" i="4" s="1"/>
  <c r="P264" i="4"/>
  <c r="AB552" i="6" s="1"/>
  <c r="O263" i="4"/>
  <c r="J263" i="4"/>
  <c r="I263" i="4"/>
  <c r="H263" i="4"/>
  <c r="G263" i="4"/>
  <c r="F263" i="4"/>
  <c r="E263" i="4"/>
  <c r="D263" i="4"/>
  <c r="C263" i="4"/>
  <c r="V262" i="4"/>
  <c r="J262" i="4" s="1"/>
  <c r="U262" i="4"/>
  <c r="I262" i="4" s="1"/>
  <c r="T262" i="4"/>
  <c r="H262" i="4" s="1"/>
  <c r="S262" i="4"/>
  <c r="G262" i="4" s="1"/>
  <c r="R262" i="4"/>
  <c r="F262" i="4" s="1"/>
  <c r="Q262" i="4"/>
  <c r="E262" i="4" s="1"/>
  <c r="P262" i="4"/>
  <c r="D262" i="4" s="1"/>
  <c r="O255" i="4"/>
  <c r="O254" i="4"/>
  <c r="C253" i="4"/>
  <c r="C252" i="4"/>
  <c r="C251" i="4"/>
  <c r="C250" i="4"/>
  <c r="C249" i="4"/>
  <c r="C248" i="4"/>
  <c r="C247" i="4"/>
  <c r="C246" i="4"/>
  <c r="C245" i="4"/>
  <c r="C244" i="4"/>
  <c r="C243" i="4"/>
  <c r="C242" i="4"/>
  <c r="C241" i="4"/>
  <c r="H240" i="4"/>
  <c r="O238" i="4"/>
  <c r="C238" i="4" s="1"/>
  <c r="O235" i="4"/>
  <c r="O208" i="4"/>
  <c r="O209" i="4" s="1"/>
  <c r="O210" i="4" s="1"/>
  <c r="O211" i="4" s="1"/>
  <c r="O212" i="4" s="1"/>
  <c r="O213" i="4" s="1"/>
  <c r="O214" i="4" s="1"/>
  <c r="O215" i="4" s="1"/>
  <c r="O216" i="4" s="1"/>
  <c r="O217" i="4" s="1"/>
  <c r="O218" i="4" s="1"/>
  <c r="O219" i="4" s="1"/>
  <c r="O194" i="4"/>
  <c r="O195" i="4" s="1"/>
  <c r="O196" i="4" s="1"/>
  <c r="O197" i="4" s="1"/>
  <c r="O198" i="4" s="1"/>
  <c r="O199" i="4" s="1"/>
  <c r="O200" i="4" s="1"/>
  <c r="O201" i="4" s="1"/>
  <c r="O202" i="4" s="1"/>
  <c r="O203" i="4" s="1"/>
  <c r="O204" i="4" s="1"/>
  <c r="O205" i="4" s="1"/>
  <c r="P192" i="4"/>
  <c r="AD522" i="6"/>
  <c r="V186" i="4"/>
  <c r="AH520" i="6" s="1"/>
  <c r="U186" i="4"/>
  <c r="AG520" i="6" s="1"/>
  <c r="T186" i="4"/>
  <c r="AF520" i="6" s="1"/>
  <c r="S186" i="4"/>
  <c r="AE520" i="6" s="1"/>
  <c r="R186" i="4"/>
  <c r="AD520" i="6" s="1"/>
  <c r="Q186" i="4"/>
  <c r="AC520" i="6" s="1"/>
  <c r="P186" i="4"/>
  <c r="AB520" i="6" s="1"/>
  <c r="V185" i="4"/>
  <c r="AH519" i="6" s="1"/>
  <c r="U185" i="4"/>
  <c r="AG519" i="6" s="1"/>
  <c r="T185" i="4"/>
  <c r="AF519" i="6" s="1"/>
  <c r="S185" i="4"/>
  <c r="AE519" i="6" s="1"/>
  <c r="R185" i="4"/>
  <c r="AD519" i="6" s="1"/>
  <c r="Q185" i="4"/>
  <c r="AC519" i="6" s="1"/>
  <c r="P185" i="4"/>
  <c r="AB519" i="6" s="1"/>
  <c r="V184" i="4"/>
  <c r="AH518" i="6" s="1"/>
  <c r="U184" i="4"/>
  <c r="AG518" i="6" s="1"/>
  <c r="T184" i="4"/>
  <c r="AF518" i="6" s="1"/>
  <c r="S184" i="4"/>
  <c r="AE518" i="6" s="1"/>
  <c r="R184" i="4"/>
  <c r="AD518" i="6" s="1"/>
  <c r="Q184" i="4"/>
  <c r="AC518" i="6" s="1"/>
  <c r="P184" i="4"/>
  <c r="AB518" i="6" s="1"/>
  <c r="V183" i="4"/>
  <c r="AH517" i="6" s="1"/>
  <c r="U183" i="4"/>
  <c r="AG517" i="6" s="1"/>
  <c r="T183" i="4"/>
  <c r="AF517" i="6" s="1"/>
  <c r="S183" i="4"/>
  <c r="AE517" i="6" s="1"/>
  <c r="R183" i="4"/>
  <c r="AD517" i="6" s="1"/>
  <c r="Q183" i="4"/>
  <c r="AC517" i="6" s="1"/>
  <c r="P183" i="4"/>
  <c r="AB517" i="6" s="1"/>
  <c r="V182" i="4"/>
  <c r="AH516" i="6" s="1"/>
  <c r="U182" i="4"/>
  <c r="AG516" i="6" s="1"/>
  <c r="T182" i="4"/>
  <c r="AF516" i="6" s="1"/>
  <c r="S182" i="4"/>
  <c r="AE516" i="6" s="1"/>
  <c r="R182" i="4"/>
  <c r="AD516" i="6" s="1"/>
  <c r="Q182" i="4"/>
  <c r="AC516" i="6" s="1"/>
  <c r="P182" i="4"/>
  <c r="AB516" i="6" s="1"/>
  <c r="V181" i="4"/>
  <c r="AH515" i="6" s="1"/>
  <c r="U181" i="4"/>
  <c r="AG515" i="6" s="1"/>
  <c r="T181" i="4"/>
  <c r="AF515" i="6" s="1"/>
  <c r="S181" i="4"/>
  <c r="AE515" i="6" s="1"/>
  <c r="R181" i="4"/>
  <c r="AD515" i="6" s="1"/>
  <c r="Q181" i="4"/>
  <c r="AC515" i="6" s="1"/>
  <c r="P181" i="4"/>
  <c r="AB515" i="6" s="1"/>
  <c r="V180" i="4"/>
  <c r="AH514" i="6" s="1"/>
  <c r="U180" i="4"/>
  <c r="AG514" i="6" s="1"/>
  <c r="T180" i="4"/>
  <c r="AF514" i="6" s="1"/>
  <c r="S180" i="4"/>
  <c r="AE514" i="6" s="1"/>
  <c r="R180" i="4"/>
  <c r="AD514" i="6" s="1"/>
  <c r="Q180" i="4"/>
  <c r="AC514" i="6" s="1"/>
  <c r="P180" i="4"/>
  <c r="AB514" i="6" s="1"/>
  <c r="V179" i="4"/>
  <c r="AH513" i="6" s="1"/>
  <c r="U179" i="4"/>
  <c r="AG513" i="6" s="1"/>
  <c r="T179" i="4"/>
  <c r="AF513" i="6" s="1"/>
  <c r="S179" i="4"/>
  <c r="AE513" i="6" s="1"/>
  <c r="R179" i="4"/>
  <c r="AD513" i="6" s="1"/>
  <c r="Q179" i="4"/>
  <c r="AC513" i="6" s="1"/>
  <c r="P179" i="4"/>
  <c r="AB513" i="6" s="1"/>
  <c r="V178" i="4"/>
  <c r="AH512" i="6" s="1"/>
  <c r="U178" i="4"/>
  <c r="AG512" i="6" s="1"/>
  <c r="T178" i="4"/>
  <c r="AF512" i="6" s="1"/>
  <c r="S178" i="4"/>
  <c r="AE512" i="6" s="1"/>
  <c r="R178" i="4"/>
  <c r="AD512" i="6" s="1"/>
  <c r="Q178" i="4"/>
  <c r="AC512" i="6" s="1"/>
  <c r="P178" i="4"/>
  <c r="AB512" i="6" s="1"/>
  <c r="V177" i="4"/>
  <c r="AH511" i="6" s="1"/>
  <c r="U177" i="4"/>
  <c r="AG511" i="6" s="1"/>
  <c r="T177" i="4"/>
  <c r="AF511" i="6" s="1"/>
  <c r="S177" i="4"/>
  <c r="AE511" i="6" s="1"/>
  <c r="R177" i="4"/>
  <c r="AD511" i="6" s="1"/>
  <c r="Q177" i="4"/>
  <c r="AC511" i="6" s="1"/>
  <c r="P177" i="4"/>
  <c r="AB511" i="6" s="1"/>
  <c r="V176" i="4"/>
  <c r="AH510" i="6" s="1"/>
  <c r="U176" i="4"/>
  <c r="AG510" i="6" s="1"/>
  <c r="T176" i="4"/>
  <c r="AF510" i="6" s="1"/>
  <c r="S176" i="4"/>
  <c r="AE510" i="6" s="1"/>
  <c r="R176" i="4"/>
  <c r="AD510" i="6" s="1"/>
  <c r="Q176" i="4"/>
  <c r="AC510" i="6" s="1"/>
  <c r="P176" i="4"/>
  <c r="AB510" i="6" s="1"/>
  <c r="V175" i="4"/>
  <c r="AH509" i="6" s="1"/>
  <c r="U175" i="4"/>
  <c r="AG509" i="6" s="1"/>
  <c r="T175" i="4"/>
  <c r="AF509" i="6" s="1"/>
  <c r="S175" i="4"/>
  <c r="AE509" i="6" s="1"/>
  <c r="R175" i="4"/>
  <c r="AD509" i="6" s="1"/>
  <c r="Q175" i="4"/>
  <c r="AC509" i="6" s="1"/>
  <c r="P175" i="4"/>
  <c r="AB509" i="6" s="1"/>
  <c r="V174" i="4"/>
  <c r="AH508" i="6" s="1"/>
  <c r="U174" i="4"/>
  <c r="AG508" i="6" s="1"/>
  <c r="T174" i="4"/>
  <c r="AF508" i="6" s="1"/>
  <c r="S174" i="4"/>
  <c r="AE508" i="6" s="1"/>
  <c r="R174" i="4"/>
  <c r="AD508" i="6" s="1"/>
  <c r="Q174" i="4"/>
  <c r="AC508" i="6" s="1"/>
  <c r="P174" i="4"/>
  <c r="AB508" i="6" s="1"/>
  <c r="V173" i="4"/>
  <c r="AH507" i="6" s="1"/>
  <c r="U173" i="4"/>
  <c r="AG507" i="6" s="1"/>
  <c r="T173" i="4"/>
  <c r="AF507" i="6" s="1"/>
  <c r="S173" i="4"/>
  <c r="AE507" i="6" s="1"/>
  <c r="R173" i="4"/>
  <c r="AD507" i="6" s="1"/>
  <c r="Q173" i="4"/>
  <c r="AC507" i="6" s="1"/>
  <c r="O173" i="4"/>
  <c r="C173" i="4" s="1"/>
  <c r="P173" i="4"/>
  <c r="AB507" i="6" s="1"/>
  <c r="O172" i="4"/>
  <c r="J172" i="4"/>
  <c r="I172" i="4"/>
  <c r="H172" i="4"/>
  <c r="G172" i="4"/>
  <c r="F172" i="4"/>
  <c r="E172" i="4"/>
  <c r="D172" i="4"/>
  <c r="C172" i="4"/>
  <c r="V171" i="4"/>
  <c r="J171" i="4" s="1"/>
  <c r="U171" i="4"/>
  <c r="I171" i="4" s="1"/>
  <c r="T171" i="4"/>
  <c r="H171" i="4" s="1"/>
  <c r="S171" i="4"/>
  <c r="G171" i="4" s="1"/>
  <c r="R171" i="4"/>
  <c r="F171" i="4" s="1"/>
  <c r="Q171" i="4"/>
  <c r="E171" i="4" s="1"/>
  <c r="V170" i="4"/>
  <c r="AH505" i="6" s="1"/>
  <c r="U170" i="4"/>
  <c r="AG505" i="6" s="1"/>
  <c r="T170" i="4"/>
  <c r="AF505" i="6" s="1"/>
  <c r="S170" i="4"/>
  <c r="AE505" i="6" s="1"/>
  <c r="R170" i="4"/>
  <c r="AD505" i="6" s="1"/>
  <c r="Q170" i="4"/>
  <c r="AC505" i="6" s="1"/>
  <c r="P170" i="4"/>
  <c r="AB505" i="6" s="1"/>
  <c r="V169" i="4"/>
  <c r="AH504" i="6" s="1"/>
  <c r="U169" i="4"/>
  <c r="AG504" i="6" s="1"/>
  <c r="T169" i="4"/>
  <c r="AF504" i="6" s="1"/>
  <c r="S169" i="4"/>
  <c r="AE504" i="6" s="1"/>
  <c r="R169" i="4"/>
  <c r="AD504" i="6" s="1"/>
  <c r="Q169" i="4"/>
  <c r="AC504" i="6" s="1"/>
  <c r="P169" i="4"/>
  <c r="AB504" i="6" s="1"/>
  <c r="V168" i="4"/>
  <c r="AH503" i="6" s="1"/>
  <c r="U168" i="4"/>
  <c r="AG503" i="6" s="1"/>
  <c r="T168" i="4"/>
  <c r="AF503" i="6" s="1"/>
  <c r="S168" i="4"/>
  <c r="AE503" i="6" s="1"/>
  <c r="R168" i="4"/>
  <c r="AD503" i="6" s="1"/>
  <c r="Q168" i="4"/>
  <c r="AC503" i="6" s="1"/>
  <c r="P168" i="4"/>
  <c r="AB503" i="6" s="1"/>
  <c r="V167" i="4"/>
  <c r="AH502" i="6" s="1"/>
  <c r="U167" i="4"/>
  <c r="AG502" i="6" s="1"/>
  <c r="T167" i="4"/>
  <c r="AF502" i="6" s="1"/>
  <c r="S167" i="4"/>
  <c r="AE502" i="6" s="1"/>
  <c r="R167" i="4"/>
  <c r="AD502" i="6" s="1"/>
  <c r="Q167" i="4"/>
  <c r="AC502" i="6" s="1"/>
  <c r="P167" i="4"/>
  <c r="AB502" i="6" s="1"/>
  <c r="V166" i="4"/>
  <c r="AH501" i="6" s="1"/>
  <c r="U166" i="4"/>
  <c r="AG501" i="6" s="1"/>
  <c r="T166" i="4"/>
  <c r="AF501" i="6" s="1"/>
  <c r="S166" i="4"/>
  <c r="AE501" i="6" s="1"/>
  <c r="R166" i="4"/>
  <c r="AD501" i="6" s="1"/>
  <c r="Q166" i="4"/>
  <c r="AC501" i="6" s="1"/>
  <c r="P166" i="4"/>
  <c r="AB501" i="6" s="1"/>
  <c r="V165" i="4"/>
  <c r="AH500" i="6" s="1"/>
  <c r="U165" i="4"/>
  <c r="AG500" i="6" s="1"/>
  <c r="T165" i="4"/>
  <c r="AF500" i="6" s="1"/>
  <c r="S165" i="4"/>
  <c r="AE500" i="6" s="1"/>
  <c r="R165" i="4"/>
  <c r="AD500" i="6" s="1"/>
  <c r="Q165" i="4"/>
  <c r="AC500" i="6" s="1"/>
  <c r="P165" i="4"/>
  <c r="AB500" i="6" s="1"/>
  <c r="V164" i="4"/>
  <c r="AH499" i="6" s="1"/>
  <c r="U164" i="4"/>
  <c r="AG499" i="6" s="1"/>
  <c r="T164" i="4"/>
  <c r="AF499" i="6" s="1"/>
  <c r="S164" i="4"/>
  <c r="AE499" i="6" s="1"/>
  <c r="R164" i="4"/>
  <c r="AD499" i="6" s="1"/>
  <c r="Q164" i="4"/>
  <c r="AC499" i="6" s="1"/>
  <c r="P164" i="4"/>
  <c r="AB499" i="6" s="1"/>
  <c r="V163" i="4"/>
  <c r="AH498" i="6" s="1"/>
  <c r="U163" i="4"/>
  <c r="AG498" i="6" s="1"/>
  <c r="T163" i="4"/>
  <c r="AF498" i="6" s="1"/>
  <c r="S163" i="4"/>
  <c r="AE498" i="6" s="1"/>
  <c r="R163" i="4"/>
  <c r="AD498" i="6" s="1"/>
  <c r="Q163" i="4"/>
  <c r="AC498" i="6" s="1"/>
  <c r="P163" i="4"/>
  <c r="AB498" i="6" s="1"/>
  <c r="V162" i="4"/>
  <c r="AH497" i="6" s="1"/>
  <c r="U162" i="4"/>
  <c r="AG497" i="6" s="1"/>
  <c r="T162" i="4"/>
  <c r="AF497" i="6" s="1"/>
  <c r="S162" i="4"/>
  <c r="AE497" i="6" s="1"/>
  <c r="R162" i="4"/>
  <c r="AD497" i="6" s="1"/>
  <c r="Q162" i="4"/>
  <c r="AC497" i="6" s="1"/>
  <c r="P162" i="4"/>
  <c r="AB497" i="6" s="1"/>
  <c r="V161" i="4"/>
  <c r="AH496" i="6" s="1"/>
  <c r="U161" i="4"/>
  <c r="AG496" i="6" s="1"/>
  <c r="T161" i="4"/>
  <c r="AF496" i="6" s="1"/>
  <c r="S161" i="4"/>
  <c r="AE496" i="6" s="1"/>
  <c r="R161" i="4"/>
  <c r="AD496" i="6" s="1"/>
  <c r="Q161" i="4"/>
  <c r="AC496" i="6" s="1"/>
  <c r="P161" i="4"/>
  <c r="AB496" i="6" s="1"/>
  <c r="V160" i="4"/>
  <c r="AH495" i="6" s="1"/>
  <c r="U160" i="4"/>
  <c r="AG495" i="6" s="1"/>
  <c r="T160" i="4"/>
  <c r="AF495" i="6" s="1"/>
  <c r="S160" i="4"/>
  <c r="AE495" i="6" s="1"/>
  <c r="R160" i="4"/>
  <c r="AD495" i="6" s="1"/>
  <c r="Q160" i="4"/>
  <c r="AC495" i="6" s="1"/>
  <c r="P160" i="4"/>
  <c r="AB495" i="6" s="1"/>
  <c r="V159" i="4"/>
  <c r="AH494" i="6" s="1"/>
  <c r="U159" i="4"/>
  <c r="AG494" i="6" s="1"/>
  <c r="T159" i="4"/>
  <c r="AF494" i="6" s="1"/>
  <c r="S159" i="4"/>
  <c r="AE494" i="6" s="1"/>
  <c r="R159" i="4"/>
  <c r="AD494" i="6" s="1"/>
  <c r="Q159" i="4"/>
  <c r="AC494" i="6" s="1"/>
  <c r="O159" i="4"/>
  <c r="C159" i="4" s="1"/>
  <c r="P159" i="4"/>
  <c r="AB494" i="6" s="1"/>
  <c r="O158" i="4"/>
  <c r="J158" i="4"/>
  <c r="I158" i="4"/>
  <c r="H158" i="4"/>
  <c r="G158" i="4"/>
  <c r="F158" i="4"/>
  <c r="E158" i="4"/>
  <c r="D158" i="4"/>
  <c r="C158" i="4"/>
  <c r="V157" i="4"/>
  <c r="J157" i="4" s="1"/>
  <c r="U157" i="4"/>
  <c r="I157" i="4" s="1"/>
  <c r="T157" i="4"/>
  <c r="H157" i="4" s="1"/>
  <c r="S157" i="4"/>
  <c r="G157" i="4" s="1"/>
  <c r="R157" i="4"/>
  <c r="F157" i="4" s="1"/>
  <c r="Q157" i="4"/>
  <c r="E157" i="4" s="1"/>
  <c r="P157" i="4"/>
  <c r="D157" i="4" s="1"/>
  <c r="O150" i="4"/>
  <c r="O149" i="4"/>
  <c r="C148" i="4"/>
  <c r="C147" i="4"/>
  <c r="C146" i="4"/>
  <c r="C145" i="4"/>
  <c r="C144" i="4"/>
  <c r="C143" i="4"/>
  <c r="C141" i="4"/>
  <c r="C140" i="4"/>
  <c r="C139" i="4"/>
  <c r="C137" i="4"/>
  <c r="C136" i="4"/>
  <c r="C135" i="4"/>
  <c r="C134" i="4"/>
  <c r="H133" i="4"/>
  <c r="O131" i="4"/>
  <c r="C131" i="4" s="1"/>
  <c r="O128" i="4"/>
  <c r="O106" i="4"/>
  <c r="O107" i="4" s="1"/>
  <c r="O108" i="4" s="1"/>
  <c r="O109" i="4" s="1"/>
  <c r="O110" i="4" s="1"/>
  <c r="O111" i="4" s="1"/>
  <c r="O112" i="4" s="1"/>
  <c r="O113" i="4" s="1"/>
  <c r="O114" i="4" s="1"/>
  <c r="O115" i="4" s="1"/>
  <c r="P104" i="4"/>
  <c r="P597" i="4" s="1"/>
  <c r="O95" i="4"/>
  <c r="O96" i="4" s="1"/>
  <c r="O97" i="4" s="1"/>
  <c r="O98" i="4" s="1"/>
  <c r="O99" i="4" s="1"/>
  <c r="O100" i="4" s="1"/>
  <c r="O101" i="4" s="1"/>
  <c r="O102" i="4" s="1"/>
  <c r="O103" i="4" s="1"/>
  <c r="Q93" i="4"/>
  <c r="Q589" i="4" s="1"/>
  <c r="Q89" i="4"/>
  <c r="AD460" i="6" s="1"/>
  <c r="C89" i="4"/>
  <c r="V86" i="4"/>
  <c r="AH457" i="6" s="1"/>
  <c r="U86" i="4"/>
  <c r="AG457" i="6" s="1"/>
  <c r="T86" i="4"/>
  <c r="AF457" i="6" s="1"/>
  <c r="S86" i="4"/>
  <c r="AE457" i="6" s="1"/>
  <c r="R86" i="4"/>
  <c r="AD457" i="6" s="1"/>
  <c r="Q86" i="4"/>
  <c r="AC457" i="6" s="1"/>
  <c r="P86" i="4"/>
  <c r="AB457" i="6" s="1"/>
  <c r="V85" i="4"/>
  <c r="AH456" i="6" s="1"/>
  <c r="U85" i="4"/>
  <c r="AG456" i="6" s="1"/>
  <c r="T85" i="4"/>
  <c r="AF456" i="6" s="1"/>
  <c r="S85" i="4"/>
  <c r="AE456" i="6" s="1"/>
  <c r="R85" i="4"/>
  <c r="AD456" i="6" s="1"/>
  <c r="Q85" i="4"/>
  <c r="AC456" i="6" s="1"/>
  <c r="P85" i="4"/>
  <c r="AB456" i="6" s="1"/>
  <c r="V84" i="4"/>
  <c r="AH455" i="6" s="1"/>
  <c r="U84" i="4"/>
  <c r="AG455" i="6" s="1"/>
  <c r="T84" i="4"/>
  <c r="AF455" i="6" s="1"/>
  <c r="S84" i="4"/>
  <c r="AE455" i="6" s="1"/>
  <c r="R84" i="4"/>
  <c r="AD455" i="6" s="1"/>
  <c r="Q84" i="4"/>
  <c r="AC455" i="6" s="1"/>
  <c r="P84" i="4"/>
  <c r="AB455" i="6" s="1"/>
  <c r="V83" i="4"/>
  <c r="AH454" i="6" s="1"/>
  <c r="U83" i="4"/>
  <c r="AG454" i="6" s="1"/>
  <c r="T83" i="4"/>
  <c r="AF454" i="6" s="1"/>
  <c r="S83" i="4"/>
  <c r="AE454" i="6" s="1"/>
  <c r="R83" i="4"/>
  <c r="AD454" i="6" s="1"/>
  <c r="Q83" i="4"/>
  <c r="AC454" i="6" s="1"/>
  <c r="P83" i="4"/>
  <c r="AB454" i="6" s="1"/>
  <c r="V82" i="4"/>
  <c r="AH453" i="6" s="1"/>
  <c r="U82" i="4"/>
  <c r="AG453" i="6" s="1"/>
  <c r="T82" i="4"/>
  <c r="AF453" i="6" s="1"/>
  <c r="S82" i="4"/>
  <c r="AE453" i="6" s="1"/>
  <c r="R82" i="4"/>
  <c r="AD453" i="6" s="1"/>
  <c r="Q82" i="4"/>
  <c r="AC453" i="6" s="1"/>
  <c r="P82" i="4"/>
  <c r="AB453" i="6" s="1"/>
  <c r="V81" i="4"/>
  <c r="AH452" i="6" s="1"/>
  <c r="U81" i="4"/>
  <c r="AG452" i="6" s="1"/>
  <c r="T81" i="4"/>
  <c r="AF452" i="6" s="1"/>
  <c r="S81" i="4"/>
  <c r="AE452" i="6" s="1"/>
  <c r="R81" i="4"/>
  <c r="AD452" i="6" s="1"/>
  <c r="Q81" i="4"/>
  <c r="AC452" i="6" s="1"/>
  <c r="P81" i="4"/>
  <c r="AB452" i="6" s="1"/>
  <c r="V80" i="4"/>
  <c r="AH451" i="6" s="1"/>
  <c r="U80" i="4"/>
  <c r="AG451" i="6" s="1"/>
  <c r="T80" i="4"/>
  <c r="AF451" i="6" s="1"/>
  <c r="S80" i="4"/>
  <c r="AE451" i="6" s="1"/>
  <c r="R80" i="4"/>
  <c r="AD451" i="6" s="1"/>
  <c r="Q80" i="4"/>
  <c r="AC451" i="6" s="1"/>
  <c r="P80" i="4"/>
  <c r="AB451" i="6" s="1"/>
  <c r="V79" i="4"/>
  <c r="AH450" i="6" s="1"/>
  <c r="U79" i="4"/>
  <c r="AG450" i="6" s="1"/>
  <c r="T79" i="4"/>
  <c r="AF450" i="6" s="1"/>
  <c r="S79" i="4"/>
  <c r="AE450" i="6" s="1"/>
  <c r="R79" i="4"/>
  <c r="AD450" i="6" s="1"/>
  <c r="Q79" i="4"/>
  <c r="AC450" i="6" s="1"/>
  <c r="P79" i="4"/>
  <c r="AB450" i="6" s="1"/>
  <c r="C79" i="4"/>
  <c r="J78" i="4"/>
  <c r="I78" i="4"/>
  <c r="H78" i="4"/>
  <c r="G78" i="4"/>
  <c r="F78" i="4"/>
  <c r="E78" i="4"/>
  <c r="D78" i="4"/>
  <c r="C78" i="4"/>
  <c r="AB449" i="6"/>
  <c r="J77" i="4"/>
  <c r="I77" i="4"/>
  <c r="H77" i="4"/>
  <c r="G77" i="4"/>
  <c r="F77" i="4"/>
  <c r="V76" i="4"/>
  <c r="AH448" i="6" s="1"/>
  <c r="U76" i="4"/>
  <c r="AG448" i="6" s="1"/>
  <c r="T76" i="4"/>
  <c r="AF448" i="6" s="1"/>
  <c r="S76" i="4"/>
  <c r="AE448" i="6" s="1"/>
  <c r="R76" i="4"/>
  <c r="AD448" i="6" s="1"/>
  <c r="Q76" i="4"/>
  <c r="AC448" i="6" s="1"/>
  <c r="P76" i="4"/>
  <c r="AB448" i="6" s="1"/>
  <c r="V75" i="4"/>
  <c r="AH447" i="6" s="1"/>
  <c r="U75" i="4"/>
  <c r="AG447" i="6" s="1"/>
  <c r="T75" i="4"/>
  <c r="AF447" i="6" s="1"/>
  <c r="S75" i="4"/>
  <c r="AE447" i="6" s="1"/>
  <c r="R75" i="4"/>
  <c r="AD447" i="6" s="1"/>
  <c r="Q75" i="4"/>
  <c r="AC447" i="6" s="1"/>
  <c r="P75" i="4"/>
  <c r="AB447" i="6" s="1"/>
  <c r="V74" i="4"/>
  <c r="AH446" i="6" s="1"/>
  <c r="U74" i="4"/>
  <c r="AG446" i="6" s="1"/>
  <c r="T74" i="4"/>
  <c r="AF446" i="6" s="1"/>
  <c r="S74" i="4"/>
  <c r="AE446" i="6" s="1"/>
  <c r="R74" i="4"/>
  <c r="AD446" i="6" s="1"/>
  <c r="Q74" i="4"/>
  <c r="AC446" i="6" s="1"/>
  <c r="P74" i="4"/>
  <c r="AB446" i="6" s="1"/>
  <c r="V73" i="4"/>
  <c r="AH445" i="6" s="1"/>
  <c r="U73" i="4"/>
  <c r="AG445" i="6" s="1"/>
  <c r="T73" i="4"/>
  <c r="AF445" i="6" s="1"/>
  <c r="S73" i="4"/>
  <c r="AE445" i="6" s="1"/>
  <c r="R73" i="4"/>
  <c r="AD445" i="6" s="1"/>
  <c r="Q73" i="4"/>
  <c r="AC445" i="6" s="1"/>
  <c r="P73" i="4"/>
  <c r="AB445" i="6" s="1"/>
  <c r="V72" i="4"/>
  <c r="AH444" i="6" s="1"/>
  <c r="U72" i="4"/>
  <c r="AG444" i="6" s="1"/>
  <c r="T72" i="4"/>
  <c r="AF444" i="6" s="1"/>
  <c r="S72" i="4"/>
  <c r="AE444" i="6" s="1"/>
  <c r="R72" i="4"/>
  <c r="AD444" i="6" s="1"/>
  <c r="Q72" i="4"/>
  <c r="AC444" i="6" s="1"/>
  <c r="P72" i="4"/>
  <c r="AB444" i="6" s="1"/>
  <c r="V71" i="4"/>
  <c r="AH443" i="6" s="1"/>
  <c r="U71" i="4"/>
  <c r="AG443" i="6" s="1"/>
  <c r="T71" i="4"/>
  <c r="AF443" i="6" s="1"/>
  <c r="S71" i="4"/>
  <c r="AE443" i="6" s="1"/>
  <c r="R71" i="4"/>
  <c r="AD443" i="6" s="1"/>
  <c r="Q71" i="4"/>
  <c r="AC443" i="6" s="1"/>
  <c r="P71" i="4"/>
  <c r="AB443" i="6" s="1"/>
  <c r="V70" i="4"/>
  <c r="AH442" i="6" s="1"/>
  <c r="U70" i="4"/>
  <c r="AG442" i="6" s="1"/>
  <c r="T70" i="4"/>
  <c r="AF442" i="6" s="1"/>
  <c r="S70" i="4"/>
  <c r="AE442" i="6" s="1"/>
  <c r="R70" i="4"/>
  <c r="AD442" i="6" s="1"/>
  <c r="Q70" i="4"/>
  <c r="AC442" i="6" s="1"/>
  <c r="P70" i="4"/>
  <c r="AB442" i="6" s="1"/>
  <c r="V69" i="4"/>
  <c r="AH441" i="6" s="1"/>
  <c r="U69" i="4"/>
  <c r="AG441" i="6" s="1"/>
  <c r="T69" i="4"/>
  <c r="AF441" i="6" s="1"/>
  <c r="S69" i="4"/>
  <c r="AE441" i="6" s="1"/>
  <c r="R69" i="4"/>
  <c r="AD441" i="6" s="1"/>
  <c r="Q69" i="4"/>
  <c r="AC441" i="6" s="1"/>
  <c r="P69" i="4"/>
  <c r="AB441" i="6" s="1"/>
  <c r="V68" i="4"/>
  <c r="AH440" i="6" s="1"/>
  <c r="U68" i="4"/>
  <c r="T68" i="4"/>
  <c r="AF440" i="6" s="1"/>
  <c r="S68" i="4"/>
  <c r="AE440" i="6" s="1"/>
  <c r="R68" i="4"/>
  <c r="AD440" i="6" s="1"/>
  <c r="Q68" i="4"/>
  <c r="AC440" i="6" s="1"/>
  <c r="P68" i="4"/>
  <c r="AB440" i="6" s="1"/>
  <c r="C68" i="4"/>
  <c r="J67" i="4"/>
  <c r="I67" i="4"/>
  <c r="H67" i="4"/>
  <c r="G67" i="4"/>
  <c r="F67" i="4"/>
  <c r="E67" i="4"/>
  <c r="D67" i="4"/>
  <c r="C67" i="4"/>
  <c r="J66" i="4"/>
  <c r="I66" i="4"/>
  <c r="H66" i="4"/>
  <c r="G66" i="4"/>
  <c r="F66" i="4"/>
  <c r="D66" i="4"/>
  <c r="C57" i="4"/>
  <c r="C56" i="4"/>
  <c r="C55" i="4"/>
  <c r="C54" i="4"/>
  <c r="C53" i="4"/>
  <c r="C52" i="4"/>
  <c r="C51" i="4"/>
  <c r="C50" i="4"/>
  <c r="C49" i="4"/>
  <c r="C48" i="4"/>
  <c r="C47" i="4"/>
  <c r="C46" i="4"/>
  <c r="C45" i="4"/>
  <c r="C44" i="4"/>
  <c r="C43" i="4"/>
  <c r="C42" i="4"/>
  <c r="C41" i="4"/>
  <c r="C40" i="4"/>
  <c r="C39" i="4"/>
  <c r="C38" i="4"/>
  <c r="C35" i="4"/>
  <c r="R19" i="4"/>
  <c r="Q19" i="4"/>
  <c r="P19" i="4"/>
  <c r="R18" i="4"/>
  <c r="Q18" i="4"/>
  <c r="P18" i="4"/>
  <c r="S18" i="4" s="1"/>
  <c r="O561" i="4" s="1"/>
  <c r="C561" i="4" s="1"/>
  <c r="AA713" i="6" s="1"/>
  <c r="R17" i="4"/>
  <c r="Q17" i="4"/>
  <c r="P17" i="4"/>
  <c r="R16" i="4"/>
  <c r="Q16" i="4"/>
  <c r="P16" i="4"/>
  <c r="R15" i="4"/>
  <c r="Q15" i="4"/>
  <c r="P15" i="4"/>
  <c r="R14" i="4"/>
  <c r="Q14" i="4"/>
  <c r="P14" i="4"/>
  <c r="R13" i="4"/>
  <c r="Q13" i="4"/>
  <c r="P13" i="4"/>
  <c r="S13" i="4" s="1"/>
  <c r="P12" i="4"/>
  <c r="C10" i="4"/>
  <c r="C9" i="4"/>
  <c r="C6" i="4"/>
  <c r="C5" i="4"/>
  <c r="C3" i="4"/>
  <c r="C2" i="4"/>
  <c r="C1" i="4"/>
  <c r="AA673" i="11"/>
  <c r="AG673" i="11" s="1"/>
  <c r="AG672" i="11"/>
  <c r="AF672" i="11"/>
  <c r="AG671" i="11"/>
  <c r="AF671" i="11"/>
  <c r="D652" i="11" s="1"/>
  <c r="AC668" i="11"/>
  <c r="BN664" i="11"/>
  <c r="U398" i="6"/>
  <c r="T398" i="6"/>
  <c r="AD664" i="11"/>
  <c r="S398" i="6" s="1"/>
  <c r="Q398" i="6"/>
  <c r="BN663" i="11"/>
  <c r="U397" i="6"/>
  <c r="T397" i="6"/>
  <c r="AD663" i="11"/>
  <c r="S397" i="6" s="1"/>
  <c r="Q397" i="6"/>
  <c r="BN662" i="11"/>
  <c r="U396" i="6"/>
  <c r="T396" i="6"/>
  <c r="AD662" i="11"/>
  <c r="S396" i="6" s="1"/>
  <c r="Q396" i="6"/>
  <c r="BN661" i="11"/>
  <c r="U395" i="6"/>
  <c r="T395" i="6"/>
  <c r="AD661" i="11"/>
  <c r="S395" i="6" s="1"/>
  <c r="Q395" i="6"/>
  <c r="BN660" i="11"/>
  <c r="U394" i="6"/>
  <c r="T394" i="6"/>
  <c r="AD660" i="11"/>
  <c r="S394" i="6" s="1"/>
  <c r="Q394" i="6"/>
  <c r="BN659" i="11"/>
  <c r="U393" i="6"/>
  <c r="T393" i="6"/>
  <c r="AD659" i="11"/>
  <c r="S393" i="6" s="1"/>
  <c r="Q393" i="6"/>
  <c r="BN658" i="11"/>
  <c r="U392" i="6"/>
  <c r="T392" i="6"/>
  <c r="AD658" i="11"/>
  <c r="S392" i="6" s="1"/>
  <c r="Q392" i="6"/>
  <c r="BN657" i="11"/>
  <c r="U391" i="6"/>
  <c r="T391" i="6"/>
  <c r="AD657" i="11"/>
  <c r="S391" i="6" s="1"/>
  <c r="Q391" i="6"/>
  <c r="BN656" i="11"/>
  <c r="U390" i="6"/>
  <c r="T390" i="6"/>
  <c r="AD656" i="11"/>
  <c r="S390" i="6" s="1"/>
  <c r="Q390" i="6"/>
  <c r="BN655" i="11"/>
  <c r="U389" i="6"/>
  <c r="T389" i="6"/>
  <c r="AD655" i="11"/>
  <c r="S389" i="6" s="1"/>
  <c r="Q389" i="6"/>
  <c r="BN654" i="11"/>
  <c r="U388" i="6"/>
  <c r="T388" i="6"/>
  <c r="AD654" i="11"/>
  <c r="S388" i="6" s="1"/>
  <c r="Q388" i="6"/>
  <c r="BN653" i="11"/>
  <c r="U387" i="6"/>
  <c r="T387" i="6"/>
  <c r="AD653" i="11"/>
  <c r="S387" i="6" s="1"/>
  <c r="Q387" i="6"/>
  <c r="AX652" i="11"/>
  <c r="AW652" i="11"/>
  <c r="AV652" i="11"/>
  <c r="AU652" i="11"/>
  <c r="AO652" i="11"/>
  <c r="AN652" i="11"/>
  <c r="AM652" i="11"/>
  <c r="AL652" i="11"/>
  <c r="AI652" i="11"/>
  <c r="M652" i="11" s="1"/>
  <c r="AH652" i="11"/>
  <c r="K652" i="11" s="1"/>
  <c r="T652" i="11"/>
  <c r="S652" i="11"/>
  <c r="AH651" i="11"/>
  <c r="K651" i="11" s="1"/>
  <c r="AC651" i="11"/>
  <c r="J651" i="11" s="1"/>
  <c r="X651" i="11"/>
  <c r="D651" i="11" s="1"/>
  <c r="W651" i="11"/>
  <c r="C651" i="11" s="1"/>
  <c r="BN650" i="11"/>
  <c r="AI650" i="11"/>
  <c r="AO650" i="11" s="1"/>
  <c r="AH650" i="11"/>
  <c r="AN650" i="11" s="1"/>
  <c r="AD650" i="11"/>
  <c r="AM650" i="11" s="1"/>
  <c r="P676" i="4" s="1"/>
  <c r="Y650" i="11"/>
  <c r="AL650" i="11" s="1"/>
  <c r="BN649" i="11"/>
  <c r="AI649" i="11"/>
  <c r="AO649" i="11" s="1"/>
  <c r="AH649" i="11"/>
  <c r="AN649" i="11" s="1"/>
  <c r="AD649" i="11"/>
  <c r="AM649" i="11" s="1"/>
  <c r="P675" i="4" s="1"/>
  <c r="Y649" i="11"/>
  <c r="AL649" i="11" s="1"/>
  <c r="BN648" i="11"/>
  <c r="AI648" i="11"/>
  <c r="AO648" i="11" s="1"/>
  <c r="AH648" i="11"/>
  <c r="AN648" i="11" s="1"/>
  <c r="AD648" i="11"/>
  <c r="AM648" i="11" s="1"/>
  <c r="P674" i="4" s="1"/>
  <c r="Y648" i="11"/>
  <c r="AL648" i="11" s="1"/>
  <c r="BN647" i="11"/>
  <c r="AI647" i="11"/>
  <c r="AO647" i="11" s="1"/>
  <c r="AH647" i="11"/>
  <c r="AN647" i="11" s="1"/>
  <c r="AD647" i="11"/>
  <c r="AM647" i="11" s="1"/>
  <c r="P673" i="4" s="1"/>
  <c r="Y647" i="11"/>
  <c r="AL647" i="11" s="1"/>
  <c r="BN646" i="11"/>
  <c r="AI646" i="11"/>
  <c r="AO646" i="11" s="1"/>
  <c r="AH646" i="11"/>
  <c r="AN646" i="11" s="1"/>
  <c r="AD646" i="11"/>
  <c r="AM646" i="11" s="1"/>
  <c r="P672" i="4" s="1"/>
  <c r="Y646" i="11"/>
  <c r="AL646" i="11" s="1"/>
  <c r="BN645" i="11"/>
  <c r="AI645" i="11"/>
  <c r="AO645" i="11" s="1"/>
  <c r="AH645" i="11"/>
  <c r="AN645" i="11" s="1"/>
  <c r="AD645" i="11"/>
  <c r="AM645" i="11" s="1"/>
  <c r="P671" i="4" s="1"/>
  <c r="Y645" i="11"/>
  <c r="AL645" i="11" s="1"/>
  <c r="AV644" i="11"/>
  <c r="AU644" i="11"/>
  <c r="AM644" i="11"/>
  <c r="AL644" i="11"/>
  <c r="AI644" i="11"/>
  <c r="AO644" i="11" s="1"/>
  <c r="AX644" i="11" s="1"/>
  <c r="AH644" i="11"/>
  <c r="AN644" i="11" s="1"/>
  <c r="AW644" i="11" s="1"/>
  <c r="AH643" i="11"/>
  <c r="AC643" i="11"/>
  <c r="X643" i="11"/>
  <c r="W643" i="11"/>
  <c r="W640" i="11"/>
  <c r="C640" i="11" s="1"/>
  <c r="D640" i="11"/>
  <c r="W639" i="11"/>
  <c r="W636" i="11"/>
  <c r="R636" i="11"/>
  <c r="W635" i="11"/>
  <c r="R635" i="11"/>
  <c r="AA634" i="11"/>
  <c r="AJ631" i="11"/>
  <c r="C631" i="11"/>
  <c r="AJ630" i="11"/>
  <c r="C630" i="11"/>
  <c r="AJ629" i="11"/>
  <c r="C629" i="11"/>
  <c r="AJ628" i="11"/>
  <c r="C628" i="11"/>
  <c r="AJ627" i="11"/>
  <c r="C627" i="11"/>
  <c r="AJ626" i="11"/>
  <c r="AK626" i="11" s="1"/>
  <c r="C626" i="11"/>
  <c r="AJ625" i="11"/>
  <c r="S625" i="11"/>
  <c r="Z625" i="11" s="1"/>
  <c r="C625" i="11"/>
  <c r="AH624" i="11"/>
  <c r="AG624" i="11"/>
  <c r="AF624" i="11"/>
  <c r="AE624" i="11"/>
  <c r="M624" i="11"/>
  <c r="L624" i="11"/>
  <c r="K624" i="11"/>
  <c r="AL623" i="11"/>
  <c r="AK623" i="11"/>
  <c r="AJ623" i="11"/>
  <c r="AG623" i="11"/>
  <c r="AE623" i="11"/>
  <c r="AD623" i="11"/>
  <c r="AC623" i="11"/>
  <c r="AA623" i="11"/>
  <c r="Z623" i="11"/>
  <c r="Y623" i="11"/>
  <c r="X623" i="11"/>
  <c r="C623" i="11"/>
  <c r="W621" i="11"/>
  <c r="C621" i="11" s="1"/>
  <c r="W619" i="11"/>
  <c r="W618" i="11"/>
  <c r="C614" i="11"/>
  <c r="C612" i="11"/>
  <c r="C611" i="11"/>
  <c r="C610" i="11"/>
  <c r="W608" i="11"/>
  <c r="C608" i="11" s="1"/>
  <c r="C606" i="11"/>
  <c r="W604" i="11"/>
  <c r="C604" i="11" s="1"/>
  <c r="W602" i="11"/>
  <c r="AA591" i="11"/>
  <c r="AG590" i="11"/>
  <c r="AF590" i="11"/>
  <c r="AG589" i="11"/>
  <c r="AF589" i="11"/>
  <c r="D572" i="11" s="1"/>
  <c r="AC586" i="11"/>
  <c r="BN582" i="11"/>
  <c r="U359" i="6"/>
  <c r="AD582" i="11"/>
  <c r="S359" i="6" s="1"/>
  <c r="AL582" i="11"/>
  <c r="BN581" i="11"/>
  <c r="T358" i="6"/>
  <c r="AD581" i="11"/>
  <c r="AL581" i="11"/>
  <c r="BN580" i="11"/>
  <c r="U357" i="6"/>
  <c r="AD580" i="11"/>
  <c r="S357" i="6" s="1"/>
  <c r="AL580" i="11"/>
  <c r="BN579" i="11"/>
  <c r="T356" i="6"/>
  <c r="AD579" i="11"/>
  <c r="Q356" i="6"/>
  <c r="BN578" i="11"/>
  <c r="U355" i="6"/>
  <c r="AD578" i="11"/>
  <c r="S355" i="6" s="1"/>
  <c r="Q355" i="6"/>
  <c r="BN577" i="11"/>
  <c r="T354" i="6"/>
  <c r="AD577" i="11"/>
  <c r="Q354" i="6"/>
  <c r="BN576" i="11"/>
  <c r="AD576" i="11"/>
  <c r="Q353" i="6"/>
  <c r="BN575" i="11"/>
  <c r="T352" i="6"/>
  <c r="AD575" i="11"/>
  <c r="Q352" i="6"/>
  <c r="BN574" i="11"/>
  <c r="U351" i="6"/>
  <c r="AD574" i="11"/>
  <c r="S351" i="6" s="1"/>
  <c r="Q351" i="6"/>
  <c r="BN573" i="11"/>
  <c r="T350" i="6"/>
  <c r="AD573" i="11"/>
  <c r="Q350" i="6"/>
  <c r="AX572" i="11"/>
  <c r="AW572" i="11"/>
  <c r="AV572" i="11"/>
  <c r="AU572" i="11"/>
  <c r="AO572" i="11"/>
  <c r="AN572" i="11"/>
  <c r="AM572" i="11"/>
  <c r="AL572" i="11"/>
  <c r="AI572" i="11"/>
  <c r="AH572" i="11"/>
  <c r="T572" i="11"/>
  <c r="S572" i="11"/>
  <c r="M572" i="11"/>
  <c r="K572" i="11"/>
  <c r="AH571" i="11"/>
  <c r="K571" i="11" s="1"/>
  <c r="AC571" i="11"/>
  <c r="J571" i="11" s="1"/>
  <c r="X571" i="11"/>
  <c r="D571" i="11" s="1"/>
  <c r="W571" i="11"/>
  <c r="C571" i="11" s="1"/>
  <c r="BN570" i="11"/>
  <c r="AI570" i="11"/>
  <c r="AO570" i="11" s="1"/>
  <c r="AH570" i="11"/>
  <c r="AN570" i="11" s="1"/>
  <c r="AD570" i="11"/>
  <c r="AM570" i="11" s="1"/>
  <c r="P596" i="4" s="1"/>
  <c r="Y570" i="11"/>
  <c r="AL570" i="11" s="1"/>
  <c r="BN569" i="11"/>
  <c r="AI569" i="11"/>
  <c r="AO569" i="11" s="1"/>
  <c r="AH569" i="11"/>
  <c r="AN569" i="11" s="1"/>
  <c r="AD569" i="11"/>
  <c r="AM569" i="11" s="1"/>
  <c r="P595" i="4" s="1"/>
  <c r="Y569" i="11"/>
  <c r="AL569" i="11" s="1"/>
  <c r="BN568" i="11"/>
  <c r="AI568" i="11"/>
  <c r="AO568" i="11" s="1"/>
  <c r="AH568" i="11"/>
  <c r="AN568" i="11" s="1"/>
  <c r="AD568" i="11"/>
  <c r="AM568" i="11" s="1"/>
  <c r="P594" i="4" s="1"/>
  <c r="Y568" i="11"/>
  <c r="AL568" i="11" s="1"/>
  <c r="BN567" i="11"/>
  <c r="AI567" i="11"/>
  <c r="AO567" i="11" s="1"/>
  <c r="AH567" i="11"/>
  <c r="AN567" i="11" s="1"/>
  <c r="AD567" i="11"/>
  <c r="AM567" i="11" s="1"/>
  <c r="P593" i="4" s="1"/>
  <c r="Y567" i="11"/>
  <c r="AL567" i="11" s="1"/>
  <c r="BN566" i="11"/>
  <c r="AI566" i="11"/>
  <c r="AO566" i="11" s="1"/>
  <c r="AH566" i="11"/>
  <c r="AN566" i="11" s="1"/>
  <c r="AD566" i="11"/>
  <c r="AM566" i="11" s="1"/>
  <c r="P592" i="4" s="1"/>
  <c r="Y566" i="11"/>
  <c r="AL566" i="11" s="1"/>
  <c r="BN565" i="11"/>
  <c r="AI565" i="11"/>
  <c r="AO565" i="11" s="1"/>
  <c r="AH565" i="11"/>
  <c r="AN565" i="11" s="1"/>
  <c r="AD565" i="11"/>
  <c r="AM565" i="11" s="1"/>
  <c r="P591" i="4" s="1"/>
  <c r="Y565" i="11"/>
  <c r="AL565" i="11" s="1"/>
  <c r="AV564" i="11"/>
  <c r="AU564" i="11"/>
  <c r="AM564" i="11"/>
  <c r="AL564" i="11"/>
  <c r="AI564" i="11"/>
  <c r="AO564" i="11" s="1"/>
  <c r="AX564" i="11" s="1"/>
  <c r="AH564" i="11"/>
  <c r="AN564" i="11" s="1"/>
  <c r="AW564" i="11" s="1"/>
  <c r="AH563" i="11"/>
  <c r="AC563" i="11"/>
  <c r="X563" i="11"/>
  <c r="W563" i="11"/>
  <c r="W560" i="11"/>
  <c r="C560" i="11" s="1"/>
  <c r="D560" i="11"/>
  <c r="W559" i="11"/>
  <c r="W556" i="11"/>
  <c r="W555" i="11"/>
  <c r="AA554" i="11"/>
  <c r="AJ551" i="11"/>
  <c r="C551" i="11"/>
  <c r="AJ550" i="11"/>
  <c r="C550" i="11"/>
  <c r="AJ549" i="11"/>
  <c r="C549" i="11"/>
  <c r="AJ548" i="11"/>
  <c r="C548" i="11"/>
  <c r="AJ547" i="11"/>
  <c r="C547" i="11"/>
  <c r="AJ546" i="11"/>
  <c r="S546" i="11"/>
  <c r="Z546" i="11" s="1"/>
  <c r="C546" i="11"/>
  <c r="AH545" i="11"/>
  <c r="AG545" i="11"/>
  <c r="AF545" i="11"/>
  <c r="AE545" i="11"/>
  <c r="M545" i="11"/>
  <c r="L545" i="11"/>
  <c r="K545" i="11"/>
  <c r="AL544" i="11"/>
  <c r="AK544" i="11"/>
  <c r="AJ544" i="11"/>
  <c r="AG544" i="11"/>
  <c r="AE544" i="11"/>
  <c r="AD544" i="11"/>
  <c r="AC544" i="11"/>
  <c r="AA544" i="11"/>
  <c r="Z544" i="11"/>
  <c r="Y544" i="11"/>
  <c r="X544" i="11"/>
  <c r="C544" i="11"/>
  <c r="W542" i="11"/>
  <c r="C542" i="11" s="1"/>
  <c r="W540" i="11"/>
  <c r="W539" i="11"/>
  <c r="C535" i="11"/>
  <c r="C534" i="11"/>
  <c r="C533" i="11"/>
  <c r="W531" i="11"/>
  <c r="C531" i="11" s="1"/>
  <c r="C529" i="11"/>
  <c r="W527" i="11"/>
  <c r="C527" i="11" s="1"/>
  <c r="W525" i="11"/>
  <c r="AA514" i="11"/>
  <c r="AG513" i="11"/>
  <c r="AF513" i="11"/>
  <c r="AD513" i="11"/>
  <c r="AC513" i="11"/>
  <c r="AG512" i="11"/>
  <c r="J490" i="11" s="1"/>
  <c r="AF512" i="11"/>
  <c r="D490" i="11" s="1"/>
  <c r="AD512" i="11"/>
  <c r="AC512" i="11"/>
  <c r="D473" i="11" s="1"/>
  <c r="AD511" i="11"/>
  <c r="AC511" i="11"/>
  <c r="AC509" i="11"/>
  <c r="BN505" i="11"/>
  <c r="U304" i="6"/>
  <c r="T304" i="6"/>
  <c r="AD505" i="11"/>
  <c r="S304" i="6" s="1"/>
  <c r="Q304" i="6"/>
  <c r="BN504" i="11"/>
  <c r="U303" i="6"/>
  <c r="AD504" i="11"/>
  <c r="S303" i="6" s="1"/>
  <c r="Q303" i="6"/>
  <c r="BN503" i="11"/>
  <c r="T302" i="6"/>
  <c r="AD503" i="11"/>
  <c r="Q302" i="6"/>
  <c r="BN502" i="11"/>
  <c r="U301" i="6"/>
  <c r="AD502" i="11"/>
  <c r="S301" i="6" s="1"/>
  <c r="Q301" i="6"/>
  <c r="BN501" i="11"/>
  <c r="T300" i="6"/>
  <c r="AD501" i="11"/>
  <c r="Q300" i="6"/>
  <c r="BN500" i="11"/>
  <c r="U299" i="6"/>
  <c r="AD500" i="11"/>
  <c r="S299" i="6" s="1"/>
  <c r="Q299" i="6"/>
  <c r="BN499" i="11"/>
  <c r="T298" i="6"/>
  <c r="AD499" i="11"/>
  <c r="Q298" i="6"/>
  <c r="BN498" i="11"/>
  <c r="U297" i="6"/>
  <c r="T297" i="6"/>
  <c r="AD498" i="11"/>
  <c r="Q297" i="6"/>
  <c r="BN497" i="11"/>
  <c r="U296" i="6"/>
  <c r="T296" i="6"/>
  <c r="AD497" i="11"/>
  <c r="S296" i="6" s="1"/>
  <c r="Q296" i="6"/>
  <c r="BN496" i="11"/>
  <c r="U295" i="6"/>
  <c r="T295" i="6"/>
  <c r="AD496" i="11"/>
  <c r="S295" i="6" s="1"/>
  <c r="Q295" i="6"/>
  <c r="BN495" i="11"/>
  <c r="U294" i="6"/>
  <c r="T294" i="6"/>
  <c r="AD495" i="11"/>
  <c r="S294" i="6" s="1"/>
  <c r="Q294" i="6"/>
  <c r="BN494" i="11"/>
  <c r="U293" i="6"/>
  <c r="T293" i="6"/>
  <c r="AD494" i="11"/>
  <c r="Q293" i="6"/>
  <c r="BN493" i="11"/>
  <c r="U292" i="6"/>
  <c r="T292" i="6"/>
  <c r="AD493" i="11"/>
  <c r="S292" i="6" s="1"/>
  <c r="Q292" i="6"/>
  <c r="BN492" i="11"/>
  <c r="U291" i="6"/>
  <c r="T291" i="6"/>
  <c r="AD492" i="11"/>
  <c r="S291" i="6" s="1"/>
  <c r="Q291" i="6"/>
  <c r="BN491" i="11"/>
  <c r="U290" i="6"/>
  <c r="T290" i="6"/>
  <c r="AD491" i="11"/>
  <c r="S290" i="6" s="1"/>
  <c r="Q290" i="6"/>
  <c r="AX490" i="11"/>
  <c r="AW490" i="11"/>
  <c r="AV490" i="11"/>
  <c r="AU490" i="11"/>
  <c r="AO490" i="11"/>
  <c r="AN490" i="11"/>
  <c r="AM490" i="11"/>
  <c r="AL490" i="11"/>
  <c r="AI490" i="11"/>
  <c r="M490" i="11" s="1"/>
  <c r="AH490" i="11"/>
  <c r="K490" i="11" s="1"/>
  <c r="T490" i="11"/>
  <c r="S490" i="11"/>
  <c r="AH489" i="11"/>
  <c r="K489" i="11" s="1"/>
  <c r="AC489" i="11"/>
  <c r="X489" i="11"/>
  <c r="D489" i="11" s="1"/>
  <c r="W489" i="11"/>
  <c r="C489" i="11" s="1"/>
  <c r="J489" i="11"/>
  <c r="BN488" i="11"/>
  <c r="U288" i="6"/>
  <c r="T288" i="6"/>
  <c r="AD488" i="11"/>
  <c r="S288" i="6" s="1"/>
  <c r="BN483" i="11"/>
  <c r="U283" i="6"/>
  <c r="T283" i="6"/>
  <c r="AD483" i="11"/>
  <c r="S283" i="6" s="1"/>
  <c r="Q283" i="6"/>
  <c r="BN482" i="11"/>
  <c r="U282" i="6"/>
  <c r="T282" i="6"/>
  <c r="AD482" i="11"/>
  <c r="S282" i="6" s="1"/>
  <c r="Q282" i="6"/>
  <c r="BN481" i="11"/>
  <c r="U281" i="6"/>
  <c r="T281" i="6"/>
  <c r="AD481" i="11"/>
  <c r="S281" i="6" s="1"/>
  <c r="Q281" i="6"/>
  <c r="BN480" i="11"/>
  <c r="U280" i="6"/>
  <c r="T280" i="6"/>
  <c r="AD480" i="11"/>
  <c r="S280" i="6" s="1"/>
  <c r="Q280" i="6"/>
  <c r="BN479" i="11"/>
  <c r="U279" i="6"/>
  <c r="T279" i="6"/>
  <c r="AD479" i="11"/>
  <c r="S279" i="6" s="1"/>
  <c r="Q279" i="6"/>
  <c r="BN478" i="11"/>
  <c r="U278" i="6"/>
  <c r="T278" i="6"/>
  <c r="AD478" i="11"/>
  <c r="S278" i="6" s="1"/>
  <c r="Q278" i="6"/>
  <c r="BN477" i="11"/>
  <c r="U277" i="6"/>
  <c r="T277" i="6"/>
  <c r="AD477" i="11"/>
  <c r="S277" i="6" s="1"/>
  <c r="Q277" i="6"/>
  <c r="BN476" i="11"/>
  <c r="U276" i="6"/>
  <c r="T276" i="6"/>
  <c r="AD476" i="11"/>
  <c r="S276" i="6" s="1"/>
  <c r="Q276" i="6"/>
  <c r="BN475" i="11"/>
  <c r="U275" i="6"/>
  <c r="T275" i="6"/>
  <c r="AD475" i="11"/>
  <c r="S275" i="6" s="1"/>
  <c r="Q275" i="6"/>
  <c r="BN474" i="11"/>
  <c r="U274" i="6"/>
  <c r="AH474" i="11"/>
  <c r="T274" i="6" s="1"/>
  <c r="AD474" i="11"/>
  <c r="S274" i="6" s="1"/>
  <c r="Q274" i="6"/>
  <c r="AV473" i="11"/>
  <c r="AU473" i="11"/>
  <c r="AM473" i="11"/>
  <c r="AL473" i="11"/>
  <c r="AI473" i="11"/>
  <c r="AO473" i="11" s="1"/>
  <c r="AX473" i="11" s="1"/>
  <c r="AH473" i="11"/>
  <c r="AN473" i="11" s="1"/>
  <c r="AW473" i="11" s="1"/>
  <c r="AH472" i="11"/>
  <c r="K472" i="11" s="1"/>
  <c r="AC472" i="11"/>
  <c r="J472" i="11" s="1"/>
  <c r="X472" i="11"/>
  <c r="D472" i="11" s="1"/>
  <c r="W472" i="11"/>
  <c r="C472" i="11" s="1"/>
  <c r="X469" i="11"/>
  <c r="D469" i="11" s="1"/>
  <c r="W469" i="11"/>
  <c r="C469" i="11" s="1"/>
  <c r="W468" i="11"/>
  <c r="W464" i="11"/>
  <c r="R464" i="11"/>
  <c r="W463" i="11"/>
  <c r="R463" i="11"/>
  <c r="AA462" i="11"/>
  <c r="AJ459" i="11"/>
  <c r="C459" i="11"/>
  <c r="AJ457" i="11"/>
  <c r="AK457" i="11" s="1"/>
  <c r="C457" i="11"/>
  <c r="AJ456" i="11"/>
  <c r="C456" i="11"/>
  <c r="AJ454" i="11"/>
  <c r="C454" i="11"/>
  <c r="AJ453" i="11"/>
  <c r="C453" i="11"/>
  <c r="AJ452" i="11"/>
  <c r="C452" i="11"/>
  <c r="AJ451" i="11"/>
  <c r="C451" i="11"/>
  <c r="AJ450" i="11"/>
  <c r="AK450" i="11" s="1"/>
  <c r="C450" i="11"/>
  <c r="AJ449" i="11"/>
  <c r="AK449" i="11" s="1"/>
  <c r="C449" i="11"/>
  <c r="AJ448" i="11"/>
  <c r="C448" i="11"/>
  <c r="AJ447" i="11"/>
  <c r="AK447" i="11" s="1"/>
  <c r="C447" i="11"/>
  <c r="AJ446" i="11"/>
  <c r="AK446" i="11" s="1"/>
  <c r="C446" i="11"/>
  <c r="AJ445" i="11"/>
  <c r="AK445" i="11" s="1"/>
  <c r="C445" i="11"/>
  <c r="AJ444" i="11"/>
  <c r="AK444" i="11" s="1"/>
  <c r="C444" i="11"/>
  <c r="AJ443" i="11"/>
  <c r="AK443" i="11" s="1"/>
  <c r="C443" i="11"/>
  <c r="AJ442" i="11"/>
  <c r="AK442" i="11" s="1"/>
  <c r="C442" i="11"/>
  <c r="AJ441" i="11"/>
  <c r="AK441" i="11" s="1"/>
  <c r="C441" i="11"/>
  <c r="AJ440" i="11"/>
  <c r="AK440" i="11" s="1"/>
  <c r="C440" i="11"/>
  <c r="AJ439" i="11"/>
  <c r="C439" i="11"/>
  <c r="AJ438" i="11"/>
  <c r="AK438" i="11" s="1"/>
  <c r="C438" i="11"/>
  <c r="AJ437" i="11"/>
  <c r="AK437" i="11" s="1"/>
  <c r="C437" i="11"/>
  <c r="AJ436" i="11"/>
  <c r="C436" i="11"/>
  <c r="AJ435" i="11"/>
  <c r="AK435" i="11" s="1"/>
  <c r="S435" i="11"/>
  <c r="Z435" i="11" s="1"/>
  <c r="C435" i="11"/>
  <c r="AH434" i="11"/>
  <c r="AG434" i="11"/>
  <c r="AF434" i="11"/>
  <c r="AE434" i="11"/>
  <c r="M434" i="11"/>
  <c r="L434" i="11"/>
  <c r="K434" i="11"/>
  <c r="AL433" i="11"/>
  <c r="AK433" i="11"/>
  <c r="AJ433" i="11"/>
  <c r="AG433" i="11"/>
  <c r="AE433" i="11"/>
  <c r="AD433" i="11"/>
  <c r="AC433" i="11"/>
  <c r="AA433" i="11"/>
  <c r="Z433" i="11"/>
  <c r="Y433" i="11"/>
  <c r="X433" i="11"/>
  <c r="C433" i="11"/>
  <c r="W431" i="11"/>
  <c r="C431" i="11" s="1"/>
  <c r="W429" i="11"/>
  <c r="W428" i="11"/>
  <c r="C424" i="11"/>
  <c r="C422" i="11"/>
  <c r="C421" i="11"/>
  <c r="C420" i="11"/>
  <c r="C419" i="11"/>
  <c r="W417" i="11"/>
  <c r="C417" i="11" s="1"/>
  <c r="C415" i="11"/>
  <c r="W413" i="11"/>
  <c r="C413" i="11" s="1"/>
  <c r="W411" i="11"/>
  <c r="P268" i="6" s="1"/>
  <c r="AA399" i="11"/>
  <c r="AG399" i="11" s="1"/>
  <c r="AG398" i="11"/>
  <c r="AF398" i="11"/>
  <c r="AD398" i="11"/>
  <c r="AC398" i="11"/>
  <c r="AG397" i="11"/>
  <c r="AF397" i="11"/>
  <c r="AD397" i="11"/>
  <c r="J365" i="11" s="1"/>
  <c r="AC397" i="11"/>
  <c r="D365" i="11" s="1"/>
  <c r="AD396" i="11"/>
  <c r="AC396" i="11"/>
  <c r="AC392" i="11"/>
  <c r="BN391" i="11"/>
  <c r="U244" i="6"/>
  <c r="T244" i="6"/>
  <c r="AD391" i="11"/>
  <c r="S244" i="6" s="1"/>
  <c r="Q244" i="6"/>
  <c r="BN389" i="11"/>
  <c r="U242" i="6"/>
  <c r="T242" i="6"/>
  <c r="AD389" i="11"/>
  <c r="Q242" i="6"/>
  <c r="BN388" i="11"/>
  <c r="U241" i="6"/>
  <c r="T241" i="6"/>
  <c r="AD388" i="11"/>
  <c r="S241" i="6" s="1"/>
  <c r="Q241" i="6"/>
  <c r="BN387" i="11"/>
  <c r="U240" i="6"/>
  <c r="T240" i="6"/>
  <c r="AD387" i="11"/>
  <c r="S240" i="6" s="1"/>
  <c r="Q240" i="6"/>
  <c r="BN386" i="11"/>
  <c r="U239" i="6"/>
  <c r="T239" i="6"/>
  <c r="AD386" i="11"/>
  <c r="S239" i="6" s="1"/>
  <c r="Q239" i="6"/>
  <c r="BN385" i="11"/>
  <c r="U238" i="6"/>
  <c r="T238" i="6"/>
  <c r="AD385" i="11"/>
  <c r="Q238" i="6"/>
  <c r="BN384" i="11"/>
  <c r="U237" i="6"/>
  <c r="T237" i="6"/>
  <c r="AD384" i="11"/>
  <c r="S237" i="6" s="1"/>
  <c r="Q237" i="6"/>
  <c r="BN383" i="11"/>
  <c r="U236" i="6"/>
  <c r="T236" i="6"/>
  <c r="AD383" i="11"/>
  <c r="S236" i="6" s="1"/>
  <c r="Q236" i="6"/>
  <c r="BN382" i="11"/>
  <c r="U235" i="6"/>
  <c r="T235" i="6"/>
  <c r="AD382" i="11"/>
  <c r="S235" i="6" s="1"/>
  <c r="Q235" i="6"/>
  <c r="BN381" i="11"/>
  <c r="U234" i="6"/>
  <c r="T234" i="6"/>
  <c r="AD381" i="11"/>
  <c r="Q234" i="6"/>
  <c r="BN380" i="11"/>
  <c r="U233" i="6"/>
  <c r="T233" i="6"/>
  <c r="AD380" i="11"/>
  <c r="S233" i="6" s="1"/>
  <c r="Q233" i="6"/>
  <c r="BN379" i="11"/>
  <c r="U232" i="6"/>
  <c r="T232" i="6"/>
  <c r="AD379" i="11"/>
  <c r="S232" i="6" s="1"/>
  <c r="Q232" i="6"/>
  <c r="AX378" i="11"/>
  <c r="AW378" i="11"/>
  <c r="AV378" i="11"/>
  <c r="AU378" i="11"/>
  <c r="AO378" i="11"/>
  <c r="AN378" i="11"/>
  <c r="AM378" i="11"/>
  <c r="AL378" i="11"/>
  <c r="AI378" i="11"/>
  <c r="M378" i="11" s="1"/>
  <c r="AH378" i="11"/>
  <c r="K378" i="11" s="1"/>
  <c r="T378" i="11"/>
  <c r="S378" i="11"/>
  <c r="AH377" i="11"/>
  <c r="K377" i="11" s="1"/>
  <c r="AC377" i="11"/>
  <c r="X377" i="11"/>
  <c r="D377" i="11" s="1"/>
  <c r="W377" i="11"/>
  <c r="C377" i="11" s="1"/>
  <c r="J377" i="11"/>
  <c r="BN376" i="11"/>
  <c r="U230" i="6"/>
  <c r="T230" i="6"/>
  <c r="AD376" i="11"/>
  <c r="Q230" i="6"/>
  <c r="BN375" i="11"/>
  <c r="U229" i="6"/>
  <c r="AD375" i="11"/>
  <c r="S229" i="6" s="1"/>
  <c r="Q229" i="6"/>
  <c r="BN374" i="11"/>
  <c r="U228" i="6"/>
  <c r="AD374" i="11"/>
  <c r="S228" i="6" s="1"/>
  <c r="AL374" i="11"/>
  <c r="BN373" i="11"/>
  <c r="U227" i="6"/>
  <c r="AD373" i="11"/>
  <c r="S227" i="6" s="1"/>
  <c r="Q227" i="6"/>
  <c r="BN372" i="11"/>
  <c r="U226" i="6"/>
  <c r="AD372" i="11"/>
  <c r="S226" i="6" s="1"/>
  <c r="AL372" i="11"/>
  <c r="BN371" i="11"/>
  <c r="U225" i="6"/>
  <c r="AD371" i="11"/>
  <c r="S225" i="6" s="1"/>
  <c r="Q225" i="6"/>
  <c r="BN370" i="11"/>
  <c r="U224" i="6"/>
  <c r="AD370" i="11"/>
  <c r="S224" i="6" s="1"/>
  <c r="AL370" i="11"/>
  <c r="BN369" i="11"/>
  <c r="U223" i="6"/>
  <c r="AD369" i="11"/>
  <c r="S223" i="6" s="1"/>
  <c r="Q223" i="6"/>
  <c r="BN368" i="11"/>
  <c r="U222" i="6"/>
  <c r="AD368" i="11"/>
  <c r="S222" i="6" s="1"/>
  <c r="AL368" i="11"/>
  <c r="BN367" i="11"/>
  <c r="U221" i="6"/>
  <c r="AD367" i="11"/>
  <c r="S221" i="6" s="1"/>
  <c r="Q221" i="6"/>
  <c r="BN366" i="11"/>
  <c r="U220" i="6"/>
  <c r="AH366" i="11"/>
  <c r="AD366" i="11"/>
  <c r="S220" i="6" s="1"/>
  <c r="AL366" i="11"/>
  <c r="AV365" i="11"/>
  <c r="AU365" i="11"/>
  <c r="AM365" i="11"/>
  <c r="AL365" i="11"/>
  <c r="AI365" i="11"/>
  <c r="AO365" i="11" s="1"/>
  <c r="AX365" i="11" s="1"/>
  <c r="AH365" i="11"/>
  <c r="AN365" i="11" s="1"/>
  <c r="AW365" i="11" s="1"/>
  <c r="AH364" i="11"/>
  <c r="AC364" i="11"/>
  <c r="X364" i="11"/>
  <c r="W364" i="11"/>
  <c r="K364" i="11"/>
  <c r="J364" i="11"/>
  <c r="D364" i="11"/>
  <c r="C364" i="11"/>
  <c r="X361" i="11"/>
  <c r="D361" i="11" s="1"/>
  <c r="W361" i="11"/>
  <c r="C361" i="11" s="1"/>
  <c r="W360" i="11"/>
  <c r="W357" i="11"/>
  <c r="W356" i="11"/>
  <c r="AA355" i="11"/>
  <c r="AJ352" i="11"/>
  <c r="C352" i="11"/>
  <c r="AJ350" i="11"/>
  <c r="C350" i="11"/>
  <c r="AJ349" i="11"/>
  <c r="AK349" i="11" s="1"/>
  <c r="C349" i="11"/>
  <c r="AJ348" i="11"/>
  <c r="C348" i="11"/>
  <c r="AJ347" i="11"/>
  <c r="AK347" i="11" s="1"/>
  <c r="C347" i="11"/>
  <c r="AJ346" i="11"/>
  <c r="C346" i="11"/>
  <c r="AJ345" i="11"/>
  <c r="S345" i="11"/>
  <c r="Z345" i="11" s="1"/>
  <c r="C345" i="11"/>
  <c r="AH344" i="11"/>
  <c r="AG344" i="11"/>
  <c r="AF344" i="11"/>
  <c r="AE344" i="11"/>
  <c r="M344" i="11"/>
  <c r="L344" i="11"/>
  <c r="K344" i="11"/>
  <c r="AL343" i="11"/>
  <c r="AK343" i="11"/>
  <c r="AJ343" i="11"/>
  <c r="AG343" i="11"/>
  <c r="AE343" i="11"/>
  <c r="AD343" i="11"/>
  <c r="AC343" i="11"/>
  <c r="AA343" i="11"/>
  <c r="Z343" i="11"/>
  <c r="Y343" i="11"/>
  <c r="X343" i="11"/>
  <c r="C343" i="11"/>
  <c r="W341" i="11"/>
  <c r="C341" i="11" s="1"/>
  <c r="W339" i="11"/>
  <c r="W338" i="11"/>
  <c r="C334" i="11"/>
  <c r="C332" i="11"/>
  <c r="C331" i="11"/>
  <c r="C330" i="11"/>
  <c r="W328" i="11"/>
  <c r="C328" i="11" s="1"/>
  <c r="C326" i="11"/>
  <c r="W324" i="11"/>
  <c r="C324" i="11" s="1"/>
  <c r="W322" i="11"/>
  <c r="P214" i="6" s="1"/>
  <c r="AA311" i="11"/>
  <c r="AG311" i="11" s="1"/>
  <c r="AA310" i="11"/>
  <c r="AG310" i="11" s="1"/>
  <c r="AG309" i="11"/>
  <c r="AF309" i="11"/>
  <c r="AD309" i="11"/>
  <c r="AC309" i="11"/>
  <c r="AG308" i="11"/>
  <c r="J286" i="11" s="1"/>
  <c r="AF308" i="11"/>
  <c r="D286" i="11" s="1"/>
  <c r="AD308" i="11"/>
  <c r="J279" i="11" s="1"/>
  <c r="AC308" i="11"/>
  <c r="D279" i="11" s="1"/>
  <c r="AD307" i="11"/>
  <c r="AC307" i="11"/>
  <c r="AC305" i="11"/>
  <c r="BN301" i="11"/>
  <c r="U187" i="6"/>
  <c r="T187" i="6"/>
  <c r="AD301" i="11"/>
  <c r="AL301" i="11"/>
  <c r="BN300" i="11"/>
  <c r="U186" i="6"/>
  <c r="T186" i="6"/>
  <c r="AD300" i="11"/>
  <c r="S186" i="6" s="1"/>
  <c r="AL300" i="11"/>
  <c r="BN299" i="11"/>
  <c r="U185" i="6"/>
  <c r="T185" i="6"/>
  <c r="AD299" i="11"/>
  <c r="S185" i="6" s="1"/>
  <c r="Q185" i="6"/>
  <c r="BN298" i="11"/>
  <c r="U184" i="6"/>
  <c r="T184" i="6"/>
  <c r="AD298" i="11"/>
  <c r="Q184" i="6"/>
  <c r="BN297" i="11"/>
  <c r="U183" i="6"/>
  <c r="T183" i="6"/>
  <c r="AD297" i="11"/>
  <c r="S183" i="6" s="1"/>
  <c r="Q183" i="6"/>
  <c r="BN296" i="11"/>
  <c r="U182" i="6"/>
  <c r="T182" i="6"/>
  <c r="AD296" i="11"/>
  <c r="S182" i="6" s="1"/>
  <c r="Q182" i="6"/>
  <c r="BN295" i="11"/>
  <c r="U181" i="6"/>
  <c r="T181" i="6"/>
  <c r="AD295" i="11"/>
  <c r="S181" i="6" s="1"/>
  <c r="Q181" i="6"/>
  <c r="BN294" i="11"/>
  <c r="U180" i="6"/>
  <c r="T180" i="6"/>
  <c r="AD294" i="11"/>
  <c r="Q180" i="6"/>
  <c r="BN293" i="11"/>
  <c r="U179" i="6"/>
  <c r="T179" i="6"/>
  <c r="AD293" i="11"/>
  <c r="S179" i="6" s="1"/>
  <c r="Q179" i="6"/>
  <c r="BN292" i="11"/>
  <c r="U178" i="6"/>
  <c r="T178" i="6"/>
  <c r="AD292" i="11"/>
  <c r="S178" i="6" s="1"/>
  <c r="Q178" i="6"/>
  <c r="BN291" i="11"/>
  <c r="U177" i="6"/>
  <c r="T177" i="6"/>
  <c r="AD291" i="11"/>
  <c r="S177" i="6" s="1"/>
  <c r="Q177" i="6"/>
  <c r="BN290" i="11"/>
  <c r="U176" i="6"/>
  <c r="T176" i="6"/>
  <c r="AD290" i="11"/>
  <c r="Q176" i="6"/>
  <c r="BN289" i="11"/>
  <c r="U175" i="6"/>
  <c r="T175" i="6"/>
  <c r="AD289" i="11"/>
  <c r="S175" i="6" s="1"/>
  <c r="Q175" i="6"/>
  <c r="BN288" i="11"/>
  <c r="U174" i="6"/>
  <c r="T174" i="6"/>
  <c r="AD288" i="11"/>
  <c r="S174" i="6" s="1"/>
  <c r="Q174" i="6"/>
  <c r="BN287" i="11"/>
  <c r="U173" i="6"/>
  <c r="T173" i="6"/>
  <c r="AD287" i="11"/>
  <c r="S173" i="6" s="1"/>
  <c r="Q173" i="6"/>
  <c r="AX286" i="11"/>
  <c r="AW286" i="11"/>
  <c r="AV286" i="11"/>
  <c r="AU286" i="11"/>
  <c r="AO286" i="11"/>
  <c r="AN286" i="11"/>
  <c r="AM286" i="11"/>
  <c r="AL286" i="11"/>
  <c r="AI286" i="11"/>
  <c r="M286" i="11" s="1"/>
  <c r="AH286" i="11"/>
  <c r="K286" i="11" s="1"/>
  <c r="T286" i="11"/>
  <c r="S286" i="11"/>
  <c r="AH285" i="11"/>
  <c r="K285" i="11" s="1"/>
  <c r="AC285" i="11"/>
  <c r="J285" i="11" s="1"/>
  <c r="X285" i="11"/>
  <c r="D285" i="11" s="1"/>
  <c r="W285" i="11"/>
  <c r="C285" i="11" s="1"/>
  <c r="BN284" i="11"/>
  <c r="U171" i="6"/>
  <c r="T171" i="6"/>
  <c r="AD284" i="11"/>
  <c r="S171" i="6" s="1"/>
  <c r="Q171" i="6"/>
  <c r="BN283" i="11"/>
  <c r="U170" i="6"/>
  <c r="T170" i="6"/>
  <c r="AD283" i="11"/>
  <c r="S170" i="6" s="1"/>
  <c r="Q170" i="6"/>
  <c r="BN282" i="11"/>
  <c r="U169" i="6"/>
  <c r="T169" i="6"/>
  <c r="AD282" i="11"/>
  <c r="S169" i="6" s="1"/>
  <c r="Q169" i="6"/>
  <c r="BN281" i="11"/>
  <c r="U168" i="6"/>
  <c r="T168" i="6"/>
  <c r="AD281" i="11"/>
  <c r="S168" i="6" s="1"/>
  <c r="Q168" i="6"/>
  <c r="BN280" i="11"/>
  <c r="U167" i="6"/>
  <c r="AH280" i="11"/>
  <c r="T167" i="6" s="1"/>
  <c r="AD280" i="11"/>
  <c r="S167" i="6" s="1"/>
  <c r="Q167" i="6"/>
  <c r="AV279" i="11"/>
  <c r="AU279" i="11"/>
  <c r="AM279" i="11"/>
  <c r="AL279" i="11"/>
  <c r="AI279" i="11"/>
  <c r="AO279" i="11" s="1"/>
  <c r="AX279" i="11" s="1"/>
  <c r="AH279" i="11"/>
  <c r="AN279" i="11" s="1"/>
  <c r="AW279" i="11" s="1"/>
  <c r="AH278" i="11"/>
  <c r="AC278" i="11"/>
  <c r="X278" i="11"/>
  <c r="D278" i="11" s="1"/>
  <c r="W278" i="11"/>
  <c r="C278" i="11" s="1"/>
  <c r="K278" i="11"/>
  <c r="J278" i="11"/>
  <c r="X275" i="11"/>
  <c r="D275" i="11" s="1"/>
  <c r="W275" i="11"/>
  <c r="C275" i="11" s="1"/>
  <c r="W274" i="11"/>
  <c r="W271" i="11"/>
  <c r="W270" i="11"/>
  <c r="AA269" i="11"/>
  <c r="AJ266" i="11"/>
  <c r="C266" i="11"/>
  <c r="AJ265" i="11"/>
  <c r="C265" i="11"/>
  <c r="AJ264" i="11"/>
  <c r="C264" i="11"/>
  <c r="AJ263" i="11"/>
  <c r="C263" i="11"/>
  <c r="AJ262" i="11"/>
  <c r="C262" i="11"/>
  <c r="AJ261" i="11"/>
  <c r="C261" i="11"/>
  <c r="AJ260" i="11"/>
  <c r="C260" i="11"/>
  <c r="AJ259" i="11"/>
  <c r="C259" i="11"/>
  <c r="AJ258" i="11"/>
  <c r="Z258" i="11"/>
  <c r="C258" i="11"/>
  <c r="AJ257" i="11"/>
  <c r="Z257" i="11"/>
  <c r="C257" i="11"/>
  <c r="AJ256" i="11"/>
  <c r="S256" i="11"/>
  <c r="Z256" i="11" s="1"/>
  <c r="C256" i="11"/>
  <c r="AH255" i="11"/>
  <c r="AG255" i="11"/>
  <c r="AF255" i="11"/>
  <c r="AE255" i="11"/>
  <c r="M255" i="11"/>
  <c r="L255" i="11"/>
  <c r="K255" i="11"/>
  <c r="AL254" i="11"/>
  <c r="AK254" i="11"/>
  <c r="AJ254" i="11"/>
  <c r="AG254" i="11"/>
  <c r="AE254" i="11"/>
  <c r="AD254" i="11"/>
  <c r="AC254" i="11"/>
  <c r="AA254" i="11"/>
  <c r="Z254" i="11"/>
  <c r="Y254" i="11"/>
  <c r="X254" i="11"/>
  <c r="C254" i="11"/>
  <c r="W252" i="11"/>
  <c r="C252" i="11" s="1"/>
  <c r="W250" i="11"/>
  <c r="W249" i="11"/>
  <c r="C245" i="11"/>
  <c r="C241" i="11"/>
  <c r="C240" i="11"/>
  <c r="C239" i="11"/>
  <c r="C238" i="11"/>
  <c r="W236" i="11"/>
  <c r="C236" i="11" s="1"/>
  <c r="C234" i="11"/>
  <c r="W232" i="11"/>
  <c r="C232" i="11" s="1"/>
  <c r="W230" i="11"/>
  <c r="P160" i="6" s="1"/>
  <c r="AA215" i="11"/>
  <c r="AG215" i="11" s="1"/>
  <c r="AG214" i="11"/>
  <c r="AF214" i="11"/>
  <c r="AD214" i="11"/>
  <c r="AC214" i="11"/>
  <c r="AG213" i="11"/>
  <c r="AF213" i="11"/>
  <c r="AD213" i="11"/>
  <c r="J177" i="11" s="1"/>
  <c r="AC213" i="11"/>
  <c r="D177" i="11" s="1"/>
  <c r="AD212" i="11"/>
  <c r="AC212" i="11"/>
  <c r="AC210" i="11"/>
  <c r="BN206" i="11"/>
  <c r="U133" i="6"/>
  <c r="T133" i="6"/>
  <c r="AD206" i="11"/>
  <c r="Q133" i="6"/>
  <c r="U131" i="6"/>
  <c r="T131" i="6"/>
  <c r="AD204" i="11"/>
  <c r="S131" i="6" s="1"/>
  <c r="Q131" i="6"/>
  <c r="U130" i="6"/>
  <c r="T130" i="6"/>
  <c r="AD203" i="11"/>
  <c r="Q130" i="6"/>
  <c r="U129" i="6"/>
  <c r="T129" i="6"/>
  <c r="AD202" i="11"/>
  <c r="S129" i="6" s="1"/>
  <c r="Q129" i="6"/>
  <c r="U128" i="6"/>
  <c r="T128" i="6"/>
  <c r="AD201" i="11"/>
  <c r="Q128" i="6"/>
  <c r="U127" i="6"/>
  <c r="T127" i="6"/>
  <c r="AD200" i="11"/>
  <c r="S127" i="6" s="1"/>
  <c r="Q127" i="6"/>
  <c r="U126" i="6"/>
  <c r="T126" i="6"/>
  <c r="AD199" i="11"/>
  <c r="Q126" i="6"/>
  <c r="BN198" i="11"/>
  <c r="U125" i="6"/>
  <c r="T125" i="6"/>
  <c r="AD198" i="11"/>
  <c r="S125" i="6" s="1"/>
  <c r="Q125" i="6"/>
  <c r="BN197" i="11"/>
  <c r="U124" i="6"/>
  <c r="T124" i="6"/>
  <c r="AD197" i="11"/>
  <c r="S124" i="6" s="1"/>
  <c r="Q124" i="6"/>
  <c r="BN196" i="11"/>
  <c r="U123" i="6"/>
  <c r="T123" i="6"/>
  <c r="AD196" i="11"/>
  <c r="S123" i="6" s="1"/>
  <c r="Q123" i="6"/>
  <c r="BN195" i="11"/>
  <c r="U122" i="6"/>
  <c r="T122" i="6"/>
  <c r="AD195" i="11"/>
  <c r="Q122" i="6"/>
  <c r="BN194" i="11"/>
  <c r="U121" i="6"/>
  <c r="T121" i="6"/>
  <c r="AD194" i="11"/>
  <c r="S121" i="6" s="1"/>
  <c r="Q121" i="6"/>
  <c r="BN193" i="11"/>
  <c r="U120" i="6"/>
  <c r="T120" i="6"/>
  <c r="AD193" i="11"/>
  <c r="S120" i="6" s="1"/>
  <c r="Q120" i="6"/>
  <c r="BN192" i="11"/>
  <c r="U119" i="6"/>
  <c r="T119" i="6"/>
  <c r="AD192" i="11"/>
  <c r="S119" i="6" s="1"/>
  <c r="Q119" i="6"/>
  <c r="AX191" i="11"/>
  <c r="AW191" i="11"/>
  <c r="AV191" i="11"/>
  <c r="AU191" i="11"/>
  <c r="AO191" i="11"/>
  <c r="AN191" i="11"/>
  <c r="AM191" i="11"/>
  <c r="AL191" i="11"/>
  <c r="AI191" i="11"/>
  <c r="M191" i="11" s="1"/>
  <c r="AH191" i="11"/>
  <c r="K191" i="11" s="1"/>
  <c r="T191" i="11"/>
  <c r="S191" i="11"/>
  <c r="AH190" i="11"/>
  <c r="K190" i="11" s="1"/>
  <c r="AC190" i="11"/>
  <c r="X190" i="11"/>
  <c r="D190" i="11" s="1"/>
  <c r="W190" i="11"/>
  <c r="C190" i="11" s="1"/>
  <c r="J190" i="11"/>
  <c r="BN189" i="11"/>
  <c r="U117" i="6"/>
  <c r="T117" i="6"/>
  <c r="AD189" i="11"/>
  <c r="S117" i="6" s="1"/>
  <c r="Q117" i="6"/>
  <c r="U116" i="6"/>
  <c r="T116" i="6"/>
  <c r="AD188" i="11"/>
  <c r="S116" i="6" s="1"/>
  <c r="Q116" i="6"/>
  <c r="U115" i="6"/>
  <c r="T115" i="6"/>
  <c r="AD187" i="11"/>
  <c r="S115" i="6" s="1"/>
  <c r="Q115" i="6"/>
  <c r="U114" i="6"/>
  <c r="T114" i="6"/>
  <c r="AD186" i="11"/>
  <c r="S114" i="6" s="1"/>
  <c r="Q114" i="6"/>
  <c r="U113" i="6"/>
  <c r="T113" i="6"/>
  <c r="AD185" i="11"/>
  <c r="S113" i="6" s="1"/>
  <c r="Q113" i="6"/>
  <c r="BN184" i="11"/>
  <c r="U112" i="6"/>
  <c r="T112" i="6"/>
  <c r="AD184" i="11"/>
  <c r="S112" i="6" s="1"/>
  <c r="Q112" i="6"/>
  <c r="BN183" i="11"/>
  <c r="U111" i="6"/>
  <c r="T111" i="6"/>
  <c r="AD183" i="11"/>
  <c r="S111" i="6" s="1"/>
  <c r="Q111" i="6"/>
  <c r="BN182" i="11"/>
  <c r="U110" i="6"/>
  <c r="T110" i="6"/>
  <c r="AD182" i="11"/>
  <c r="S110" i="6" s="1"/>
  <c r="Q110" i="6"/>
  <c r="BN181" i="11"/>
  <c r="U109" i="6"/>
  <c r="T109" i="6"/>
  <c r="AD181" i="11"/>
  <c r="S109" i="6" s="1"/>
  <c r="Q109" i="6"/>
  <c r="BN180" i="11"/>
  <c r="U108" i="6"/>
  <c r="T108" i="6"/>
  <c r="AD180" i="11"/>
  <c r="S108" i="6" s="1"/>
  <c r="Q108" i="6"/>
  <c r="BN179" i="11"/>
  <c r="U107" i="6"/>
  <c r="T107" i="6"/>
  <c r="AD179" i="11"/>
  <c r="S107" i="6" s="1"/>
  <c r="Q107" i="6"/>
  <c r="BN178" i="11"/>
  <c r="U106" i="6"/>
  <c r="AH178" i="11"/>
  <c r="T106" i="6" s="1"/>
  <c r="AD178" i="11"/>
  <c r="S106" i="6" s="1"/>
  <c r="Q106" i="6"/>
  <c r="AV177" i="11"/>
  <c r="AU177" i="11"/>
  <c r="AM177" i="11"/>
  <c r="AL177" i="11"/>
  <c r="AI177" i="11"/>
  <c r="AO177" i="11" s="1"/>
  <c r="AX177" i="11" s="1"/>
  <c r="AH177" i="11"/>
  <c r="AN177" i="11" s="1"/>
  <c r="AW177" i="11" s="1"/>
  <c r="AH176" i="11"/>
  <c r="AC176" i="11"/>
  <c r="J176" i="11" s="1"/>
  <c r="X176" i="11"/>
  <c r="D176" i="11" s="1"/>
  <c r="W176" i="11"/>
  <c r="C176" i="11" s="1"/>
  <c r="K176" i="11"/>
  <c r="X173" i="11"/>
  <c r="D173" i="11" s="1"/>
  <c r="W173" i="11"/>
  <c r="C173" i="11" s="1"/>
  <c r="W172" i="11"/>
  <c r="W169" i="11"/>
  <c r="W168" i="11"/>
  <c r="AA167" i="11"/>
  <c r="AJ164" i="11"/>
  <c r="AK164" i="11" s="1"/>
  <c r="C164" i="11"/>
  <c r="AJ162" i="11"/>
  <c r="C162" i="11"/>
  <c r="AJ161" i="11"/>
  <c r="AK161" i="11" s="1"/>
  <c r="C161" i="11"/>
  <c r="AJ160" i="11"/>
  <c r="C160" i="11"/>
  <c r="AJ159" i="11"/>
  <c r="AK159" i="11" s="1"/>
  <c r="C159" i="11"/>
  <c r="AJ158" i="11"/>
  <c r="C158" i="11"/>
  <c r="AJ157" i="11"/>
  <c r="AK157" i="11" s="1"/>
  <c r="C157" i="11"/>
  <c r="AJ156" i="11"/>
  <c r="S156" i="11"/>
  <c r="Z156" i="11" s="1"/>
  <c r="C156" i="11"/>
  <c r="AJ155" i="11"/>
  <c r="Z155" i="11"/>
  <c r="C155" i="11"/>
  <c r="AJ154" i="11"/>
  <c r="S154" i="11"/>
  <c r="Z154" i="11" s="1"/>
  <c r="C154" i="11"/>
  <c r="AH153" i="11"/>
  <c r="AG153" i="11"/>
  <c r="AF153" i="11"/>
  <c r="AE153" i="11"/>
  <c r="M153" i="11"/>
  <c r="L153" i="11"/>
  <c r="K153" i="11"/>
  <c r="AL152" i="11"/>
  <c r="AK152" i="11"/>
  <c r="AJ152" i="11"/>
  <c r="AG152" i="11"/>
  <c r="AE152" i="11"/>
  <c r="AD152" i="11"/>
  <c r="AC152" i="11"/>
  <c r="AA152" i="11"/>
  <c r="Z152" i="11"/>
  <c r="Y152" i="11"/>
  <c r="X152" i="11"/>
  <c r="C152" i="11"/>
  <c r="W150" i="11"/>
  <c r="C150" i="11" s="1"/>
  <c r="W148" i="11"/>
  <c r="W147" i="11"/>
  <c r="D137" i="11"/>
  <c r="D136" i="11"/>
  <c r="D135" i="11"/>
  <c r="D134" i="11"/>
  <c r="W132" i="11"/>
  <c r="C132" i="11" s="1"/>
  <c r="C130" i="11"/>
  <c r="W128" i="11"/>
  <c r="C128" i="11" s="1"/>
  <c r="W126" i="11"/>
  <c r="AG115" i="11"/>
  <c r="AF115" i="11"/>
  <c r="AD115" i="11"/>
  <c r="AC115" i="11"/>
  <c r="AG114" i="11"/>
  <c r="AF114" i="11"/>
  <c r="AD114" i="11"/>
  <c r="AC114" i="11"/>
  <c r="AG113" i="11"/>
  <c r="J96" i="11" s="1"/>
  <c r="AF113" i="11"/>
  <c r="D96" i="11" s="1"/>
  <c r="AD113" i="11"/>
  <c r="J85" i="11" s="1"/>
  <c r="AC113" i="11"/>
  <c r="D85" i="11" s="1"/>
  <c r="AD112" i="11"/>
  <c r="AC112" i="11"/>
  <c r="AC110" i="11"/>
  <c r="BN106" i="11"/>
  <c r="U73" i="6"/>
  <c r="AD106" i="11"/>
  <c r="S73" i="6" s="1"/>
  <c r="Q73" i="6"/>
  <c r="BN103" i="11"/>
  <c r="AD103" i="11"/>
  <c r="S70" i="6" s="1"/>
  <c r="Q70" i="6"/>
  <c r="BN102" i="11"/>
  <c r="U69" i="6"/>
  <c r="AD102" i="11"/>
  <c r="S69" i="6" s="1"/>
  <c r="Q69" i="6"/>
  <c r="BN101" i="11"/>
  <c r="T68" i="6"/>
  <c r="AD101" i="11"/>
  <c r="Q68" i="6"/>
  <c r="BN100" i="11"/>
  <c r="U67" i="6"/>
  <c r="AD100" i="11"/>
  <c r="S67" i="6" s="1"/>
  <c r="Q67" i="6"/>
  <c r="BN99" i="11"/>
  <c r="T66" i="6"/>
  <c r="AD99" i="11"/>
  <c r="Q66" i="6"/>
  <c r="BN98" i="11"/>
  <c r="U65" i="6"/>
  <c r="AD98" i="11"/>
  <c r="S65" i="6" s="1"/>
  <c r="Q65" i="6"/>
  <c r="BN97" i="11"/>
  <c r="T64" i="6"/>
  <c r="AD97" i="11"/>
  <c r="Q64" i="6"/>
  <c r="AX96" i="11"/>
  <c r="AW96" i="11"/>
  <c r="AV96" i="11"/>
  <c r="AU96" i="11"/>
  <c r="AO96" i="11"/>
  <c r="AN96" i="11"/>
  <c r="AM96" i="11"/>
  <c r="AL96" i="11"/>
  <c r="T96" i="11"/>
  <c r="S96" i="11"/>
  <c r="M96" i="11"/>
  <c r="K96" i="11"/>
  <c r="K95" i="11"/>
  <c r="J95" i="11"/>
  <c r="D95" i="11"/>
  <c r="C95" i="11"/>
  <c r="BN94" i="11"/>
  <c r="T62" i="6"/>
  <c r="AD94" i="11"/>
  <c r="Q62" i="6"/>
  <c r="BN93" i="11"/>
  <c r="T61" i="6"/>
  <c r="AD93" i="11"/>
  <c r="Q61" i="6"/>
  <c r="BN92" i="11"/>
  <c r="T60" i="6"/>
  <c r="AD92" i="11"/>
  <c r="S60" i="6" s="1"/>
  <c r="Q60" i="6"/>
  <c r="BN91" i="11"/>
  <c r="U59" i="6"/>
  <c r="T59" i="6"/>
  <c r="AD91" i="11"/>
  <c r="Q59" i="6"/>
  <c r="BN90" i="11"/>
  <c r="U58" i="6"/>
  <c r="T58" i="6"/>
  <c r="AD90" i="11"/>
  <c r="S58" i="6" s="1"/>
  <c r="Q58" i="6"/>
  <c r="BN89" i="11"/>
  <c r="U57" i="6"/>
  <c r="T57" i="6"/>
  <c r="AD89" i="11"/>
  <c r="Q57" i="6"/>
  <c r="BN88" i="11"/>
  <c r="U56" i="6"/>
  <c r="T56" i="6"/>
  <c r="AD88" i="11"/>
  <c r="S56" i="6" s="1"/>
  <c r="Q56" i="6"/>
  <c r="BN87" i="11"/>
  <c r="U55" i="6"/>
  <c r="T55" i="6"/>
  <c r="AD87" i="11"/>
  <c r="Q55" i="6"/>
  <c r="BN86" i="11"/>
  <c r="U54" i="6"/>
  <c r="AH86" i="11"/>
  <c r="T54" i="6" s="1"/>
  <c r="AD86" i="11"/>
  <c r="S54" i="6" s="1"/>
  <c r="Q54" i="6"/>
  <c r="AV85" i="11"/>
  <c r="AU85" i="11"/>
  <c r="AO85" i="11"/>
  <c r="AX85" i="11" s="1"/>
  <c r="AN85" i="11"/>
  <c r="AW85" i="11" s="1"/>
  <c r="AM85" i="11"/>
  <c r="AL85" i="11"/>
  <c r="M85" i="11"/>
  <c r="K85" i="11"/>
  <c r="K84" i="11"/>
  <c r="J84" i="11"/>
  <c r="D84" i="11"/>
  <c r="C84" i="11"/>
  <c r="D81" i="11"/>
  <c r="C81" i="11"/>
  <c r="AA75" i="11"/>
  <c r="AJ70" i="11"/>
  <c r="C70" i="11"/>
  <c r="AJ69" i="11"/>
  <c r="C69" i="11"/>
  <c r="AJ68" i="11"/>
  <c r="AK68" i="11" s="1"/>
  <c r="C68" i="11"/>
  <c r="AJ66" i="11"/>
  <c r="C66" i="11"/>
  <c r="AJ65" i="11"/>
  <c r="C65" i="11"/>
  <c r="AJ64" i="11"/>
  <c r="C64" i="11"/>
  <c r="AJ63" i="11"/>
  <c r="Z63" i="11"/>
  <c r="C63" i="11"/>
  <c r="AJ62" i="11"/>
  <c r="S62" i="11"/>
  <c r="Z62" i="11" s="1"/>
  <c r="C62" i="11"/>
  <c r="C58" i="11"/>
  <c r="D49" i="11"/>
  <c r="D48" i="11"/>
  <c r="D47" i="11"/>
  <c r="D46" i="11"/>
  <c r="D45" i="11"/>
  <c r="C43" i="11"/>
  <c r="C41" i="11"/>
  <c r="C39" i="11"/>
  <c r="W37" i="11"/>
  <c r="P48" i="6" s="1"/>
  <c r="AP33" i="11"/>
  <c r="AO33" i="11"/>
  <c r="AM33" i="11"/>
  <c r="AL33" i="11"/>
  <c r="AO32" i="11"/>
  <c r="AL32" i="11"/>
  <c r="AH29" i="11"/>
  <c r="AA20" i="11"/>
  <c r="AA19" i="11"/>
  <c r="AA18" i="11"/>
  <c r="AA17" i="11"/>
  <c r="AA16" i="11"/>
  <c r="AA15" i="11"/>
  <c r="Q51" i="6"/>
  <c r="C10" i="11"/>
  <c r="C9" i="11"/>
  <c r="C6" i="11"/>
  <c r="C5" i="11"/>
  <c r="W3" i="11"/>
  <c r="P45" i="6" s="1"/>
  <c r="C3" i="11"/>
  <c r="W1" i="11"/>
  <c r="C2" i="11"/>
  <c r="C1" i="11"/>
  <c r="AB38" i="2"/>
  <c r="M34" i="6" s="1"/>
  <c r="AA38" i="2"/>
  <c r="L34" i="6" s="1"/>
  <c r="Z38" i="2"/>
  <c r="K34" i="6" s="1"/>
  <c r="Y38" i="2"/>
  <c r="J34" i="6" s="1"/>
  <c r="X38" i="2"/>
  <c r="I34" i="6" s="1"/>
  <c r="W38" i="2"/>
  <c r="H34" i="6" s="1"/>
  <c r="V38" i="2"/>
  <c r="AG38" i="2" s="1"/>
  <c r="AH28" i="11" s="1"/>
  <c r="AB37" i="2"/>
  <c r="M33" i="6" s="1"/>
  <c r="AA37" i="2"/>
  <c r="L33" i="6" s="1"/>
  <c r="Z37" i="2"/>
  <c r="K33" i="6" s="1"/>
  <c r="Y37" i="2"/>
  <c r="J33" i="6" s="1"/>
  <c r="X37" i="2"/>
  <c r="I33" i="6" s="1"/>
  <c r="W37" i="2"/>
  <c r="H33" i="6" s="1"/>
  <c r="V37" i="2"/>
  <c r="AG37" i="2" s="1"/>
  <c r="AH27" i="11" s="1"/>
  <c r="AB36" i="2"/>
  <c r="M32" i="6" s="1"/>
  <c r="AA36" i="2"/>
  <c r="L32" i="6" s="1"/>
  <c r="Z36" i="2"/>
  <c r="K32" i="6" s="1"/>
  <c r="Y36" i="2"/>
  <c r="J32" i="6" s="1"/>
  <c r="X36" i="2"/>
  <c r="I32" i="6" s="1"/>
  <c r="W36" i="2"/>
  <c r="H32" i="6" s="1"/>
  <c r="V36" i="2"/>
  <c r="AB35" i="2"/>
  <c r="M31" i="6" s="1"/>
  <c r="AA35" i="2"/>
  <c r="L31" i="6" s="1"/>
  <c r="Z35" i="2"/>
  <c r="K31" i="6" s="1"/>
  <c r="Y35" i="2"/>
  <c r="J31" i="6" s="1"/>
  <c r="X35" i="2"/>
  <c r="I31" i="6" s="1"/>
  <c r="W35" i="2"/>
  <c r="H31" i="6" s="1"/>
  <c r="V35" i="2"/>
  <c r="AB34" i="2"/>
  <c r="M30" i="6" s="1"/>
  <c r="AA34" i="2"/>
  <c r="L30" i="6" s="1"/>
  <c r="Z34" i="2"/>
  <c r="K30" i="6" s="1"/>
  <c r="Y34" i="2"/>
  <c r="J30" i="6" s="1"/>
  <c r="X34" i="2"/>
  <c r="I30" i="6" s="1"/>
  <c r="W34" i="2"/>
  <c r="H30" i="6" s="1"/>
  <c r="V34" i="2"/>
  <c r="AB33" i="2"/>
  <c r="M29" i="6" s="1"/>
  <c r="AA33" i="2"/>
  <c r="L29" i="6" s="1"/>
  <c r="Z33" i="2"/>
  <c r="K29" i="6" s="1"/>
  <c r="Y33" i="2"/>
  <c r="J29" i="6" s="1"/>
  <c r="X33" i="2"/>
  <c r="I29" i="6" s="1"/>
  <c r="W33" i="2"/>
  <c r="H29" i="6" s="1"/>
  <c r="V33" i="2"/>
  <c r="AB32" i="2"/>
  <c r="M28" i="6" s="1"/>
  <c r="AA32" i="2"/>
  <c r="L28" i="6" s="1"/>
  <c r="Z32" i="2"/>
  <c r="K28" i="6" s="1"/>
  <c r="Y32" i="2"/>
  <c r="J28" i="6" s="1"/>
  <c r="X32" i="2"/>
  <c r="I28" i="6" s="1"/>
  <c r="W32" i="2"/>
  <c r="H28" i="6" s="1"/>
  <c r="V32" i="2"/>
  <c r="AB31" i="2"/>
  <c r="M27" i="6" s="1"/>
  <c r="AA31" i="2"/>
  <c r="L27" i="6" s="1"/>
  <c r="Z31" i="2"/>
  <c r="K27" i="6" s="1"/>
  <c r="Y31" i="2"/>
  <c r="J27" i="6" s="1"/>
  <c r="X31" i="2"/>
  <c r="I27" i="6" s="1"/>
  <c r="W31" i="2"/>
  <c r="H27" i="6" s="1"/>
  <c r="V31" i="2"/>
  <c r="AB30" i="2"/>
  <c r="M26" i="6" s="1"/>
  <c r="AA30" i="2"/>
  <c r="L26" i="6" s="1"/>
  <c r="Z30" i="2"/>
  <c r="K26" i="6" s="1"/>
  <c r="Y30" i="2"/>
  <c r="J26" i="6" s="1"/>
  <c r="X30" i="2"/>
  <c r="I26" i="6" s="1"/>
  <c r="W30" i="2"/>
  <c r="H26" i="6" s="1"/>
  <c r="V30" i="2"/>
  <c r="AB29" i="2"/>
  <c r="M25" i="6" s="1"/>
  <c r="AA29" i="2"/>
  <c r="L25" i="6" s="1"/>
  <c r="Z29" i="2"/>
  <c r="K25" i="6" s="1"/>
  <c r="Y29" i="2"/>
  <c r="J25" i="6" s="1"/>
  <c r="X29" i="2"/>
  <c r="I25" i="6" s="1"/>
  <c r="W29" i="2"/>
  <c r="H25" i="6" s="1"/>
  <c r="V29" i="2"/>
  <c r="AB28" i="2"/>
  <c r="M24" i="6" s="1"/>
  <c r="AA28" i="2"/>
  <c r="L24" i="6" s="1"/>
  <c r="Z28" i="2"/>
  <c r="K24" i="6" s="1"/>
  <c r="Y28" i="2"/>
  <c r="J24" i="6" s="1"/>
  <c r="X28" i="2"/>
  <c r="I24" i="6" s="1"/>
  <c r="W28" i="2"/>
  <c r="H24" i="6" s="1"/>
  <c r="V28" i="2"/>
  <c r="AB27" i="2"/>
  <c r="M23" i="6" s="1"/>
  <c r="AA27" i="2"/>
  <c r="L23" i="6" s="1"/>
  <c r="Z27" i="2"/>
  <c r="K23" i="6" s="1"/>
  <c r="Y27" i="2"/>
  <c r="J23" i="6" s="1"/>
  <c r="X27" i="2"/>
  <c r="I23" i="6" s="1"/>
  <c r="W27" i="2"/>
  <c r="H23" i="6" s="1"/>
  <c r="V27" i="2"/>
  <c r="AB26" i="2"/>
  <c r="M22" i="6" s="1"/>
  <c r="AA26" i="2"/>
  <c r="L22" i="6" s="1"/>
  <c r="Z26" i="2"/>
  <c r="K22" i="6" s="1"/>
  <c r="Y26" i="2"/>
  <c r="J22" i="6" s="1"/>
  <c r="X26" i="2"/>
  <c r="I22" i="6" s="1"/>
  <c r="W26" i="2"/>
  <c r="H22" i="6" s="1"/>
  <c r="V26" i="2"/>
  <c r="AB25" i="2"/>
  <c r="M21" i="6" s="1"/>
  <c r="AA25" i="2"/>
  <c r="L21" i="6" s="1"/>
  <c r="Z25" i="2"/>
  <c r="K21" i="6" s="1"/>
  <c r="Y25" i="2"/>
  <c r="J21" i="6" s="1"/>
  <c r="X25" i="2"/>
  <c r="I21" i="6" s="1"/>
  <c r="W25" i="2"/>
  <c r="H21" i="6" s="1"/>
  <c r="V25" i="2"/>
  <c r="L25" i="2"/>
  <c r="AB24" i="2"/>
  <c r="M20" i="6" s="1"/>
  <c r="AA24" i="2"/>
  <c r="L20" i="6" s="1"/>
  <c r="Z24" i="2"/>
  <c r="K20" i="6" s="1"/>
  <c r="Y24" i="2"/>
  <c r="J20" i="6" s="1"/>
  <c r="X24" i="2"/>
  <c r="I20" i="6" s="1"/>
  <c r="W24" i="2"/>
  <c r="H20" i="6" s="1"/>
  <c r="V24" i="2"/>
  <c r="E22" i="2"/>
  <c r="C20" i="2"/>
  <c r="D378" i="11" l="1"/>
  <c r="D77" i="4"/>
  <c r="J378" i="11"/>
  <c r="D191" i="11"/>
  <c r="E191" i="11"/>
  <c r="S17" i="4"/>
  <c r="O452" i="4" s="1"/>
  <c r="C452" i="4" s="1"/>
  <c r="AA645" i="6" s="1"/>
  <c r="M279" i="11"/>
  <c r="K473" i="11"/>
  <c r="M473" i="11"/>
  <c r="L26" i="2"/>
  <c r="C25" i="2"/>
  <c r="AD24" i="2" a="1"/>
  <c r="AD24" i="2" s="1"/>
  <c r="AK62" i="11"/>
  <c r="AG440" i="6"/>
  <c r="O62" i="4"/>
  <c r="C62" i="4" s="1"/>
  <c r="AA437" i="6" s="1"/>
  <c r="O502" i="4"/>
  <c r="O503" i="4" s="1"/>
  <c r="O504" i="4" s="1"/>
  <c r="O505" i="4" s="1"/>
  <c r="O506" i="4" s="1"/>
  <c r="O507" i="4" s="1"/>
  <c r="O508" i="4" s="1"/>
  <c r="O509" i="4" s="1"/>
  <c r="O510" i="4" s="1"/>
  <c r="O220" i="4"/>
  <c r="O221" i="4" s="1"/>
  <c r="O222" i="4" s="1"/>
  <c r="BM486" i="11"/>
  <c r="BM485" i="11"/>
  <c r="Q288" i="6"/>
  <c r="BM205" i="11"/>
  <c r="BM390" i="11"/>
  <c r="BM484" i="11"/>
  <c r="BM487" i="11"/>
  <c r="BM105" i="11"/>
  <c r="BM104" i="11"/>
  <c r="K279" i="11"/>
  <c r="AF62" i="11"/>
  <c r="AE62" i="11"/>
  <c r="AF154" i="11"/>
  <c r="AE154" i="11"/>
  <c r="AE156" i="11"/>
  <c r="AF156" i="11"/>
  <c r="AF256" i="11"/>
  <c r="AE256" i="11"/>
  <c r="AE258" i="11"/>
  <c r="AF258" i="11"/>
  <c r="AF435" i="11"/>
  <c r="AE435" i="11"/>
  <c r="AF546" i="11"/>
  <c r="AE546" i="11"/>
  <c r="AE63" i="11"/>
  <c r="AF63" i="11"/>
  <c r="AK155" i="11"/>
  <c r="AF155" i="11"/>
  <c r="AE155" i="11"/>
  <c r="AE257" i="11"/>
  <c r="AF257" i="11"/>
  <c r="AK345" i="11"/>
  <c r="AF345" i="11"/>
  <c r="AE345" i="11"/>
  <c r="AK625" i="11"/>
  <c r="AF625" i="11"/>
  <c r="AE625" i="11"/>
  <c r="J473" i="11"/>
  <c r="K177" i="11"/>
  <c r="M177" i="11"/>
  <c r="J652" i="11"/>
  <c r="J191" i="11"/>
  <c r="K365" i="11"/>
  <c r="M365" i="11"/>
  <c r="BM86" i="11"/>
  <c r="AM202" i="11"/>
  <c r="P218" i="4" s="1"/>
  <c r="AM300" i="11"/>
  <c r="P312" i="4" s="1"/>
  <c r="AM366" i="11"/>
  <c r="P382" i="4" s="1"/>
  <c r="AM379" i="11"/>
  <c r="P395" i="4" s="1"/>
  <c r="BM87" i="11"/>
  <c r="BM89" i="11"/>
  <c r="BM91" i="11"/>
  <c r="AM197" i="11"/>
  <c r="P213" i="4" s="1"/>
  <c r="AM292" i="11"/>
  <c r="P304" i="4" s="1"/>
  <c r="C322" i="11"/>
  <c r="AM387" i="11"/>
  <c r="P403" i="4" s="1"/>
  <c r="AM492" i="11"/>
  <c r="P514" i="4" s="1"/>
  <c r="AM660" i="11"/>
  <c r="P686" i="4" s="1"/>
  <c r="BM102" i="11"/>
  <c r="C37" i="11"/>
  <c r="AM86" i="11"/>
  <c r="P95" i="4" s="1"/>
  <c r="AM88" i="11"/>
  <c r="P97" i="4" s="1"/>
  <c r="AM90" i="11"/>
  <c r="P99" i="4" s="1"/>
  <c r="AM193" i="11"/>
  <c r="P209" i="4" s="1"/>
  <c r="AM200" i="11"/>
  <c r="P216" i="4" s="1"/>
  <c r="AM204" i="11"/>
  <c r="P220" i="4" s="1"/>
  <c r="AM288" i="11"/>
  <c r="P300" i="4" s="1"/>
  <c r="AM296" i="11"/>
  <c r="P308" i="4" s="1"/>
  <c r="AC311" i="11"/>
  <c r="AM383" i="11"/>
  <c r="P399" i="4" s="1"/>
  <c r="AC399" i="11"/>
  <c r="AM496" i="11"/>
  <c r="P518" i="4" s="1"/>
  <c r="AM656" i="11"/>
  <c r="P682" i="4" s="1"/>
  <c r="AM664" i="11"/>
  <c r="P690" i="4" s="1"/>
  <c r="O619" i="4"/>
  <c r="AM106" i="11"/>
  <c r="P115" i="4" s="1"/>
  <c r="S122" i="6"/>
  <c r="AM195" i="11"/>
  <c r="P211" i="4" s="1"/>
  <c r="S128" i="6"/>
  <c r="AM201" i="11"/>
  <c r="P217" i="4" s="1"/>
  <c r="S133" i="6"/>
  <c r="AM206" i="11"/>
  <c r="P222" i="4" s="1"/>
  <c r="S176" i="6"/>
  <c r="AM290" i="11"/>
  <c r="P302" i="4" s="1"/>
  <c r="S184" i="6"/>
  <c r="AM298" i="11"/>
  <c r="P310" i="4" s="1"/>
  <c r="AK350" i="11"/>
  <c r="AM368" i="11"/>
  <c r="P384" i="4" s="1"/>
  <c r="AM372" i="11"/>
  <c r="P388" i="4" s="1"/>
  <c r="S238" i="6"/>
  <c r="AM385" i="11"/>
  <c r="P401" i="4" s="1"/>
  <c r="S297" i="6"/>
  <c r="AM498" i="11"/>
  <c r="P520" i="4" s="1"/>
  <c r="AM504" i="11"/>
  <c r="P526" i="4" s="1"/>
  <c r="AG514" i="11"/>
  <c r="AC514" i="11"/>
  <c r="P344" i="6"/>
  <c r="C525" i="11"/>
  <c r="AM578" i="11"/>
  <c r="P604" i="4" s="1"/>
  <c r="S55" i="6"/>
  <c r="AM87" i="11"/>
  <c r="P96" i="4" s="1"/>
  <c r="BM88" i="11"/>
  <c r="S57" i="6"/>
  <c r="AM89" i="11"/>
  <c r="P98" i="4" s="1"/>
  <c r="BM90" i="11"/>
  <c r="S59" i="6"/>
  <c r="AM91" i="11"/>
  <c r="P100" i="4" s="1"/>
  <c r="BM98" i="11"/>
  <c r="AM100" i="11"/>
  <c r="P109" i="4" s="1"/>
  <c r="P100" i="6"/>
  <c r="C126" i="11"/>
  <c r="S126" i="6"/>
  <c r="AM199" i="11"/>
  <c r="P215" i="4" s="1"/>
  <c r="S130" i="6"/>
  <c r="AM203" i="11"/>
  <c r="P219" i="4" s="1"/>
  <c r="S180" i="6"/>
  <c r="AM294" i="11"/>
  <c r="P306" i="4" s="1"/>
  <c r="S187" i="6"/>
  <c r="AM301" i="11"/>
  <c r="P313" i="4" s="1"/>
  <c r="AM370" i="11"/>
  <c r="P386" i="4" s="1"/>
  <c r="AM374" i="11"/>
  <c r="P390" i="4" s="1"/>
  <c r="S230" i="6"/>
  <c r="AM376" i="11"/>
  <c r="P392" i="4" s="1"/>
  <c r="S234" i="6"/>
  <c r="AM381" i="11"/>
  <c r="P397" i="4" s="1"/>
  <c r="S242" i="6"/>
  <c r="AM389" i="11"/>
  <c r="P405" i="4" s="1"/>
  <c r="S293" i="6"/>
  <c r="AM494" i="11"/>
  <c r="P516" i="4" s="1"/>
  <c r="AM500" i="11"/>
  <c r="P522" i="4" s="1"/>
  <c r="AF514" i="11"/>
  <c r="S353" i="6"/>
  <c r="AM576" i="11"/>
  <c r="P602" i="4" s="1"/>
  <c r="AM582" i="11"/>
  <c r="P608" i="4" s="1"/>
  <c r="AK628" i="11"/>
  <c r="AK630" i="11"/>
  <c r="AM92" i="11"/>
  <c r="P101" i="4" s="1"/>
  <c r="AM98" i="11"/>
  <c r="P107" i="4" s="1"/>
  <c r="BM100" i="11"/>
  <c r="AM102" i="11"/>
  <c r="P111" i="4" s="1"/>
  <c r="AF311" i="11"/>
  <c r="AM367" i="11"/>
  <c r="P383" i="4" s="1"/>
  <c r="AM369" i="11"/>
  <c r="P385" i="4" s="1"/>
  <c r="AM371" i="11"/>
  <c r="P387" i="4" s="1"/>
  <c r="AM373" i="11"/>
  <c r="P389" i="4" s="1"/>
  <c r="AM375" i="11"/>
  <c r="P391" i="4" s="1"/>
  <c r="AF399" i="11"/>
  <c r="AM502" i="11"/>
  <c r="P524" i="4" s="1"/>
  <c r="AM574" i="11"/>
  <c r="P600" i="4" s="1"/>
  <c r="AM580" i="11"/>
  <c r="P606" i="4" s="1"/>
  <c r="AM654" i="11"/>
  <c r="P680" i="4" s="1"/>
  <c r="AM658" i="11"/>
  <c r="P684" i="4" s="1"/>
  <c r="AM662" i="11"/>
  <c r="P688" i="4" s="1"/>
  <c r="P171" i="4"/>
  <c r="D171" i="4" s="1"/>
  <c r="P473" i="4"/>
  <c r="D473" i="4" s="1"/>
  <c r="P269" i="4"/>
  <c r="D269" i="4" s="1"/>
  <c r="P361" i="4"/>
  <c r="D361" i="4" s="1"/>
  <c r="P651" i="4"/>
  <c r="D651" i="4" s="1"/>
  <c r="U25" i="2"/>
  <c r="U24" i="2"/>
  <c r="AG24" i="2"/>
  <c r="AH14" i="11" s="1"/>
  <c r="AD25" i="2" a="1"/>
  <c r="AD25" i="2" s="1"/>
  <c r="AN93" i="11"/>
  <c r="AN94" i="11"/>
  <c r="AN186" i="11"/>
  <c r="AO288" i="11"/>
  <c r="AN289" i="11"/>
  <c r="AO292" i="11"/>
  <c r="AN293" i="11"/>
  <c r="AO296" i="11"/>
  <c r="AN297" i="11"/>
  <c r="AO300" i="11"/>
  <c r="AO367" i="11"/>
  <c r="AO371" i="11"/>
  <c r="AO98" i="11"/>
  <c r="AN99" i="11"/>
  <c r="AO102" i="11"/>
  <c r="AN103" i="11"/>
  <c r="AN188" i="11"/>
  <c r="AN192" i="11"/>
  <c r="AO195" i="11"/>
  <c r="AN196" i="11"/>
  <c r="AO199" i="11"/>
  <c r="AO200" i="11"/>
  <c r="AO201" i="11"/>
  <c r="AO202" i="11"/>
  <c r="AO203" i="11"/>
  <c r="AO204" i="11"/>
  <c r="AO206" i="11"/>
  <c r="AN280" i="11"/>
  <c r="AN281" i="11"/>
  <c r="AN282" i="11"/>
  <c r="AN283" i="11"/>
  <c r="AN284" i="11"/>
  <c r="AO369" i="11"/>
  <c r="AO373" i="11"/>
  <c r="AO376" i="11"/>
  <c r="AO379" i="11"/>
  <c r="AN380" i="11"/>
  <c r="AO383" i="11"/>
  <c r="AN384" i="11"/>
  <c r="AO387" i="11"/>
  <c r="AN388" i="11"/>
  <c r="AN474" i="11"/>
  <c r="AN475" i="11"/>
  <c r="AN476" i="11"/>
  <c r="AN477" i="11"/>
  <c r="AN478" i="11"/>
  <c r="AN479" i="11"/>
  <c r="AN480" i="11"/>
  <c r="AN481" i="11"/>
  <c r="AN482" i="11"/>
  <c r="AN483" i="11"/>
  <c r="AN488" i="11"/>
  <c r="AO502" i="11"/>
  <c r="AN503" i="11"/>
  <c r="AN505" i="11"/>
  <c r="AN573" i="11"/>
  <c r="U353" i="6"/>
  <c r="AO576" i="11"/>
  <c r="AO375" i="11"/>
  <c r="AO492" i="11"/>
  <c r="AN493" i="11"/>
  <c r="AO496" i="11"/>
  <c r="AN497" i="11"/>
  <c r="AN577" i="11"/>
  <c r="AO580" i="11"/>
  <c r="AN581" i="11"/>
  <c r="AO654" i="11"/>
  <c r="AN655" i="11"/>
  <c r="AO658" i="11"/>
  <c r="AN659" i="11"/>
  <c r="AO662" i="11"/>
  <c r="AN663" i="11"/>
  <c r="AO86" i="11"/>
  <c r="AO87" i="11"/>
  <c r="AO88" i="11"/>
  <c r="AO89" i="11"/>
  <c r="AO90" i="11"/>
  <c r="AO91" i="11"/>
  <c r="AN97" i="11"/>
  <c r="AO100" i="11"/>
  <c r="AN101" i="11"/>
  <c r="AO106" i="11"/>
  <c r="AN178" i="11"/>
  <c r="AN179" i="11"/>
  <c r="AN180" i="11"/>
  <c r="AN181" i="11"/>
  <c r="AN182" i="11"/>
  <c r="AN183" i="11"/>
  <c r="AN184" i="11"/>
  <c r="AN185" i="11"/>
  <c r="AN187" i="11"/>
  <c r="AN189" i="11"/>
  <c r="AO193" i="11"/>
  <c r="AN194" i="11"/>
  <c r="AO197" i="11"/>
  <c r="AN198" i="11"/>
  <c r="AN287" i="11"/>
  <c r="AO290" i="11"/>
  <c r="AN291" i="11"/>
  <c r="AO294" i="11"/>
  <c r="AN295" i="11"/>
  <c r="AO298" i="11"/>
  <c r="AN299" i="11"/>
  <c r="AO301" i="11"/>
  <c r="AO366" i="11"/>
  <c r="AO368" i="11"/>
  <c r="AO370" i="11"/>
  <c r="AO372" i="11"/>
  <c r="AO374" i="11"/>
  <c r="AO381" i="11"/>
  <c r="AN382" i="11"/>
  <c r="AO385" i="11"/>
  <c r="AN386" i="11"/>
  <c r="AO389" i="11"/>
  <c r="AN391" i="11"/>
  <c r="AN491" i="11"/>
  <c r="AO494" i="11"/>
  <c r="AN495" i="11"/>
  <c r="AO498" i="11"/>
  <c r="AO500" i="11"/>
  <c r="AN501" i="11"/>
  <c r="AO504" i="11"/>
  <c r="AO574" i="11"/>
  <c r="AN575" i="11"/>
  <c r="AO578" i="11"/>
  <c r="AN579" i="11"/>
  <c r="AO582" i="11"/>
  <c r="AP645" i="11"/>
  <c r="AP646" i="11" s="1"/>
  <c r="AN653" i="11"/>
  <c r="AO656" i="11"/>
  <c r="AN657" i="11"/>
  <c r="AO660" i="11"/>
  <c r="AN661" i="11"/>
  <c r="AO664" i="11"/>
  <c r="O126" i="4"/>
  <c r="AK526" i="6" s="1"/>
  <c r="O324" i="4"/>
  <c r="Q192" i="4"/>
  <c r="P206" i="4"/>
  <c r="Q290" i="4"/>
  <c r="Q380" i="4"/>
  <c r="P393" i="4"/>
  <c r="Q494" i="4"/>
  <c r="Q669" i="4"/>
  <c r="P677" i="4"/>
  <c r="AB764" i="6"/>
  <c r="AB722" i="6"/>
  <c r="AB663" i="6"/>
  <c r="AB506" i="6"/>
  <c r="Q104" i="4"/>
  <c r="P297" i="4"/>
  <c r="P511" i="4"/>
  <c r="P573" i="4"/>
  <c r="D573" i="4" s="1"/>
  <c r="AB557" i="6"/>
  <c r="AB611" i="6"/>
  <c r="AK63" i="11"/>
  <c r="AK64" i="11"/>
  <c r="AK65" i="11"/>
  <c r="AK69" i="11"/>
  <c r="AK70" i="11"/>
  <c r="AK66" i="11"/>
  <c r="Q164" i="6"/>
  <c r="X276" i="11"/>
  <c r="D276" i="11" s="1"/>
  <c r="Q384" i="6"/>
  <c r="X641" i="11"/>
  <c r="D641" i="11" s="1"/>
  <c r="Q103" i="6"/>
  <c r="X174" i="11"/>
  <c r="D174" i="11" s="1"/>
  <c r="Q217" i="6"/>
  <c r="X362" i="11"/>
  <c r="D362" i="11" s="1"/>
  <c r="Q347" i="6"/>
  <c r="X561" i="11"/>
  <c r="D561" i="11" s="1"/>
  <c r="X82" i="11"/>
  <c r="D82" i="11" s="1"/>
  <c r="P94" i="4"/>
  <c r="P495" i="4" s="1"/>
  <c r="Q94" i="4"/>
  <c r="Q590" i="4" s="1"/>
  <c r="AN86" i="11"/>
  <c r="BM376" i="11"/>
  <c r="BM375" i="11"/>
  <c r="BM373" i="11"/>
  <c r="BM371" i="11"/>
  <c r="BM369" i="11"/>
  <c r="BM367" i="11"/>
  <c r="BM374" i="11"/>
  <c r="BM372" i="11"/>
  <c r="BM370" i="11"/>
  <c r="BM368" i="11"/>
  <c r="BM366" i="11"/>
  <c r="AN87" i="11"/>
  <c r="AN88" i="11"/>
  <c r="AN89" i="11"/>
  <c r="AN90" i="11"/>
  <c r="AN91" i="11"/>
  <c r="U60" i="6"/>
  <c r="AO92" i="11"/>
  <c r="AN92" i="11"/>
  <c r="BM92" i="11"/>
  <c r="BM93" i="11"/>
  <c r="BM94" i="11"/>
  <c r="BM664" i="11"/>
  <c r="BM662" i="11"/>
  <c r="BM660" i="11"/>
  <c r="BM658" i="11"/>
  <c r="BM656" i="11"/>
  <c r="BM654" i="11"/>
  <c r="BM582" i="11"/>
  <c r="BM580" i="11"/>
  <c r="BM578" i="11"/>
  <c r="BM576" i="11"/>
  <c r="BM574" i="11"/>
  <c r="BM389" i="11"/>
  <c r="BM387" i="11"/>
  <c r="BM385" i="11"/>
  <c r="BM383" i="11"/>
  <c r="BM381" i="11"/>
  <c r="BM379" i="11"/>
  <c r="BM504" i="11"/>
  <c r="BM502" i="11"/>
  <c r="BM500" i="11"/>
  <c r="BM498" i="11"/>
  <c r="BM496" i="11"/>
  <c r="BM494" i="11"/>
  <c r="BM492" i="11"/>
  <c r="BM301" i="11"/>
  <c r="BM300" i="11"/>
  <c r="BM298" i="11"/>
  <c r="BM296" i="11"/>
  <c r="BM294" i="11"/>
  <c r="BM292" i="11"/>
  <c r="BM290" i="11"/>
  <c r="BM288" i="11"/>
  <c r="BM206" i="11"/>
  <c r="BM197" i="11"/>
  <c r="BM195" i="11"/>
  <c r="BM193" i="11"/>
  <c r="BM106" i="11"/>
  <c r="BM97" i="11"/>
  <c r="BM99" i="11"/>
  <c r="BM101" i="11"/>
  <c r="BM103" i="11"/>
  <c r="AK156" i="11"/>
  <c r="AK160" i="11"/>
  <c r="BM192" i="11"/>
  <c r="BM196" i="11"/>
  <c r="AK257" i="11"/>
  <c r="AK256" i="11"/>
  <c r="AK258" i="11"/>
  <c r="AK259" i="11"/>
  <c r="AK260" i="11"/>
  <c r="AK261" i="11"/>
  <c r="AK262" i="11"/>
  <c r="AK263" i="11"/>
  <c r="AK264" i="11"/>
  <c r="AK265" i="11"/>
  <c r="AK266" i="11"/>
  <c r="BM280" i="11"/>
  <c r="BM281" i="11"/>
  <c r="BM282" i="11"/>
  <c r="BM283" i="11"/>
  <c r="BM284" i="11"/>
  <c r="BM289" i="11"/>
  <c r="BM293" i="11"/>
  <c r="BM297" i="11"/>
  <c r="AK346" i="11"/>
  <c r="Q271" i="6"/>
  <c r="X470" i="11"/>
  <c r="D470" i="11" s="1"/>
  <c r="S61" i="6"/>
  <c r="AM93" i="11"/>
  <c r="P102" i="4" s="1"/>
  <c r="U61" i="6"/>
  <c r="AO93" i="11"/>
  <c r="S62" i="6"/>
  <c r="AM94" i="11"/>
  <c r="P103" i="4" s="1"/>
  <c r="U62" i="6"/>
  <c r="AO94" i="11"/>
  <c r="Q105" i="4"/>
  <c r="Q598" i="4" s="1"/>
  <c r="P105" i="4"/>
  <c r="P678" i="4" s="1"/>
  <c r="S64" i="6"/>
  <c r="AM97" i="11"/>
  <c r="P106" i="4" s="1"/>
  <c r="U64" i="6"/>
  <c r="AO97" i="11"/>
  <c r="T65" i="6"/>
  <c r="AN98" i="11"/>
  <c r="S66" i="6"/>
  <c r="AM99" i="11"/>
  <c r="P108" i="4" s="1"/>
  <c r="U66" i="6"/>
  <c r="AO99" i="11"/>
  <c r="T67" i="6"/>
  <c r="AN100" i="11"/>
  <c r="S68" i="6"/>
  <c r="AM101" i="11"/>
  <c r="P110" i="4" s="1"/>
  <c r="U68" i="6"/>
  <c r="AO101" i="11"/>
  <c r="T69" i="6"/>
  <c r="AN102" i="11"/>
  <c r="AM103" i="11"/>
  <c r="P112" i="4" s="1"/>
  <c r="AO103" i="11"/>
  <c r="T73" i="6"/>
  <c r="AN106" i="11"/>
  <c r="AK158" i="11"/>
  <c r="AK162" i="11"/>
  <c r="BM178" i="11"/>
  <c r="BM179" i="11"/>
  <c r="BM180" i="11"/>
  <c r="BM181" i="11"/>
  <c r="BM182" i="11"/>
  <c r="BM183" i="11"/>
  <c r="BM184" i="11"/>
  <c r="BM189" i="11"/>
  <c r="BM194" i="11"/>
  <c r="BM198" i="11"/>
  <c r="BM287" i="11"/>
  <c r="BM291" i="11"/>
  <c r="BM295" i="11"/>
  <c r="BM299" i="11"/>
  <c r="AK348" i="11"/>
  <c r="AK154" i="11"/>
  <c r="AM178" i="11"/>
  <c r="P194" i="4" s="1"/>
  <c r="AO178" i="11"/>
  <c r="AM179" i="11"/>
  <c r="P195" i="4" s="1"/>
  <c r="AO179" i="11"/>
  <c r="AM180" i="11"/>
  <c r="P196" i="4" s="1"/>
  <c r="AO180" i="11"/>
  <c r="AM181" i="11"/>
  <c r="P197" i="4" s="1"/>
  <c r="AO181" i="11"/>
  <c r="AM182" i="11"/>
  <c r="P198" i="4" s="1"/>
  <c r="AO182" i="11"/>
  <c r="AM183" i="11"/>
  <c r="P199" i="4" s="1"/>
  <c r="AO183" i="11"/>
  <c r="AM184" i="11"/>
  <c r="P200" i="4" s="1"/>
  <c r="AO184" i="11"/>
  <c r="AM185" i="11"/>
  <c r="P201" i="4" s="1"/>
  <c r="AO185" i="11"/>
  <c r="AM186" i="11"/>
  <c r="P202" i="4" s="1"/>
  <c r="AO186" i="11"/>
  <c r="AM187" i="11"/>
  <c r="P203" i="4" s="1"/>
  <c r="AO187" i="11"/>
  <c r="AM188" i="11"/>
  <c r="P204" i="4" s="1"/>
  <c r="AO188" i="11"/>
  <c r="AM189" i="11"/>
  <c r="P205" i="4" s="1"/>
  <c r="AO189" i="11"/>
  <c r="AM192" i="11"/>
  <c r="P208" i="4" s="1"/>
  <c r="AO192" i="11"/>
  <c r="AN193" i="11"/>
  <c r="AM194" i="11"/>
  <c r="P210" i="4" s="1"/>
  <c r="AO194" i="11"/>
  <c r="AN195" i="11"/>
  <c r="AM196" i="11"/>
  <c r="P212" i="4" s="1"/>
  <c r="AO196" i="11"/>
  <c r="AN197" i="11"/>
  <c r="AM198" i="11"/>
  <c r="P214" i="4" s="1"/>
  <c r="AO198" i="11"/>
  <c r="AN199" i="11"/>
  <c r="AN200" i="11"/>
  <c r="AN201" i="11"/>
  <c r="AN202" i="11"/>
  <c r="AN203" i="11"/>
  <c r="AN204" i="11"/>
  <c r="AN206" i="11"/>
  <c r="AC215" i="11"/>
  <c r="AF215" i="11"/>
  <c r="C230" i="11"/>
  <c r="AM280" i="11"/>
  <c r="P292" i="4" s="1"/>
  <c r="AO280" i="11"/>
  <c r="AM281" i="11"/>
  <c r="P293" i="4" s="1"/>
  <c r="AO281" i="11"/>
  <c r="AM282" i="11"/>
  <c r="P294" i="4" s="1"/>
  <c r="AO282" i="11"/>
  <c r="AM283" i="11"/>
  <c r="P295" i="4" s="1"/>
  <c r="AO283" i="11"/>
  <c r="AM284" i="11"/>
  <c r="P296" i="4" s="1"/>
  <c r="AO284" i="11"/>
  <c r="AM287" i="11"/>
  <c r="P299" i="4" s="1"/>
  <c r="AO287" i="11"/>
  <c r="AN288" i="11"/>
  <c r="AM289" i="11"/>
  <c r="P301" i="4" s="1"/>
  <c r="AO289" i="11"/>
  <c r="AN290" i="11"/>
  <c r="AM291" i="11"/>
  <c r="P303" i="4" s="1"/>
  <c r="AO291" i="11"/>
  <c r="AN292" i="11"/>
  <c r="AM293" i="11"/>
  <c r="P305" i="4" s="1"/>
  <c r="AO293" i="11"/>
  <c r="AN294" i="11"/>
  <c r="AM295" i="11"/>
  <c r="P307" i="4" s="1"/>
  <c r="AO295" i="11"/>
  <c r="AN296" i="11"/>
  <c r="AM297" i="11"/>
  <c r="P309" i="4" s="1"/>
  <c r="AO297" i="11"/>
  <c r="AN298" i="11"/>
  <c r="AM299" i="11"/>
  <c r="P311" i="4" s="1"/>
  <c r="AO299" i="11"/>
  <c r="AN300" i="11"/>
  <c r="AN301" i="11"/>
  <c r="AC310" i="11"/>
  <c r="AF310" i="11"/>
  <c r="AD311" i="11"/>
  <c r="AK352" i="11"/>
  <c r="T220" i="6"/>
  <c r="AN366" i="11"/>
  <c r="T222" i="6"/>
  <c r="AN368" i="11"/>
  <c r="T224" i="6"/>
  <c r="AN370" i="11"/>
  <c r="T226" i="6"/>
  <c r="AN372" i="11"/>
  <c r="T228" i="6"/>
  <c r="AN374" i="11"/>
  <c r="BM380" i="11"/>
  <c r="BM384" i="11"/>
  <c r="BM388" i="11"/>
  <c r="BM474" i="11"/>
  <c r="BM475" i="11"/>
  <c r="BM476" i="11"/>
  <c r="BM477" i="11"/>
  <c r="BM478" i="11"/>
  <c r="BM479" i="11"/>
  <c r="BM480" i="11"/>
  <c r="BM481" i="11"/>
  <c r="BM482" i="11"/>
  <c r="BM483" i="11"/>
  <c r="BM488" i="11"/>
  <c r="BM493" i="11"/>
  <c r="BM497" i="11"/>
  <c r="AD215" i="11"/>
  <c r="AD310" i="11"/>
  <c r="T221" i="6"/>
  <c r="AN367" i="11"/>
  <c r="T223" i="6"/>
  <c r="AN369" i="11"/>
  <c r="T225" i="6"/>
  <c r="AN371" i="11"/>
  <c r="T227" i="6"/>
  <c r="AN373" i="11"/>
  <c r="T229" i="6"/>
  <c r="AN375" i="11"/>
  <c r="BM382" i="11"/>
  <c r="BM386" i="11"/>
  <c r="BM391" i="11"/>
  <c r="AK451" i="11"/>
  <c r="AK452" i="11"/>
  <c r="AK453" i="11"/>
  <c r="AK454" i="11"/>
  <c r="AK456" i="11"/>
  <c r="AK459" i="11"/>
  <c r="BM491" i="11"/>
  <c r="BM495" i="11"/>
  <c r="AN376" i="11"/>
  <c r="AN379" i="11"/>
  <c r="AM380" i="11"/>
  <c r="P396" i="4" s="1"/>
  <c r="AO380" i="11"/>
  <c r="AN381" i="11"/>
  <c r="AM382" i="11"/>
  <c r="P398" i="4" s="1"/>
  <c r="AO382" i="11"/>
  <c r="AN383" i="11"/>
  <c r="AM384" i="11"/>
  <c r="P400" i="4" s="1"/>
  <c r="AO384" i="11"/>
  <c r="AN385" i="11"/>
  <c r="AM386" i="11"/>
  <c r="P402" i="4" s="1"/>
  <c r="AO386" i="11"/>
  <c r="AN387" i="11"/>
  <c r="AM388" i="11"/>
  <c r="P404" i="4" s="1"/>
  <c r="AO388" i="11"/>
  <c r="AN389" i="11"/>
  <c r="AM391" i="11"/>
  <c r="P407" i="4" s="1"/>
  <c r="AO391" i="11"/>
  <c r="AD399" i="11"/>
  <c r="C411" i="11"/>
  <c r="AK436" i="11"/>
  <c r="AK439" i="11"/>
  <c r="S298" i="6"/>
  <c r="AM499" i="11"/>
  <c r="P521" i="4" s="1"/>
  <c r="U298" i="6"/>
  <c r="AO499" i="11"/>
  <c r="T299" i="6"/>
  <c r="AN500" i="11"/>
  <c r="S300" i="6"/>
  <c r="AM501" i="11"/>
  <c r="P523" i="4" s="1"/>
  <c r="U300" i="6"/>
  <c r="AO501" i="11"/>
  <c r="T301" i="6"/>
  <c r="AN502" i="11"/>
  <c r="S302" i="6"/>
  <c r="AM503" i="11"/>
  <c r="P525" i="4" s="1"/>
  <c r="U302" i="6"/>
  <c r="AO503" i="11"/>
  <c r="T303" i="6"/>
  <c r="AN504" i="11"/>
  <c r="BM505" i="11"/>
  <c r="BM565" i="11"/>
  <c r="AM474" i="11"/>
  <c r="P496" i="4" s="1"/>
  <c r="AO474" i="11"/>
  <c r="AM475" i="11"/>
  <c r="P497" i="4" s="1"/>
  <c r="AO475" i="11"/>
  <c r="AM476" i="11"/>
  <c r="P498" i="4" s="1"/>
  <c r="AO476" i="11"/>
  <c r="AM477" i="11"/>
  <c r="P499" i="4" s="1"/>
  <c r="AO477" i="11"/>
  <c r="AM478" i="11"/>
  <c r="P500" i="4" s="1"/>
  <c r="AO478" i="11"/>
  <c r="AM479" i="11"/>
  <c r="P501" i="4" s="1"/>
  <c r="AO479" i="11"/>
  <c r="AM480" i="11"/>
  <c r="P502" i="4" s="1"/>
  <c r="AO480" i="11"/>
  <c r="AM481" i="11"/>
  <c r="P503" i="4" s="1"/>
  <c r="AO481" i="11"/>
  <c r="AM482" i="11"/>
  <c r="P504" i="4" s="1"/>
  <c r="AO482" i="11"/>
  <c r="AM483" i="11"/>
  <c r="P505" i="4" s="1"/>
  <c r="AO483" i="11"/>
  <c r="AM488" i="11"/>
  <c r="P510" i="4" s="1"/>
  <c r="AO488" i="11"/>
  <c r="AM491" i="11"/>
  <c r="P513" i="4" s="1"/>
  <c r="AO491" i="11"/>
  <c r="AN492" i="11"/>
  <c r="AM493" i="11"/>
  <c r="P515" i="4" s="1"/>
  <c r="AO493" i="11"/>
  <c r="AN494" i="11"/>
  <c r="AM495" i="11"/>
  <c r="P517" i="4" s="1"/>
  <c r="AO495" i="11"/>
  <c r="AN496" i="11"/>
  <c r="AM497" i="11"/>
  <c r="P519" i="4" s="1"/>
  <c r="AO497" i="11"/>
  <c r="AN498" i="11"/>
  <c r="AN499" i="11"/>
  <c r="BM499" i="11"/>
  <c r="BM501" i="11"/>
  <c r="BM503" i="11"/>
  <c r="AK547" i="11"/>
  <c r="AK546" i="11"/>
  <c r="AK548" i="11"/>
  <c r="AK549" i="11"/>
  <c r="AK550" i="11"/>
  <c r="AK551" i="11"/>
  <c r="AP565" i="11"/>
  <c r="AP566" i="11" s="1"/>
  <c r="AP567" i="11" s="1"/>
  <c r="AP568" i="11" s="1"/>
  <c r="AP569" i="11" s="1"/>
  <c r="AP570" i="11" s="1"/>
  <c r="S350" i="6"/>
  <c r="AM573" i="11"/>
  <c r="P599" i="4" s="1"/>
  <c r="U350" i="6"/>
  <c r="AO573" i="11"/>
  <c r="T351" i="6"/>
  <c r="AN574" i="11"/>
  <c r="S352" i="6"/>
  <c r="AM575" i="11"/>
  <c r="P601" i="4" s="1"/>
  <c r="U352" i="6"/>
  <c r="AO575" i="11"/>
  <c r="T353" i="6"/>
  <c r="AN576" i="11"/>
  <c r="S354" i="6"/>
  <c r="AM577" i="11"/>
  <c r="P603" i="4" s="1"/>
  <c r="U354" i="6"/>
  <c r="AO577" i="11"/>
  <c r="T355" i="6"/>
  <c r="AN578" i="11"/>
  <c r="S356" i="6"/>
  <c r="AM579" i="11"/>
  <c r="P605" i="4" s="1"/>
  <c r="U356" i="6"/>
  <c r="AO579" i="11"/>
  <c r="T357" i="6"/>
  <c r="AN580" i="11"/>
  <c r="S358" i="6"/>
  <c r="AM581" i="11"/>
  <c r="P607" i="4" s="1"/>
  <c r="U358" i="6"/>
  <c r="AO581" i="11"/>
  <c r="T359" i="6"/>
  <c r="AN582" i="11"/>
  <c r="AF591" i="11"/>
  <c r="AG591" i="11"/>
  <c r="J572" i="11" s="1"/>
  <c r="AK627" i="11"/>
  <c r="AK629" i="11"/>
  <c r="AK631" i="11"/>
  <c r="BM645" i="11"/>
  <c r="BM646" i="11"/>
  <c r="BM647" i="11"/>
  <c r="BM648" i="11"/>
  <c r="BM649" i="11"/>
  <c r="BM650" i="11"/>
  <c r="BM655" i="11"/>
  <c r="BM659" i="11"/>
  <c r="BM663" i="11"/>
  <c r="AM505" i="11"/>
  <c r="P527" i="4" s="1"/>
  <c r="AO505" i="11"/>
  <c r="AD514" i="11"/>
  <c r="BM566" i="11"/>
  <c r="BM567" i="11"/>
  <c r="BM568" i="11"/>
  <c r="BM569" i="11"/>
  <c r="BM570" i="11"/>
  <c r="BM573" i="11"/>
  <c r="BM575" i="11"/>
  <c r="BM577" i="11"/>
  <c r="BM579" i="11"/>
  <c r="BM581" i="11"/>
  <c r="P381" i="6"/>
  <c r="C602" i="11"/>
  <c r="BM653" i="11"/>
  <c r="BM657" i="11"/>
  <c r="BM661" i="11"/>
  <c r="AM653" i="11"/>
  <c r="P679" i="4" s="1"/>
  <c r="AO653" i="11"/>
  <c r="AN654" i="11"/>
  <c r="AM655" i="11"/>
  <c r="P681" i="4" s="1"/>
  <c r="AO655" i="11"/>
  <c r="AN656" i="11"/>
  <c r="AM657" i="11"/>
  <c r="P683" i="4" s="1"/>
  <c r="AO657" i="11"/>
  <c r="AN658" i="11"/>
  <c r="AM659" i="11"/>
  <c r="P685" i="4" s="1"/>
  <c r="AO659" i="11"/>
  <c r="AN660" i="11"/>
  <c r="AM661" i="11"/>
  <c r="P687" i="4" s="1"/>
  <c r="AO661" i="11"/>
  <c r="AN662" i="11"/>
  <c r="AM663" i="11"/>
  <c r="P689" i="4" s="1"/>
  <c r="AO663" i="11"/>
  <c r="AN664" i="11"/>
  <c r="AF673" i="11"/>
  <c r="O233" i="4"/>
  <c r="AG27" i="2"/>
  <c r="AH17" i="11" s="1"/>
  <c r="U27" i="2"/>
  <c r="G23" i="6"/>
  <c r="AD38" i="2" a="1"/>
  <c r="AD38" i="2" s="1"/>
  <c r="AD37" i="2" a="1"/>
  <c r="AD37" i="2" s="1"/>
  <c r="AD36" i="2" a="1"/>
  <c r="AD36" i="2" s="1"/>
  <c r="AD35" i="2" a="1"/>
  <c r="AD35" i="2" s="1"/>
  <c r="AD34" i="2" a="1"/>
  <c r="AD34" i="2" s="1"/>
  <c r="AD33" i="2" a="1"/>
  <c r="AD33" i="2" s="1"/>
  <c r="AD32" i="2" a="1"/>
  <c r="AD32" i="2" s="1"/>
  <c r="AD31" i="2" a="1"/>
  <c r="AD31" i="2" s="1"/>
  <c r="AD30" i="2" a="1"/>
  <c r="AD30" i="2" s="1"/>
  <c r="AD29" i="2" a="1"/>
  <c r="AD29" i="2" s="1"/>
  <c r="AD28" i="2" a="1"/>
  <c r="AD28" i="2" s="1"/>
  <c r="AD27" i="2" a="1"/>
  <c r="AD27" i="2" s="1"/>
  <c r="AD26" i="2" a="1"/>
  <c r="AD26" i="2" s="1"/>
  <c r="G20" i="6"/>
  <c r="AG25" i="2"/>
  <c r="AH15" i="11" s="1"/>
  <c r="G21" i="6"/>
  <c r="AG26" i="2"/>
  <c r="AH16" i="11" s="1"/>
  <c r="U26" i="2"/>
  <c r="G22" i="6"/>
  <c r="AG28" i="2"/>
  <c r="AH18" i="11" s="1"/>
  <c r="U28" i="2"/>
  <c r="G24" i="6"/>
  <c r="AG30" i="2"/>
  <c r="AH20" i="11" s="1"/>
  <c r="U30" i="2"/>
  <c r="G26" i="6"/>
  <c r="AG32" i="2"/>
  <c r="AH22" i="11" s="1"/>
  <c r="U32" i="2"/>
  <c r="G28" i="6"/>
  <c r="AG34" i="2"/>
  <c r="AH24" i="11" s="1"/>
  <c r="U34" i="2"/>
  <c r="G30" i="6"/>
  <c r="AG36" i="2"/>
  <c r="AH26" i="11" s="1"/>
  <c r="U36" i="2"/>
  <c r="G32" i="6"/>
  <c r="AG29" i="2"/>
  <c r="AH19" i="11" s="1"/>
  <c r="U29" i="2"/>
  <c r="G25" i="6"/>
  <c r="AG31" i="2"/>
  <c r="AH21" i="11" s="1"/>
  <c r="U31" i="2"/>
  <c r="G27" i="6"/>
  <c r="AG33" i="2"/>
  <c r="AH23" i="11" s="1"/>
  <c r="U33" i="2"/>
  <c r="G29" i="6"/>
  <c r="AG35" i="2"/>
  <c r="AH25" i="11" s="1"/>
  <c r="U35" i="2"/>
  <c r="G31" i="6"/>
  <c r="G33" i="6"/>
  <c r="G34" i="6"/>
  <c r="U37" i="2"/>
  <c r="U38" i="2"/>
  <c r="O30" i="4"/>
  <c r="S14" i="4"/>
  <c r="O153" i="4" s="1"/>
  <c r="C153" i="4" s="1"/>
  <c r="AA491" i="6" s="1"/>
  <c r="S15" i="4"/>
  <c r="O258" i="4" s="1"/>
  <c r="C258" i="4" s="1"/>
  <c r="AA549" i="6" s="1"/>
  <c r="S16" i="4"/>
  <c r="O344" i="4" s="1"/>
  <c r="C344" i="4" s="1"/>
  <c r="AA597" i="6" s="1"/>
  <c r="S19" i="4"/>
  <c r="O639" i="4" s="1"/>
  <c r="C639" i="4" s="1"/>
  <c r="AA755" i="6" s="1"/>
  <c r="O418" i="4"/>
  <c r="AK683" i="6" s="1"/>
  <c r="O539" i="4"/>
  <c r="AK736" i="6" s="1"/>
  <c r="Q220" i="6"/>
  <c r="Q228" i="6"/>
  <c r="Q224" i="6"/>
  <c r="Q358" i="6"/>
  <c r="Q187" i="6"/>
  <c r="Q359" i="6"/>
  <c r="Q222" i="6"/>
  <c r="Q226" i="6"/>
  <c r="AL86" i="11"/>
  <c r="AL88" i="11"/>
  <c r="AL90" i="11"/>
  <c r="AL92" i="11"/>
  <c r="AL94" i="11"/>
  <c r="AL179" i="11"/>
  <c r="AL181" i="11"/>
  <c r="AL183" i="11"/>
  <c r="AL185" i="11"/>
  <c r="AL187" i="11"/>
  <c r="AL189" i="11"/>
  <c r="AL200" i="11"/>
  <c r="AL202" i="11"/>
  <c r="AL204" i="11"/>
  <c r="AL281" i="11"/>
  <c r="AL283" i="11"/>
  <c r="AL287" i="11"/>
  <c r="AL288" i="11"/>
  <c r="AL289" i="11"/>
  <c r="AL290" i="11"/>
  <c r="AL291" i="11"/>
  <c r="AL292" i="11"/>
  <c r="AL293" i="11"/>
  <c r="AL294" i="11"/>
  <c r="AL295" i="11"/>
  <c r="AL296" i="11"/>
  <c r="AL297" i="11"/>
  <c r="AL298" i="11"/>
  <c r="AL299" i="11"/>
  <c r="AL369" i="11"/>
  <c r="AL373" i="11"/>
  <c r="AL376" i="11"/>
  <c r="AL477" i="11"/>
  <c r="AL481" i="11"/>
  <c r="AL491" i="11"/>
  <c r="AL492" i="11"/>
  <c r="AL493" i="11"/>
  <c r="AL494" i="11"/>
  <c r="AL495" i="11"/>
  <c r="AL496" i="11"/>
  <c r="AL497" i="11"/>
  <c r="AL498" i="11"/>
  <c r="AL499" i="11"/>
  <c r="AL500" i="11"/>
  <c r="AL501" i="11"/>
  <c r="AL502" i="11"/>
  <c r="AL503" i="11"/>
  <c r="AL504" i="11"/>
  <c r="AL505" i="11"/>
  <c r="AL87" i="11"/>
  <c r="AL89" i="11"/>
  <c r="AL91" i="11"/>
  <c r="AL93" i="11"/>
  <c r="AL97" i="11"/>
  <c r="AL98" i="11"/>
  <c r="AL99" i="11"/>
  <c r="AL100" i="11"/>
  <c r="AL101" i="11"/>
  <c r="AL102" i="11"/>
  <c r="AL103" i="11"/>
  <c r="AL106" i="11"/>
  <c r="AL178" i="11"/>
  <c r="AL180" i="11"/>
  <c r="AL182" i="11"/>
  <c r="AL184" i="11"/>
  <c r="AL186" i="11"/>
  <c r="AL188" i="11"/>
  <c r="AL192" i="11"/>
  <c r="AL193" i="11"/>
  <c r="AL194" i="11"/>
  <c r="AL195" i="11"/>
  <c r="AL196" i="11"/>
  <c r="AL197" i="11"/>
  <c r="AL198" i="11"/>
  <c r="AL199" i="11"/>
  <c r="AL201" i="11"/>
  <c r="AL203" i="11"/>
  <c r="AL206" i="11"/>
  <c r="AL280" i="11"/>
  <c r="AL282" i="11"/>
  <c r="AL284" i="11"/>
  <c r="AL367" i="11"/>
  <c r="AL371" i="11"/>
  <c r="AL375" i="11"/>
  <c r="AL475" i="11"/>
  <c r="AL479" i="11"/>
  <c r="AL483" i="11"/>
  <c r="Q186" i="6"/>
  <c r="AL379" i="11"/>
  <c r="AL380" i="11"/>
  <c r="AL381" i="11"/>
  <c r="AL382" i="11"/>
  <c r="AL383" i="11"/>
  <c r="AL384" i="11"/>
  <c r="AL385" i="11"/>
  <c r="AL386" i="11"/>
  <c r="AL387" i="11"/>
  <c r="AL388" i="11"/>
  <c r="AL389" i="11"/>
  <c r="AL391" i="11"/>
  <c r="AL474" i="11"/>
  <c r="AL476" i="11"/>
  <c r="AL478" i="11"/>
  <c r="AL480" i="11"/>
  <c r="AL482" i="11"/>
  <c r="AL488" i="11"/>
  <c r="AL573" i="11"/>
  <c r="AL574" i="11"/>
  <c r="AL575" i="11"/>
  <c r="AL576" i="11"/>
  <c r="AL577" i="11"/>
  <c r="AL578" i="11"/>
  <c r="AL579" i="11"/>
  <c r="Q357" i="6"/>
  <c r="AL653" i="11"/>
  <c r="AL654" i="11"/>
  <c r="AL655" i="11"/>
  <c r="AL656" i="11"/>
  <c r="AL657" i="11"/>
  <c r="AL658" i="11"/>
  <c r="AL659" i="11"/>
  <c r="AL660" i="11"/>
  <c r="AL661" i="11"/>
  <c r="AL662" i="11"/>
  <c r="AL663" i="11"/>
  <c r="AL664" i="11"/>
  <c r="AG62" i="11" l="1" a="1"/>
  <c r="AG62" i="11" s="1"/>
  <c r="AA434" i="6"/>
  <c r="AK464" i="6"/>
  <c r="C233" i="4"/>
  <c r="AK577" i="6"/>
  <c r="AA594" i="6"/>
  <c r="AK629" i="6"/>
  <c r="AA752" i="6"/>
  <c r="AK781" i="6"/>
  <c r="L27" i="2"/>
  <c r="C26" i="2"/>
  <c r="C126" i="4"/>
  <c r="AA488" i="6"/>
  <c r="BO486" i="11"/>
  <c r="BP486" i="11" s="1"/>
  <c r="BO485" i="11"/>
  <c r="BP485" i="11" s="1"/>
  <c r="BO487" i="11"/>
  <c r="BP487" i="11" s="1"/>
  <c r="BO86" i="11"/>
  <c r="BP86" i="11" s="1"/>
  <c r="BO484" i="11"/>
  <c r="BP484" i="11" s="1"/>
  <c r="BO390" i="11"/>
  <c r="BO205" i="11"/>
  <c r="BO104" i="11"/>
  <c r="BO105" i="11"/>
  <c r="AP192" i="11"/>
  <c r="AP193" i="11" s="1"/>
  <c r="AP194" i="11" s="1"/>
  <c r="AP195" i="11" s="1"/>
  <c r="AP196" i="11" s="1"/>
  <c r="AP197" i="11" s="1"/>
  <c r="AP178" i="11"/>
  <c r="AP179" i="11" s="1"/>
  <c r="AP180" i="11" s="1"/>
  <c r="AP181" i="11" s="1"/>
  <c r="AL548" i="11" a="1"/>
  <c r="AL548" i="11" s="1"/>
  <c r="P370" i="6" s="1"/>
  <c r="AL550" i="11" a="1"/>
  <c r="AL550" i="11" s="1"/>
  <c r="P372" i="6" s="1"/>
  <c r="AL547" i="11" a="1"/>
  <c r="AL547" i="11" s="1"/>
  <c r="P369" i="6" s="1"/>
  <c r="AL549" i="11" a="1"/>
  <c r="AL549" i="11" s="1"/>
  <c r="P371" i="6" s="1"/>
  <c r="AL551" i="11" a="1"/>
  <c r="AL551" i="11" s="1"/>
  <c r="P373" i="6" s="1"/>
  <c r="AL436" i="11" a="1"/>
  <c r="AL436" i="11" s="1"/>
  <c r="P315" i="6" s="1"/>
  <c r="AL437" i="11" a="1"/>
  <c r="AL437" i="11" s="1"/>
  <c r="P316" i="6" s="1"/>
  <c r="AL438" i="11" a="1"/>
  <c r="AL438" i="11" s="1"/>
  <c r="P317" i="6" s="1"/>
  <c r="AL439" i="11" a="1"/>
  <c r="AL439" i="11" s="1"/>
  <c r="P318" i="6" s="1"/>
  <c r="AL440" i="11" a="1"/>
  <c r="AL440" i="11" s="1"/>
  <c r="P319" i="6" s="1"/>
  <c r="AL441" i="11" a="1"/>
  <c r="AL441" i="11" s="1"/>
  <c r="P320" i="6" s="1"/>
  <c r="AL442" i="11" a="1"/>
  <c r="AL442" i="11" s="1"/>
  <c r="P321" i="6" s="1"/>
  <c r="AL443" i="11" a="1"/>
  <c r="AL443" i="11" s="1"/>
  <c r="P322" i="6" s="1"/>
  <c r="AL444" i="11" a="1"/>
  <c r="AL444" i="11" s="1"/>
  <c r="P323" i="6" s="1"/>
  <c r="AL445" i="11" a="1"/>
  <c r="AL445" i="11" s="1"/>
  <c r="P324" i="6" s="1"/>
  <c r="AL446" i="11" a="1"/>
  <c r="AL446" i="11" s="1"/>
  <c r="P325" i="6" s="1"/>
  <c r="AL447" i="11" a="1"/>
  <c r="AL447" i="11" s="1"/>
  <c r="P326" i="6" s="1"/>
  <c r="AL448" i="11" a="1"/>
  <c r="AL448" i="11" s="1"/>
  <c r="P327" i="6" s="1"/>
  <c r="AL449" i="11" a="1"/>
  <c r="AL449" i="11" s="1"/>
  <c r="P328" i="6" s="1"/>
  <c r="AL450" i="11" a="1"/>
  <c r="AL450" i="11" s="1"/>
  <c r="P329" i="6" s="1"/>
  <c r="AL451" i="11" a="1"/>
  <c r="AL451" i="11" s="1"/>
  <c r="P330" i="6" s="1"/>
  <c r="AL452" i="11" a="1"/>
  <c r="AL452" i="11" s="1"/>
  <c r="P331" i="6" s="1"/>
  <c r="AL453" i="11" a="1"/>
  <c r="AL453" i="11" s="1"/>
  <c r="P332" i="6" s="1"/>
  <c r="AL454" i="11" a="1"/>
  <c r="AL454" i="11" s="1"/>
  <c r="P333" i="6" s="1"/>
  <c r="AL455" i="11" a="1"/>
  <c r="AL455" i="11" s="1"/>
  <c r="AL456" i="11" a="1"/>
  <c r="AL456" i="11" s="1"/>
  <c r="P334" i="6" s="1"/>
  <c r="AL457" i="11" a="1"/>
  <c r="AL457" i="11" s="1"/>
  <c r="P335" i="6" s="1"/>
  <c r="AL458" i="11" a="1"/>
  <c r="AL458" i="11" s="1"/>
  <c r="P336" i="6" s="1"/>
  <c r="AL459" i="11" a="1"/>
  <c r="AL459" i="11" s="1"/>
  <c r="AL346" i="11" a="1"/>
  <c r="AL346" i="11" s="1"/>
  <c r="P254" i="6" s="1"/>
  <c r="AL349" i="11" a="1"/>
  <c r="AL349" i="11" s="1"/>
  <c r="P257" i="6" s="1"/>
  <c r="AL351" i="11" a="1"/>
  <c r="AL351" i="11" s="1"/>
  <c r="P259" i="6" s="1"/>
  <c r="AL347" i="11" a="1"/>
  <c r="AL347" i="11" s="1"/>
  <c r="P255" i="6" s="1"/>
  <c r="AL348" i="11" a="1"/>
  <c r="AL348" i="11" s="1"/>
  <c r="P256" i="6" s="1"/>
  <c r="AL350" i="11" a="1"/>
  <c r="AL350" i="11" s="1"/>
  <c r="P258" i="6" s="1"/>
  <c r="AL352" i="11" a="1"/>
  <c r="AL352" i="11" s="1"/>
  <c r="P260" i="6" s="1"/>
  <c r="AL257" i="11" a="1"/>
  <c r="AL257" i="11" s="1"/>
  <c r="P197" i="6" s="1"/>
  <c r="AL258" i="11" a="1"/>
  <c r="AL258" i="11" s="1"/>
  <c r="P198" i="6" s="1"/>
  <c r="AL259" i="11" a="1"/>
  <c r="AL259" i="11" s="1"/>
  <c r="P199" i="6" s="1"/>
  <c r="AL260" i="11" a="1"/>
  <c r="AL260" i="11" s="1"/>
  <c r="P200" i="6" s="1"/>
  <c r="AL261" i="11" a="1"/>
  <c r="AL261" i="11" s="1"/>
  <c r="P201" i="6" s="1"/>
  <c r="AL262" i="11" a="1"/>
  <c r="AL262" i="11" s="1"/>
  <c r="P202" i="6" s="1"/>
  <c r="AL263" i="11" a="1"/>
  <c r="AL263" i="11" s="1"/>
  <c r="P203" i="6" s="1"/>
  <c r="AL264" i="11" a="1"/>
  <c r="AL264" i="11" s="1"/>
  <c r="P204" i="6" s="1"/>
  <c r="AL265" i="11" a="1"/>
  <c r="AL265" i="11" s="1"/>
  <c r="P205" i="6" s="1"/>
  <c r="AL266" i="11" a="1"/>
  <c r="AL266" i="11" s="1"/>
  <c r="P206" i="6" s="1"/>
  <c r="AL155" i="11" a="1"/>
  <c r="AL155" i="11" s="1"/>
  <c r="P143" i="6" s="1"/>
  <c r="AL156" i="11" a="1"/>
  <c r="AL156" i="11" s="1"/>
  <c r="P144" i="6" s="1"/>
  <c r="AL157" i="11" a="1"/>
  <c r="AL157" i="11" s="1"/>
  <c r="P145" i="6" s="1"/>
  <c r="AL158" i="11" a="1"/>
  <c r="AL158" i="11" s="1"/>
  <c r="P146" i="6" s="1"/>
  <c r="AL159" i="11" a="1"/>
  <c r="AL159" i="11" s="1"/>
  <c r="P147" i="6" s="1"/>
  <c r="AL160" i="11" a="1"/>
  <c r="AL160" i="11" s="1"/>
  <c r="P148" i="6" s="1"/>
  <c r="AL161" i="11" a="1"/>
  <c r="AL161" i="11" s="1"/>
  <c r="P149" i="6" s="1"/>
  <c r="AL162" i="11" a="1"/>
  <c r="AL162" i="11" s="1"/>
  <c r="P150" i="6" s="1"/>
  <c r="AL163" i="11" a="1"/>
  <c r="AL163" i="11" s="1"/>
  <c r="P151" i="6" s="1"/>
  <c r="AL164" i="11" a="1"/>
  <c r="AL164" i="11" s="1"/>
  <c r="P152" i="6" s="1"/>
  <c r="AL63" i="11" a="1"/>
  <c r="AL63" i="11" s="1"/>
  <c r="P83" i="6" s="1"/>
  <c r="AL64" i="11" a="1"/>
  <c r="AL64" i="11" s="1"/>
  <c r="P84" i="6" s="1"/>
  <c r="AL65" i="11" a="1"/>
  <c r="AL65" i="11" s="1"/>
  <c r="P85" i="6" s="1"/>
  <c r="AL66" i="11" a="1"/>
  <c r="AL66" i="11" s="1"/>
  <c r="P86" i="6" s="1"/>
  <c r="AL67" i="11" a="1"/>
  <c r="AL67" i="11" s="1"/>
  <c r="P87" i="6" s="1"/>
  <c r="AL68" i="11" a="1"/>
  <c r="AL68" i="11" s="1"/>
  <c r="P88" i="6" s="1"/>
  <c r="AL69" i="11" a="1"/>
  <c r="AL69" i="11" s="1"/>
  <c r="P89" i="6" s="1"/>
  <c r="AL70" i="11" a="1"/>
  <c r="AL70" i="11" s="1"/>
  <c r="P90" i="6" s="1"/>
  <c r="AL71" i="11" a="1"/>
  <c r="AL71" i="11" s="1"/>
  <c r="P91" i="6" s="1"/>
  <c r="AL72" i="11" a="1"/>
  <c r="AL72" i="11" s="1"/>
  <c r="P92" i="6" s="1"/>
  <c r="AL62" i="11" a="1"/>
  <c r="AL62" i="11" s="1"/>
  <c r="P82" i="6" s="1"/>
  <c r="Z82" i="6" s="1"/>
  <c r="P80" i="6" s="1"/>
  <c r="AH346" i="11" a="1"/>
  <c r="AH346" i="11" s="1"/>
  <c r="AH347" i="11" a="1"/>
  <c r="AH347" i="11" s="1"/>
  <c r="AH348" i="11" a="1"/>
  <c r="AH348" i="11" s="1"/>
  <c r="AH349" i="11" a="1"/>
  <c r="AH349" i="11" s="1"/>
  <c r="AH350" i="11" a="1"/>
  <c r="AH350" i="11" s="1"/>
  <c r="AH351" i="11" a="1"/>
  <c r="AH351" i="11" s="1"/>
  <c r="AH352" i="11" a="1"/>
  <c r="AH352" i="11" s="1"/>
  <c r="AH257" i="11" a="1"/>
  <c r="AH257" i="11" s="1"/>
  <c r="AH259" i="11" a="1"/>
  <c r="AH259" i="11" s="1"/>
  <c r="AH261" i="11" a="1"/>
  <c r="AH261" i="11" s="1"/>
  <c r="AH263" i="11" a="1"/>
  <c r="AH263" i="11" s="1"/>
  <c r="AH265" i="11" a="1"/>
  <c r="AH265" i="11" s="1"/>
  <c r="AH64" i="11" a="1"/>
  <c r="AH64" i="11" s="1"/>
  <c r="AH66" i="11" a="1"/>
  <c r="AH66" i="11" s="1"/>
  <c r="AH62" i="11" a="1"/>
  <c r="AH62" i="11" s="1"/>
  <c r="AH626" i="11" a="1"/>
  <c r="AH626" i="11" s="1"/>
  <c r="AH627" i="11" a="1"/>
  <c r="AH627" i="11" s="1"/>
  <c r="AH629" i="11" a="1"/>
  <c r="AH629" i="11" s="1"/>
  <c r="AH631" i="11" a="1"/>
  <c r="AH631" i="11" s="1"/>
  <c r="AH633" i="11" a="1"/>
  <c r="AH633" i="11" s="1"/>
  <c r="AH547" i="11" a="1"/>
  <c r="AH547" i="11" s="1"/>
  <c r="AH549" i="11" a="1"/>
  <c r="AH549" i="11" s="1"/>
  <c r="AH546" i="11" a="1"/>
  <c r="AH546" i="11" s="1"/>
  <c r="AH437" i="11" a="1"/>
  <c r="AH437" i="11" s="1"/>
  <c r="AH439" i="11" a="1"/>
  <c r="AH439" i="11" s="1"/>
  <c r="AH441" i="11" a="1"/>
  <c r="AH441" i="11" s="1"/>
  <c r="AH443" i="11" a="1"/>
  <c r="AH443" i="11" s="1"/>
  <c r="AH435" i="11" a="1"/>
  <c r="AH435" i="11" s="1"/>
  <c r="AH345" i="11" a="1"/>
  <c r="AH345" i="11" s="1"/>
  <c r="AH258" i="11" a="1"/>
  <c r="AH258" i="11" s="1"/>
  <c r="AH262" i="11" a="1"/>
  <c r="AH262" i="11" s="1"/>
  <c r="AH256" i="11" a="1"/>
  <c r="AH256" i="11" s="1"/>
  <c r="AH156" i="11" a="1"/>
  <c r="AH156" i="11" s="1"/>
  <c r="AH158" i="11" a="1"/>
  <c r="AH158" i="11" s="1"/>
  <c r="AH160" i="11" a="1"/>
  <c r="AH160" i="11" s="1"/>
  <c r="AH162" i="11" a="1"/>
  <c r="AH162" i="11" s="1"/>
  <c r="AH63" i="11" a="1"/>
  <c r="AH63" i="11" s="1"/>
  <c r="AH628" i="11" a="1"/>
  <c r="AH628" i="11" s="1"/>
  <c r="AH630" i="11" a="1"/>
  <c r="AH630" i="11" s="1"/>
  <c r="AH632" i="11" a="1"/>
  <c r="AH632" i="11" s="1"/>
  <c r="AH625" i="11" a="1"/>
  <c r="AH625" i="11" s="1"/>
  <c r="AH548" i="11" a="1"/>
  <c r="AH548" i="11" s="1"/>
  <c r="AH550" i="11" a="1"/>
  <c r="AH550" i="11" s="1"/>
  <c r="AH436" i="11" a="1"/>
  <c r="AH436" i="11" s="1"/>
  <c r="AH438" i="11" a="1"/>
  <c r="AH438" i="11" s="1"/>
  <c r="AH440" i="11" a="1"/>
  <c r="AH440" i="11" s="1"/>
  <c r="AH442" i="11" a="1"/>
  <c r="AH442" i="11" s="1"/>
  <c r="AH444" i="11" a="1"/>
  <c r="AH444" i="11" s="1"/>
  <c r="AH260" i="11" a="1"/>
  <c r="AH260" i="11" s="1"/>
  <c r="AH264" i="11" a="1"/>
  <c r="AH264" i="11" s="1"/>
  <c r="AH155" i="11" a="1"/>
  <c r="AH155" i="11" s="1"/>
  <c r="AH157" i="11" a="1"/>
  <c r="AH157" i="11" s="1"/>
  <c r="AH159" i="11" a="1"/>
  <c r="AH159" i="11" s="1"/>
  <c r="AH161" i="11" a="1"/>
  <c r="AH161" i="11" s="1"/>
  <c r="AH163" i="11" a="1"/>
  <c r="AH163" i="11" s="1"/>
  <c r="AH65" i="11" a="1"/>
  <c r="AH65" i="11" s="1"/>
  <c r="AG437" i="11" a="1"/>
  <c r="AG437" i="11" s="1"/>
  <c r="AG439" i="11" a="1"/>
  <c r="AG439" i="11" s="1"/>
  <c r="AG441" i="11" a="1"/>
  <c r="AG441" i="11" s="1"/>
  <c r="AG443" i="11" a="1"/>
  <c r="AG443" i="11" s="1"/>
  <c r="AG435" i="11" a="1"/>
  <c r="AG435" i="11" s="1"/>
  <c r="AG346" i="11" a="1"/>
  <c r="AG346" i="11" s="1"/>
  <c r="AG348" i="11" a="1"/>
  <c r="AG348" i="11" s="1"/>
  <c r="AG350" i="11" a="1"/>
  <c r="AG350" i="11" s="1"/>
  <c r="AG345" i="11" a="1"/>
  <c r="AG345" i="11" s="1"/>
  <c r="AG438" i="11" a="1"/>
  <c r="AG438" i="11" s="1"/>
  <c r="AG442" i="11" a="1"/>
  <c r="AG442" i="11" s="1"/>
  <c r="AG347" i="11" a="1"/>
  <c r="AG347" i="11" s="1"/>
  <c r="AG155" i="11" a="1"/>
  <c r="AG155" i="11" s="1"/>
  <c r="AG157" i="11" a="1"/>
  <c r="AG157" i="11" s="1"/>
  <c r="AG159" i="11" a="1"/>
  <c r="AG159" i="11" s="1"/>
  <c r="AG63" i="11" a="1"/>
  <c r="AG63" i="11" s="1"/>
  <c r="AG65" i="11" a="1"/>
  <c r="AG65" i="11" s="1"/>
  <c r="AG436" i="11" a="1"/>
  <c r="AG436" i="11" s="1"/>
  <c r="AG440" i="11" a="1"/>
  <c r="AG440" i="11" s="1"/>
  <c r="AG444" i="11" a="1"/>
  <c r="AG444" i="11" s="1"/>
  <c r="AG349" i="11" a="1"/>
  <c r="AG349" i="11" s="1"/>
  <c r="AG156" i="11" a="1"/>
  <c r="AG156" i="11" s="1"/>
  <c r="AG158" i="11" a="1"/>
  <c r="AG158" i="11" s="1"/>
  <c r="AG160" i="11" a="1"/>
  <c r="AG160" i="11" s="1"/>
  <c r="AG64" i="11" a="1"/>
  <c r="AG64" i="11" s="1"/>
  <c r="AP379" i="11"/>
  <c r="AP380" i="11" s="1"/>
  <c r="AP381" i="11" s="1"/>
  <c r="AP382" i="11" s="1"/>
  <c r="AP383" i="11" s="1"/>
  <c r="AP384" i="11" s="1"/>
  <c r="AP385" i="11" s="1"/>
  <c r="AP386" i="11" s="1"/>
  <c r="AP387" i="11" s="1"/>
  <c r="AP388" i="11" s="1"/>
  <c r="Q291" i="4"/>
  <c r="AP280" i="11"/>
  <c r="AP281" i="11" s="1"/>
  <c r="AP282" i="11" s="1"/>
  <c r="AP283" i="11" s="1"/>
  <c r="AP284" i="11" s="1"/>
  <c r="AA546" i="6"/>
  <c r="Q512" i="4"/>
  <c r="BO567" i="11"/>
  <c r="BP567" i="11" s="1"/>
  <c r="C619" i="4"/>
  <c r="AP653" i="11"/>
  <c r="AP654" i="11" s="1"/>
  <c r="AP655" i="11" s="1"/>
  <c r="AP656" i="11" s="1"/>
  <c r="AP657" i="11" s="1"/>
  <c r="AP658" i="11" s="1"/>
  <c r="AP659" i="11" s="1"/>
  <c r="AP660" i="11" s="1"/>
  <c r="AP661" i="11" s="1"/>
  <c r="AP662" i="11" s="1"/>
  <c r="AP663" i="11" s="1"/>
  <c r="AP664" i="11" s="1"/>
  <c r="AP491" i="11"/>
  <c r="AP492" i="11" s="1"/>
  <c r="BO375" i="11"/>
  <c r="BP375" i="11" s="1"/>
  <c r="P394" i="4"/>
  <c r="P670" i="4"/>
  <c r="BO90" i="11"/>
  <c r="BP90" i="11" s="1"/>
  <c r="BO282" i="11"/>
  <c r="BP282" i="11" s="1"/>
  <c r="BO650" i="11"/>
  <c r="BP650" i="11" s="1"/>
  <c r="BO649" i="11"/>
  <c r="BP649" i="11" s="1"/>
  <c r="P381" i="4"/>
  <c r="BO87" i="11"/>
  <c r="BP87" i="11" s="1"/>
  <c r="BO180" i="11"/>
  <c r="BP180" i="11" s="1"/>
  <c r="BO368" i="11"/>
  <c r="BP368" i="11" s="1"/>
  <c r="BO479" i="11"/>
  <c r="BP479" i="11" s="1"/>
  <c r="BO93" i="11"/>
  <c r="BP93" i="11" s="1"/>
  <c r="BO184" i="11"/>
  <c r="BP184" i="11" s="1"/>
  <c r="BO367" i="11"/>
  <c r="BP367" i="11" s="1"/>
  <c r="BO475" i="11"/>
  <c r="BP475" i="11" s="1"/>
  <c r="BO483" i="11"/>
  <c r="BP483" i="11" s="1"/>
  <c r="BO645" i="11"/>
  <c r="BP645" i="11" s="1"/>
  <c r="Q670" i="4"/>
  <c r="Q193" i="4"/>
  <c r="BO88" i="11"/>
  <c r="BP88" i="11" s="1"/>
  <c r="BO178" i="11"/>
  <c r="BP178" i="11" s="1"/>
  <c r="BO182" i="11"/>
  <c r="BP182" i="11" s="1"/>
  <c r="BO280" i="11"/>
  <c r="BP280" i="11" s="1"/>
  <c r="BO284" i="11"/>
  <c r="BP284" i="11" s="1"/>
  <c r="BO372" i="11"/>
  <c r="BP372" i="11" s="1"/>
  <c r="BO371" i="11"/>
  <c r="BP371" i="11" s="1"/>
  <c r="BO376" i="11"/>
  <c r="BP376" i="11" s="1"/>
  <c r="BO477" i="11"/>
  <c r="BP477" i="11" s="1"/>
  <c r="BO481" i="11"/>
  <c r="BP481" i="11" s="1"/>
  <c r="BO565" i="11"/>
  <c r="BP565" i="11" s="1"/>
  <c r="BO569" i="11"/>
  <c r="BP569" i="11" s="1"/>
  <c r="BO647" i="11"/>
  <c r="BP647" i="11" s="1"/>
  <c r="Q678" i="4"/>
  <c r="P598" i="4"/>
  <c r="P512" i="4"/>
  <c r="Q298" i="4"/>
  <c r="P291" i="4"/>
  <c r="P207" i="4"/>
  <c r="P193" i="4"/>
  <c r="P590" i="4"/>
  <c r="Q394" i="4"/>
  <c r="P298" i="4"/>
  <c r="Q207" i="4"/>
  <c r="C30" i="4"/>
  <c r="AP366" i="11"/>
  <c r="AP367" i="11" s="1"/>
  <c r="AP368" i="11" s="1"/>
  <c r="AP369" i="11" s="1"/>
  <c r="AP287" i="11"/>
  <c r="AP288" i="11" s="1"/>
  <c r="AP289" i="11" s="1"/>
  <c r="AP290" i="11" s="1"/>
  <c r="AP291" i="11" s="1"/>
  <c r="AP292" i="11" s="1"/>
  <c r="AP293" i="11" s="1"/>
  <c r="AP294" i="11" s="1"/>
  <c r="AP295" i="11" s="1"/>
  <c r="AP296" i="11" s="1"/>
  <c r="AP297" i="11" s="1"/>
  <c r="AP298" i="11" s="1"/>
  <c r="AP299" i="11" s="1"/>
  <c r="AP300" i="11" s="1"/>
  <c r="AP301" i="11" s="1"/>
  <c r="BO91" i="11"/>
  <c r="BP91" i="11" s="1"/>
  <c r="BO89" i="11"/>
  <c r="BP89" i="11" s="1"/>
  <c r="BO92" i="11"/>
  <c r="BP92" i="11" s="1"/>
  <c r="BO94" i="11"/>
  <c r="BP94" i="11" s="1"/>
  <c r="BO179" i="11"/>
  <c r="BP179" i="11" s="1"/>
  <c r="BO181" i="11"/>
  <c r="BP181" i="11" s="1"/>
  <c r="BO183" i="11"/>
  <c r="BP183" i="11" s="1"/>
  <c r="BO189" i="11"/>
  <c r="BP189" i="11" s="1"/>
  <c r="BO281" i="11"/>
  <c r="BP281" i="11" s="1"/>
  <c r="BO283" i="11"/>
  <c r="BP283" i="11" s="1"/>
  <c r="BO366" i="11"/>
  <c r="BP366" i="11" s="1"/>
  <c r="BO370" i="11"/>
  <c r="BP370" i="11" s="1"/>
  <c r="BO374" i="11"/>
  <c r="BP374" i="11" s="1"/>
  <c r="BO369" i="11"/>
  <c r="BP369" i="11" s="1"/>
  <c r="BO373" i="11"/>
  <c r="BP373" i="11" s="1"/>
  <c r="BO474" i="11"/>
  <c r="BP474" i="11" s="1"/>
  <c r="BO476" i="11"/>
  <c r="BP476" i="11" s="1"/>
  <c r="BO478" i="11"/>
  <c r="BP478" i="11" s="1"/>
  <c r="BO480" i="11"/>
  <c r="BP480" i="11" s="1"/>
  <c r="BO482" i="11"/>
  <c r="BP482" i="11" s="1"/>
  <c r="BO488" i="11"/>
  <c r="BP488" i="11" s="1"/>
  <c r="BO566" i="11"/>
  <c r="BP566" i="11" s="1"/>
  <c r="BO568" i="11"/>
  <c r="BP568" i="11" s="1"/>
  <c r="BO570" i="11"/>
  <c r="BP570" i="11" s="1"/>
  <c r="BO646" i="11"/>
  <c r="BP646" i="11" s="1"/>
  <c r="BO648" i="11"/>
  <c r="BP648" i="11" s="1"/>
  <c r="C324" i="4"/>
  <c r="AP573" i="11"/>
  <c r="AP574" i="11" s="1"/>
  <c r="AP575" i="11" s="1"/>
  <c r="AP576" i="11" s="1"/>
  <c r="AP577" i="11" s="1"/>
  <c r="AP578" i="11" s="1"/>
  <c r="AP579" i="11" s="1"/>
  <c r="AP580" i="11" s="1"/>
  <c r="AP581" i="11" s="1"/>
  <c r="AP582" i="11" s="1"/>
  <c r="AR572" i="11" s="1"/>
  <c r="AP474" i="11"/>
  <c r="AP475" i="11" s="1"/>
  <c r="AP476" i="11" s="1"/>
  <c r="AP477" i="11" s="1"/>
  <c r="AP478" i="11" s="1"/>
  <c r="AP479" i="11" s="1"/>
  <c r="AP480" i="11" s="1"/>
  <c r="AP481" i="11" s="1"/>
  <c r="AP482" i="11" s="1"/>
  <c r="AP97" i="11"/>
  <c r="AP98" i="11" s="1"/>
  <c r="AP99" i="11" s="1"/>
  <c r="AP100" i="11" s="1"/>
  <c r="AP101" i="11" s="1"/>
  <c r="AP102" i="11" s="1"/>
  <c r="AP86" i="11"/>
  <c r="AP87" i="11" s="1"/>
  <c r="AP88" i="11" s="1"/>
  <c r="AP89" i="11" s="1"/>
  <c r="Q495" i="4"/>
  <c r="Q381" i="4"/>
  <c r="Q677" i="4"/>
  <c r="Q393" i="4"/>
  <c r="Q206" i="4"/>
  <c r="Q597" i="4"/>
  <c r="Q511" i="4"/>
  <c r="Q297" i="4"/>
  <c r="AP647" i="11"/>
  <c r="AP648" i="11" s="1"/>
  <c r="AP649" i="11" s="1"/>
  <c r="AP650" i="11" s="1"/>
  <c r="AL630" i="11" a="1"/>
  <c r="AL630" i="11" s="1"/>
  <c r="P412" i="6" s="1"/>
  <c r="AL628" i="11" a="1"/>
  <c r="AL628" i="11" s="1"/>
  <c r="P410" i="6" s="1"/>
  <c r="AL626" i="11" a="1"/>
  <c r="AL626" i="11" s="1"/>
  <c r="P408" i="6" s="1"/>
  <c r="AL631" i="11" a="1"/>
  <c r="AL631" i="11" s="1"/>
  <c r="P413" i="6" s="1"/>
  <c r="AL629" i="11" a="1"/>
  <c r="AL629" i="11" s="1"/>
  <c r="P411" i="6" s="1"/>
  <c r="AL627" i="11" a="1"/>
  <c r="AL627" i="11" s="1"/>
  <c r="P409" i="6" s="1"/>
  <c r="AL625" i="11" a="1"/>
  <c r="AL625" i="11" s="1"/>
  <c r="P407" i="6" s="1"/>
  <c r="Z407" i="6" s="1"/>
  <c r="P405" i="6" s="1"/>
  <c r="AL546" i="11" a="1"/>
  <c r="AL546" i="11" s="1"/>
  <c r="P368" i="6" s="1"/>
  <c r="Z368" i="6" s="1"/>
  <c r="P366" i="6" s="1"/>
  <c r="AL435" i="11" a="1"/>
  <c r="AL435" i="11" s="1"/>
  <c r="P314" i="6" s="1"/>
  <c r="Z314" i="6" s="1"/>
  <c r="P312" i="6" s="1"/>
  <c r="AL154" i="11" a="1"/>
  <c r="AL154" i="11" s="1"/>
  <c r="P142" i="6" s="1"/>
  <c r="Z142" i="6" s="1"/>
  <c r="P140" i="6" s="1"/>
  <c r="AL345" i="11" a="1"/>
  <c r="AL345" i="11" s="1"/>
  <c r="P253" i="6" s="1"/>
  <c r="Z253" i="6" s="1"/>
  <c r="P251" i="6" s="1"/>
  <c r="AL256" i="11" a="1"/>
  <c r="AL256" i="11" s="1"/>
  <c r="P196" i="6" s="1"/>
  <c r="Z196" i="6" s="1"/>
  <c r="P194" i="6" s="1"/>
  <c r="AR564" i="11"/>
  <c r="BO664" i="11"/>
  <c r="BO662" i="11"/>
  <c r="BO660" i="11"/>
  <c r="BO658" i="11"/>
  <c r="BO656" i="11"/>
  <c r="BO654" i="11"/>
  <c r="BO663" i="11"/>
  <c r="BO661" i="11"/>
  <c r="BO659" i="11"/>
  <c r="BO657" i="11"/>
  <c r="BO655" i="11"/>
  <c r="BO653" i="11"/>
  <c r="BO581" i="11"/>
  <c r="BO579" i="11"/>
  <c r="BO577" i="11"/>
  <c r="BO575" i="11"/>
  <c r="BO573" i="11"/>
  <c r="BO505" i="11"/>
  <c r="BO503" i="11"/>
  <c r="BO501" i="11"/>
  <c r="BO499" i="11"/>
  <c r="BO582" i="11"/>
  <c r="BO580" i="11"/>
  <c r="BO578" i="11"/>
  <c r="BO576" i="11"/>
  <c r="BO574" i="11"/>
  <c r="BO497" i="11"/>
  <c r="BO495" i="11"/>
  <c r="BO493" i="11"/>
  <c r="BO491" i="11"/>
  <c r="BO389" i="11"/>
  <c r="BO387" i="11"/>
  <c r="BO385" i="11"/>
  <c r="BO383" i="11"/>
  <c r="BO381" i="11"/>
  <c r="BO379" i="11"/>
  <c r="BO504" i="11"/>
  <c r="BO502" i="11"/>
  <c r="BO500" i="11"/>
  <c r="BO498" i="11"/>
  <c r="BO496" i="11"/>
  <c r="BO494" i="11"/>
  <c r="BO492" i="11"/>
  <c r="BO391" i="11"/>
  <c r="BO388" i="11"/>
  <c r="BO386" i="11"/>
  <c r="BO384" i="11"/>
  <c r="BO382" i="11"/>
  <c r="BO380" i="11"/>
  <c r="BO301" i="11"/>
  <c r="BO300" i="11"/>
  <c r="BO298" i="11"/>
  <c r="BO296" i="11"/>
  <c r="BO294" i="11"/>
  <c r="BO292" i="11"/>
  <c r="BO290" i="11"/>
  <c r="BO288" i="11"/>
  <c r="BO206" i="11"/>
  <c r="BO197" i="11"/>
  <c r="BO195" i="11"/>
  <c r="BO193" i="11"/>
  <c r="BO106" i="11"/>
  <c r="BO299" i="11"/>
  <c r="BO297" i="11"/>
  <c r="BO295" i="11"/>
  <c r="BO293" i="11"/>
  <c r="BO291" i="11"/>
  <c r="BO289" i="11"/>
  <c r="BO287" i="11"/>
  <c r="BO198" i="11"/>
  <c r="BO196" i="11"/>
  <c r="BO194" i="11"/>
  <c r="BO192" i="11"/>
  <c r="BO103" i="11"/>
  <c r="BO101" i="11"/>
  <c r="BO99" i="11"/>
  <c r="BO97" i="11"/>
  <c r="BO102" i="11"/>
  <c r="BO100" i="11"/>
  <c r="BO98" i="11"/>
  <c r="AA642" i="6"/>
  <c r="C418" i="4"/>
  <c r="AA710" i="6"/>
  <c r="C539" i="4"/>
  <c r="L28" i="2" l="1"/>
  <c r="C27" i="2"/>
  <c r="AP483" i="11"/>
  <c r="AP484" i="11" s="1"/>
  <c r="AP485" i="11" s="1"/>
  <c r="AP486" i="11" s="1"/>
  <c r="AP487" i="11" s="1"/>
  <c r="AP488" i="11" s="1"/>
  <c r="AP389" i="11"/>
  <c r="AP390" i="11" s="1"/>
  <c r="AP391" i="11" s="1"/>
  <c r="AP198" i="11"/>
  <c r="AP103" i="11"/>
  <c r="AP104" i="11" s="1"/>
  <c r="AP105" i="11" s="1"/>
  <c r="AP106" i="11" s="1"/>
  <c r="AH448" i="11" a="1"/>
  <c r="AH448" i="11" s="1"/>
  <c r="AH456" i="11" a="1"/>
  <c r="AH456" i="11" s="1"/>
  <c r="AG450" i="11" a="1"/>
  <c r="AG450" i="11" s="1"/>
  <c r="AG447" i="11" a="1"/>
  <c r="AG447" i="11" s="1"/>
  <c r="AH551" i="11" a="1"/>
  <c r="AH551" i="11" s="1"/>
  <c r="AH447" i="11" a="1"/>
  <c r="AH447" i="11" s="1"/>
  <c r="AH457" i="11" a="1"/>
  <c r="AH457" i="11" s="1"/>
  <c r="AH451" i="11" a="1"/>
  <c r="AH451" i="11" s="1"/>
  <c r="AH452" i="11" a="1"/>
  <c r="AH452" i="11" s="1"/>
  <c r="AG456" i="11" a="1"/>
  <c r="AG456" i="11" s="1"/>
  <c r="AG454" i="11" a="1"/>
  <c r="AG454" i="11" s="1"/>
  <c r="AG451" i="11" a="1"/>
  <c r="AG451" i="11" s="1"/>
  <c r="AG457" i="11" a="1"/>
  <c r="AG457" i="11" s="1"/>
  <c r="AG452" i="11" a="1"/>
  <c r="AG452" i="11" s="1"/>
  <c r="AG448" i="11" a="1"/>
  <c r="AG448" i="11" s="1"/>
  <c r="AG459" i="11" a="1"/>
  <c r="AG459" i="11" s="1"/>
  <c r="AG453" i="11" a="1"/>
  <c r="AG453" i="11" s="1"/>
  <c r="AG449" i="11" a="1"/>
  <c r="AG449" i="11" s="1"/>
  <c r="AP182" i="11"/>
  <c r="AP183" i="11" s="1"/>
  <c r="AP184" i="11" s="1"/>
  <c r="AH459" i="11" a="1"/>
  <c r="AH459" i="11" s="1"/>
  <c r="AH453" i="11" a="1"/>
  <c r="AH453" i="11" s="1"/>
  <c r="AH449" i="11" a="1"/>
  <c r="AH449" i="11" s="1"/>
  <c r="AH454" i="11" a="1"/>
  <c r="AH454" i="11" s="1"/>
  <c r="AH450" i="11" a="1"/>
  <c r="AH450" i="11" s="1"/>
  <c r="AG154" i="11" a="1"/>
  <c r="AG154" i="11" s="1"/>
  <c r="AR279" i="11"/>
  <c r="AW284" i="11" s="1" a="1"/>
  <c r="AW284" i="11" s="1"/>
  <c r="AP90" i="11"/>
  <c r="AP91" i="11" s="1"/>
  <c r="AP92" i="11" s="1"/>
  <c r="AP93" i="11" s="1"/>
  <c r="AP94" i="11" s="1"/>
  <c r="AP370" i="11"/>
  <c r="AP371" i="11" s="1"/>
  <c r="AP372" i="11" s="1"/>
  <c r="AP373" i="11" s="1"/>
  <c r="AP374" i="11" s="1"/>
  <c r="AP375" i="11" s="1"/>
  <c r="AP376" i="11" s="1"/>
  <c r="AP199" i="11"/>
  <c r="AP200" i="11" s="1"/>
  <c r="AP201" i="11" s="1"/>
  <c r="AP202" i="11" s="1"/>
  <c r="AP203" i="11" s="1"/>
  <c r="AP204" i="11" s="1"/>
  <c r="AP205" i="11" s="1"/>
  <c r="AP206" i="11" s="1"/>
  <c r="AW570" i="11"/>
  <c r="AU570" i="11"/>
  <c r="AW569" i="11"/>
  <c r="AU569" i="11"/>
  <c r="AW568" i="11"/>
  <c r="AU568" i="11"/>
  <c r="AW567" i="11"/>
  <c r="AU567" i="11"/>
  <c r="AW566" i="11"/>
  <c r="AU566" i="11"/>
  <c r="AV570" i="11"/>
  <c r="Q596" i="4" s="1"/>
  <c r="AV569" i="11"/>
  <c r="Q595" i="4" s="1"/>
  <c r="AV568" i="11"/>
  <c r="Q594" i="4" s="1"/>
  <c r="AV567" i="11"/>
  <c r="Q593" i="4" s="1"/>
  <c r="AV566" i="11"/>
  <c r="Q592" i="4" s="1"/>
  <c r="AW565" i="11"/>
  <c r="AU565" i="11"/>
  <c r="AX570" i="11"/>
  <c r="AX569" i="11"/>
  <c r="AX568" i="11"/>
  <c r="AX567" i="11"/>
  <c r="AX566" i="11"/>
  <c r="AX565" i="11"/>
  <c r="AV565" i="11"/>
  <c r="Q591" i="4" s="1"/>
  <c r="AP493" i="11"/>
  <c r="AP494" i="11" s="1"/>
  <c r="AP495" i="11" s="1"/>
  <c r="AP496" i="11" s="1"/>
  <c r="AP497" i="11" s="1"/>
  <c r="AP498" i="11" s="1"/>
  <c r="AP499" i="11" s="1"/>
  <c r="AP500" i="11" s="1"/>
  <c r="AP501" i="11" s="1"/>
  <c r="AP502" i="11" s="1"/>
  <c r="AP503" i="11" s="1"/>
  <c r="AP504" i="11" s="1"/>
  <c r="AP505" i="11" s="1"/>
  <c r="AX581" i="11" a="1"/>
  <c r="AX581" i="11" s="1"/>
  <c r="AW581" i="11" a="1"/>
  <c r="AW581" i="11" s="1"/>
  <c r="AV581" i="11" a="1"/>
  <c r="AV581" i="11" s="1"/>
  <c r="Q607" i="4" s="1"/>
  <c r="AU581" i="11" a="1"/>
  <c r="AU581" i="11" s="1"/>
  <c r="AX579" i="11" a="1"/>
  <c r="AX579" i="11" s="1"/>
  <c r="AW579" i="11" a="1"/>
  <c r="AW579" i="11" s="1"/>
  <c r="AV579" i="11" a="1"/>
  <c r="AV579" i="11" s="1"/>
  <c r="Q605" i="4" s="1"/>
  <c r="AU579" i="11" a="1"/>
  <c r="AU579" i="11" s="1"/>
  <c r="AX577" i="11" a="1"/>
  <c r="AX577" i="11" s="1"/>
  <c r="AW577" i="11" a="1"/>
  <c r="AW577" i="11" s="1"/>
  <c r="AV577" i="11" a="1"/>
  <c r="AV577" i="11" s="1"/>
  <c r="Q603" i="4" s="1"/>
  <c r="AU577" i="11" a="1"/>
  <c r="AU577" i="11" s="1"/>
  <c r="AX575" i="11" a="1"/>
  <c r="AX575" i="11" s="1"/>
  <c r="AW575" i="11" a="1"/>
  <c r="AW575" i="11" s="1"/>
  <c r="AV575" i="11" a="1"/>
  <c r="AV575" i="11" s="1"/>
  <c r="Q601" i="4" s="1"/>
  <c r="AU575" i="11" a="1"/>
  <c r="AU575" i="11" s="1"/>
  <c r="AX573" i="11" a="1"/>
  <c r="AX573" i="11" s="1"/>
  <c r="AW573" i="11" a="1"/>
  <c r="AW573" i="11" s="1"/>
  <c r="AV573" i="11" a="1"/>
  <c r="AV573" i="11" s="1"/>
  <c r="Q599" i="4" s="1"/>
  <c r="AU573" i="11" a="1"/>
  <c r="AU573" i="11" s="1"/>
  <c r="AX582" i="11" a="1"/>
  <c r="AX582" i="11" s="1"/>
  <c r="AV582" i="11" a="1"/>
  <c r="AV582" i="11" s="1"/>
  <c r="Q608" i="4" s="1"/>
  <c r="AX580" i="11" a="1"/>
  <c r="AX580" i="11" s="1"/>
  <c r="AV580" i="11" a="1"/>
  <c r="AV580" i="11" s="1"/>
  <c r="Q606" i="4" s="1"/>
  <c r="AX578" i="11" a="1"/>
  <c r="AX578" i="11" s="1"/>
  <c r="AV578" i="11" a="1"/>
  <c r="AV578" i="11" s="1"/>
  <c r="Q604" i="4" s="1"/>
  <c r="AX576" i="11" a="1"/>
  <c r="AX576" i="11" s="1"/>
  <c r="AV576" i="11" a="1"/>
  <c r="AV576" i="11" s="1"/>
  <c r="Q602" i="4" s="1"/>
  <c r="AX574" i="11" a="1"/>
  <c r="AX574" i="11" s="1"/>
  <c r="AV574" i="11" a="1"/>
  <c r="AV574" i="11" s="1"/>
  <c r="Q600" i="4" s="1"/>
  <c r="AW582" i="11" a="1"/>
  <c r="AW582" i="11" s="1"/>
  <c r="AU582" i="11" a="1"/>
  <c r="AU582" i="11" s="1"/>
  <c r="AW580" i="11" a="1"/>
  <c r="AW580" i="11" s="1"/>
  <c r="AU580" i="11" a="1"/>
  <c r="AU580" i="11" s="1"/>
  <c r="AW578" i="11" a="1"/>
  <c r="AW578" i="11" s="1"/>
  <c r="AU578" i="11" a="1"/>
  <c r="AU578" i="11" s="1"/>
  <c r="AW576" i="11" a="1"/>
  <c r="AW576" i="11" s="1"/>
  <c r="AU576" i="11" a="1"/>
  <c r="AU576" i="11" s="1"/>
  <c r="AW574" i="11" a="1"/>
  <c r="AW574" i="11" s="1"/>
  <c r="AU574" i="11" a="1"/>
  <c r="AU574" i="11" s="1"/>
  <c r="AR286" i="11"/>
  <c r="AR644" i="11"/>
  <c r="AR652" i="11"/>
  <c r="L29" i="2" l="1"/>
  <c r="C28" i="2"/>
  <c r="AR378" i="11"/>
  <c r="AX390" i="11" s="1" a="1"/>
  <c r="AX390" i="11" s="1"/>
  <c r="AR473" i="11"/>
  <c r="AR96" i="11"/>
  <c r="AU105" i="11" s="1" a="1"/>
  <c r="AU105" i="11" s="1"/>
  <c r="AX281" i="11" a="1"/>
  <c r="AX281" i="11" s="1"/>
  <c r="AX283" i="11" a="1"/>
  <c r="AX283" i="11" s="1"/>
  <c r="AX280" i="11" a="1"/>
  <c r="AX280" i="11" s="1"/>
  <c r="AX282" i="11" a="1"/>
  <c r="AX282" i="11" s="1"/>
  <c r="AX284" i="11" a="1"/>
  <c r="AX284" i="11" s="1"/>
  <c r="AV280" i="11" a="1"/>
  <c r="AV280" i="11" s="1"/>
  <c r="Q292" i="4" s="1"/>
  <c r="AV281" i="11" a="1"/>
  <c r="AV281" i="11" s="1"/>
  <c r="Q293" i="4" s="1"/>
  <c r="AV282" i="11" a="1"/>
  <c r="AV282" i="11" s="1"/>
  <c r="Q294" i="4" s="1"/>
  <c r="AV283" i="11" a="1"/>
  <c r="AV283" i="11" s="1"/>
  <c r="Q295" i="4" s="1"/>
  <c r="AV284" i="11" a="1"/>
  <c r="AV284" i="11" s="1"/>
  <c r="Q296" i="4" s="1"/>
  <c r="AH154" i="11" a="1"/>
  <c r="AH154" i="11" s="1"/>
  <c r="AP185" i="11"/>
  <c r="AP186" i="11" s="1"/>
  <c r="AP187" i="11" s="1"/>
  <c r="AP188" i="11" s="1"/>
  <c r="AP189" i="11" s="1"/>
  <c r="AU280" i="11" a="1"/>
  <c r="AU280" i="11" s="1"/>
  <c r="AW280" i="11" a="1"/>
  <c r="AW280" i="11" s="1"/>
  <c r="AU281" i="11" a="1"/>
  <c r="AU281" i="11" s="1"/>
  <c r="AW281" i="11" a="1"/>
  <c r="AW281" i="11" s="1"/>
  <c r="AU282" i="11" a="1"/>
  <c r="AU282" i="11" s="1"/>
  <c r="AW282" i="11" a="1"/>
  <c r="AW282" i="11" s="1"/>
  <c r="AU283" i="11" a="1"/>
  <c r="AU283" i="11" s="1"/>
  <c r="AW283" i="11" a="1"/>
  <c r="AW283" i="11" s="1"/>
  <c r="AU284" i="11" a="1"/>
  <c r="AU284" i="11" s="1"/>
  <c r="AR191" i="11"/>
  <c r="AX650" i="11"/>
  <c r="AV650" i="11"/>
  <c r="Q676" i="4" s="1"/>
  <c r="AW650" i="11"/>
  <c r="AU650" i="11"/>
  <c r="AW649" i="11"/>
  <c r="AU649" i="11"/>
  <c r="AW648" i="11"/>
  <c r="AU648" i="11"/>
  <c r="AW647" i="11"/>
  <c r="AU647" i="11"/>
  <c r="AW646" i="11"/>
  <c r="AU646" i="11"/>
  <c r="AW645" i="11"/>
  <c r="AU645" i="11"/>
  <c r="AX649" i="11"/>
  <c r="AX648" i="11"/>
  <c r="AX647" i="11"/>
  <c r="AX646" i="11"/>
  <c r="AX645" i="11"/>
  <c r="AV649" i="11"/>
  <c r="Q675" i="4" s="1"/>
  <c r="AV648" i="11"/>
  <c r="Q674" i="4" s="1"/>
  <c r="AV647" i="11"/>
  <c r="Q673" i="4" s="1"/>
  <c r="AV646" i="11"/>
  <c r="Q672" i="4" s="1"/>
  <c r="AV645" i="11"/>
  <c r="Q671" i="4" s="1"/>
  <c r="AW389" i="11" a="1"/>
  <c r="AW389" i="11" s="1"/>
  <c r="AR365" i="11"/>
  <c r="AR85" i="11"/>
  <c r="AX664" i="11" a="1"/>
  <c r="AX664" i="11" s="1"/>
  <c r="AW664" i="11" a="1"/>
  <c r="AW664" i="11" s="1"/>
  <c r="AV664" i="11" a="1"/>
  <c r="AV664" i="11" s="1"/>
  <c r="Q690" i="4" s="1"/>
  <c r="AU664" i="11" a="1"/>
  <c r="AU664" i="11" s="1"/>
  <c r="AX662" i="11" a="1"/>
  <c r="AX662" i="11" s="1"/>
  <c r="AW662" i="11" a="1"/>
  <c r="AW662" i="11" s="1"/>
  <c r="AV662" i="11" a="1"/>
  <c r="AV662" i="11" s="1"/>
  <c r="Q688" i="4" s="1"/>
  <c r="AU662" i="11" a="1"/>
  <c r="AU662" i="11" s="1"/>
  <c r="AX660" i="11" a="1"/>
  <c r="AX660" i="11" s="1"/>
  <c r="AW660" i="11" a="1"/>
  <c r="AW660" i="11" s="1"/>
  <c r="AV660" i="11" a="1"/>
  <c r="AV660" i="11" s="1"/>
  <c r="Q686" i="4" s="1"/>
  <c r="AU660" i="11" a="1"/>
  <c r="AU660" i="11" s="1"/>
  <c r="AX658" i="11" a="1"/>
  <c r="AX658" i="11" s="1"/>
  <c r="AW658" i="11" a="1"/>
  <c r="AW658" i="11" s="1"/>
  <c r="AV658" i="11" a="1"/>
  <c r="AV658" i="11" s="1"/>
  <c r="Q684" i="4" s="1"/>
  <c r="AU658" i="11" a="1"/>
  <c r="AU658" i="11" s="1"/>
  <c r="AX656" i="11" a="1"/>
  <c r="AX656" i="11" s="1"/>
  <c r="AW656" i="11" a="1"/>
  <c r="AW656" i="11" s="1"/>
  <c r="AV656" i="11" a="1"/>
  <c r="AV656" i="11" s="1"/>
  <c r="Q682" i="4" s="1"/>
  <c r="AU656" i="11" a="1"/>
  <c r="AU656" i="11" s="1"/>
  <c r="AX654" i="11" a="1"/>
  <c r="AX654" i="11" s="1"/>
  <c r="AW654" i="11" a="1"/>
  <c r="AW654" i="11" s="1"/>
  <c r="AV654" i="11" a="1"/>
  <c r="AV654" i="11" s="1"/>
  <c r="Q680" i="4" s="1"/>
  <c r="AU654" i="11" a="1"/>
  <c r="AU654" i="11" s="1"/>
  <c r="AX663" i="11" a="1"/>
  <c r="AX663" i="11" s="1"/>
  <c r="AW663" i="11" a="1"/>
  <c r="AW663" i="11" s="1"/>
  <c r="AV663" i="11" a="1"/>
  <c r="AV663" i="11" s="1"/>
  <c r="Q689" i="4" s="1"/>
  <c r="AU663" i="11" a="1"/>
  <c r="AU663" i="11" s="1"/>
  <c r="AX661" i="11" a="1"/>
  <c r="AX661" i="11" s="1"/>
  <c r="AW661" i="11" a="1"/>
  <c r="AW661" i="11" s="1"/>
  <c r="AV661" i="11" a="1"/>
  <c r="AV661" i="11" s="1"/>
  <c r="Q687" i="4" s="1"/>
  <c r="AU661" i="11" a="1"/>
  <c r="AU661" i="11" s="1"/>
  <c r="AX659" i="11" a="1"/>
  <c r="AX659" i="11" s="1"/>
  <c r="AW659" i="11" a="1"/>
  <c r="AW659" i="11" s="1"/>
  <c r="AV659" i="11" a="1"/>
  <c r="AV659" i="11" s="1"/>
  <c r="Q685" i="4" s="1"/>
  <c r="AU659" i="11" a="1"/>
  <c r="AU659" i="11" s="1"/>
  <c r="AX657" i="11" a="1"/>
  <c r="AX657" i="11" s="1"/>
  <c r="AW657" i="11" a="1"/>
  <c r="AW657" i="11" s="1"/>
  <c r="AV657" i="11" a="1"/>
  <c r="AV657" i="11" s="1"/>
  <c r="Q683" i="4" s="1"/>
  <c r="AU657" i="11" a="1"/>
  <c r="AU657" i="11" s="1"/>
  <c r="AX655" i="11" a="1"/>
  <c r="AX655" i="11" s="1"/>
  <c r="AW655" i="11" a="1"/>
  <c r="AW655" i="11" s="1"/>
  <c r="AV655" i="11" a="1"/>
  <c r="AV655" i="11" s="1"/>
  <c r="Q681" i="4" s="1"/>
  <c r="AU655" i="11" a="1"/>
  <c r="AU655" i="11" s="1"/>
  <c r="AX653" i="11" a="1"/>
  <c r="AX653" i="11" s="1"/>
  <c r="AW653" i="11" a="1"/>
  <c r="AW653" i="11" s="1"/>
  <c r="AV653" i="11" a="1"/>
  <c r="AV653" i="11" s="1"/>
  <c r="Q679" i="4" s="1"/>
  <c r="AU653" i="11" a="1"/>
  <c r="AU653" i="11" s="1"/>
  <c r="AX301" i="11" a="1"/>
  <c r="AX301" i="11" s="1"/>
  <c r="AW301" i="11" a="1"/>
  <c r="AW301" i="11" s="1"/>
  <c r="AV301" i="11" a="1"/>
  <c r="AV301" i="11" s="1"/>
  <c r="Q313" i="4" s="1"/>
  <c r="AU301" i="11" a="1"/>
  <c r="AU301" i="11" s="1"/>
  <c r="AX300" i="11" a="1"/>
  <c r="AX300" i="11" s="1"/>
  <c r="AW300" i="11" a="1"/>
  <c r="AW300" i="11" s="1"/>
  <c r="AV300" i="11" a="1"/>
  <c r="AV300" i="11" s="1"/>
  <c r="Q312" i="4" s="1"/>
  <c r="AU300" i="11" a="1"/>
  <c r="AU300" i="11" s="1"/>
  <c r="AX298" i="11" a="1"/>
  <c r="AX298" i="11" s="1"/>
  <c r="AW298" i="11" a="1"/>
  <c r="AW298" i="11" s="1"/>
  <c r="AV298" i="11" a="1"/>
  <c r="AV298" i="11" s="1"/>
  <c r="Q310" i="4" s="1"/>
  <c r="AU298" i="11" a="1"/>
  <c r="AU298" i="11" s="1"/>
  <c r="AX296" i="11" a="1"/>
  <c r="AX296" i="11" s="1"/>
  <c r="AW296" i="11" a="1"/>
  <c r="AW296" i="11" s="1"/>
  <c r="AV296" i="11" a="1"/>
  <c r="AV296" i="11" s="1"/>
  <c r="Q308" i="4" s="1"/>
  <c r="AU296" i="11" a="1"/>
  <c r="AU296" i="11" s="1"/>
  <c r="AX294" i="11" a="1"/>
  <c r="AX294" i="11" s="1"/>
  <c r="AW294" i="11" a="1"/>
  <c r="AW294" i="11" s="1"/>
  <c r="AV294" i="11" a="1"/>
  <c r="AV294" i="11" s="1"/>
  <c r="Q306" i="4" s="1"/>
  <c r="AU294" i="11" a="1"/>
  <c r="AU294" i="11" s="1"/>
  <c r="AX292" i="11" a="1"/>
  <c r="AX292" i="11" s="1"/>
  <c r="AW292" i="11" a="1"/>
  <c r="AW292" i="11" s="1"/>
  <c r="AV292" i="11" a="1"/>
  <c r="AV292" i="11" s="1"/>
  <c r="Q304" i="4" s="1"/>
  <c r="AU292" i="11" a="1"/>
  <c r="AU292" i="11" s="1"/>
  <c r="AX290" i="11" a="1"/>
  <c r="AX290" i="11" s="1"/>
  <c r="AW290" i="11" a="1"/>
  <c r="AW290" i="11" s="1"/>
  <c r="AV290" i="11" a="1"/>
  <c r="AV290" i="11" s="1"/>
  <c r="Q302" i="4" s="1"/>
  <c r="AU290" i="11" a="1"/>
  <c r="AU290" i="11" s="1"/>
  <c r="AX288" i="11" a="1"/>
  <c r="AX288" i="11" s="1"/>
  <c r="AW288" i="11" a="1"/>
  <c r="AW288" i="11" s="1"/>
  <c r="AV288" i="11" a="1"/>
  <c r="AV288" i="11" s="1"/>
  <c r="Q300" i="4" s="1"/>
  <c r="AU288" i="11" a="1"/>
  <c r="AU288" i="11" s="1"/>
  <c r="AX299" i="11" a="1"/>
  <c r="AX299" i="11" s="1"/>
  <c r="AW299" i="11" a="1"/>
  <c r="AW299" i="11" s="1"/>
  <c r="AV299" i="11" a="1"/>
  <c r="AV299" i="11" s="1"/>
  <c r="Q311" i="4" s="1"/>
  <c r="AU299" i="11" a="1"/>
  <c r="AU299" i="11" s="1"/>
  <c r="AX297" i="11" a="1"/>
  <c r="AX297" i="11" s="1"/>
  <c r="AW297" i="11" a="1"/>
  <c r="AW297" i="11" s="1"/>
  <c r="AV297" i="11" a="1"/>
  <c r="AV297" i="11" s="1"/>
  <c r="Q309" i="4" s="1"/>
  <c r="AU297" i="11" a="1"/>
  <c r="AU297" i="11" s="1"/>
  <c r="AX295" i="11" a="1"/>
  <c r="AX295" i="11" s="1"/>
  <c r="AW295" i="11" a="1"/>
  <c r="AW295" i="11" s="1"/>
  <c r="AV295" i="11" a="1"/>
  <c r="AV295" i="11" s="1"/>
  <c r="Q307" i="4" s="1"/>
  <c r="AU295" i="11" a="1"/>
  <c r="AU295" i="11" s="1"/>
  <c r="AX293" i="11" a="1"/>
  <c r="AX293" i="11" s="1"/>
  <c r="AW293" i="11" a="1"/>
  <c r="AW293" i="11" s="1"/>
  <c r="AV293" i="11" a="1"/>
  <c r="AV293" i="11" s="1"/>
  <c r="Q305" i="4" s="1"/>
  <c r="AU293" i="11" a="1"/>
  <c r="AU293" i="11" s="1"/>
  <c r="AX291" i="11" a="1"/>
  <c r="AX291" i="11" s="1"/>
  <c r="AW291" i="11" a="1"/>
  <c r="AW291" i="11" s="1"/>
  <c r="AV291" i="11" a="1"/>
  <c r="AV291" i="11" s="1"/>
  <c r="Q303" i="4" s="1"/>
  <c r="AU291" i="11" a="1"/>
  <c r="AU291" i="11" s="1"/>
  <c r="AX289" i="11" a="1"/>
  <c r="AX289" i="11" s="1"/>
  <c r="AW289" i="11" a="1"/>
  <c r="AW289" i="11" s="1"/>
  <c r="AV289" i="11" a="1"/>
  <c r="AV289" i="11" s="1"/>
  <c r="Q301" i="4" s="1"/>
  <c r="AU289" i="11" a="1"/>
  <c r="AU289" i="11" s="1"/>
  <c r="AX287" i="11" a="1"/>
  <c r="AX287" i="11" s="1"/>
  <c r="AW287" i="11" a="1"/>
  <c r="AW287" i="11" s="1"/>
  <c r="AV287" i="11" a="1"/>
  <c r="AV287" i="11" s="1"/>
  <c r="Q299" i="4" s="1"/>
  <c r="AU287" i="11" a="1"/>
  <c r="AU287" i="11" s="1"/>
  <c r="AR490" i="11"/>
  <c r="AW390" i="11" l="1" a="1"/>
  <c r="AW390" i="11" s="1"/>
  <c r="AW386" i="11" a="1"/>
  <c r="AW386" i="11" s="1"/>
  <c r="AW381" i="11" a="1"/>
  <c r="AW381" i="11" s="1"/>
  <c r="L30" i="2"/>
  <c r="C29" i="2"/>
  <c r="AW382" i="11" a="1"/>
  <c r="AW382" i="11" s="1"/>
  <c r="AW391" i="11" a="1"/>
  <c r="AW391" i="11" s="1"/>
  <c r="AW385" i="11" a="1"/>
  <c r="AW385" i="11" s="1"/>
  <c r="AW380" i="11" a="1"/>
  <c r="AW380" i="11" s="1"/>
  <c r="AW384" i="11" a="1"/>
  <c r="AW384" i="11" s="1"/>
  <c r="AW388" i="11" a="1"/>
  <c r="AW388" i="11" s="1"/>
  <c r="AW379" i="11" a="1"/>
  <c r="AW379" i="11" s="1"/>
  <c r="AW383" i="11" a="1"/>
  <c r="AW383" i="11" s="1"/>
  <c r="AW387" i="11" a="1"/>
  <c r="AW387" i="11" s="1"/>
  <c r="AU380" i="11" a="1"/>
  <c r="AU380" i="11" s="1"/>
  <c r="AU382" i="11" a="1"/>
  <c r="AU382" i="11" s="1"/>
  <c r="AU384" i="11" a="1"/>
  <c r="AU384" i="11" s="1"/>
  <c r="AU386" i="11" a="1"/>
  <c r="AU386" i="11" s="1"/>
  <c r="AU388" i="11" a="1"/>
  <c r="AU388" i="11" s="1"/>
  <c r="AU391" i="11" a="1"/>
  <c r="AU391" i="11" s="1"/>
  <c r="AU379" i="11" a="1"/>
  <c r="AU379" i="11" s="1"/>
  <c r="AU381" i="11" a="1"/>
  <c r="AU381" i="11" s="1"/>
  <c r="AU383" i="11" a="1"/>
  <c r="AU383" i="11" s="1"/>
  <c r="AU385" i="11" a="1"/>
  <c r="AU385" i="11" s="1"/>
  <c r="AU387" i="11" a="1"/>
  <c r="AU387" i="11" s="1"/>
  <c r="AU389" i="11" a="1"/>
  <c r="AU389" i="11" s="1"/>
  <c r="AU390" i="11" a="1"/>
  <c r="AU390" i="11" s="1"/>
  <c r="AX486" i="11" a="1"/>
  <c r="AX486" i="11" s="1"/>
  <c r="AW486" i="11" a="1"/>
  <c r="AW486" i="11" s="1"/>
  <c r="AV486" i="11" a="1"/>
  <c r="AV486" i="11" s="1"/>
  <c r="Q508" i="4" s="1"/>
  <c r="AU486" i="11" a="1"/>
  <c r="AU486" i="11" s="1"/>
  <c r="AX485" i="11" a="1"/>
  <c r="AX485" i="11" s="1"/>
  <c r="AW485" i="11" a="1"/>
  <c r="AW485" i="11" s="1"/>
  <c r="AV485" i="11" a="1"/>
  <c r="AV485" i="11" s="1"/>
  <c r="Q507" i="4" s="1"/>
  <c r="AU485" i="11" a="1"/>
  <c r="AU485" i="11" s="1"/>
  <c r="AW103" i="11" a="1"/>
  <c r="AW103" i="11" s="1"/>
  <c r="AU487" i="11" a="1"/>
  <c r="AU487" i="11" s="1"/>
  <c r="AV487" i="11" a="1"/>
  <c r="AV487" i="11" s="1"/>
  <c r="Q509" i="4" s="1"/>
  <c r="AW487" i="11" a="1"/>
  <c r="AW487" i="11" s="1"/>
  <c r="AX487" i="11" a="1"/>
  <c r="AX487" i="11" s="1"/>
  <c r="AV380" i="11" a="1"/>
  <c r="AV380" i="11" s="1"/>
  <c r="Q396" i="4" s="1"/>
  <c r="AX380" i="11" a="1"/>
  <c r="AX380" i="11" s="1"/>
  <c r="AV382" i="11" a="1"/>
  <c r="AV382" i="11" s="1"/>
  <c r="Q398" i="4" s="1"/>
  <c r="AX382" i="11" a="1"/>
  <c r="AX382" i="11" s="1"/>
  <c r="AV384" i="11" a="1"/>
  <c r="AV384" i="11" s="1"/>
  <c r="Q400" i="4" s="1"/>
  <c r="AX384" i="11" a="1"/>
  <c r="AX384" i="11" s="1"/>
  <c r="AV386" i="11" a="1"/>
  <c r="AV386" i="11" s="1"/>
  <c r="Q402" i="4" s="1"/>
  <c r="AX386" i="11" a="1"/>
  <c r="AX386" i="11" s="1"/>
  <c r="AV388" i="11" a="1"/>
  <c r="AV388" i="11" s="1"/>
  <c r="Q404" i="4" s="1"/>
  <c r="AX388" i="11" a="1"/>
  <c r="AX388" i="11" s="1"/>
  <c r="AV391" i="11" a="1"/>
  <c r="AV391" i="11" s="1"/>
  <c r="Q407" i="4" s="1"/>
  <c r="AX391" i="11" a="1"/>
  <c r="AX391" i="11" s="1"/>
  <c r="AV379" i="11" a="1"/>
  <c r="AV379" i="11" s="1"/>
  <c r="Q395" i="4" s="1"/>
  <c r="AX379" i="11" a="1"/>
  <c r="AX379" i="11" s="1"/>
  <c r="AV381" i="11" a="1"/>
  <c r="AV381" i="11" s="1"/>
  <c r="Q397" i="4" s="1"/>
  <c r="AX381" i="11" a="1"/>
  <c r="AX381" i="11" s="1"/>
  <c r="AV383" i="11" a="1"/>
  <c r="AV383" i="11" s="1"/>
  <c r="Q399" i="4" s="1"/>
  <c r="AX383" i="11" a="1"/>
  <c r="AX383" i="11" s="1"/>
  <c r="AV385" i="11" a="1"/>
  <c r="AV385" i="11" s="1"/>
  <c r="Q401" i="4" s="1"/>
  <c r="AX385" i="11" a="1"/>
  <c r="AX385" i="11" s="1"/>
  <c r="AV387" i="11" a="1"/>
  <c r="AV387" i="11" s="1"/>
  <c r="Q403" i="4" s="1"/>
  <c r="AX387" i="11" a="1"/>
  <c r="AX387" i="11" s="1"/>
  <c r="AV389" i="11" a="1"/>
  <c r="AV389" i="11" s="1"/>
  <c r="Q405" i="4" s="1"/>
  <c r="AX389" i="11" a="1"/>
  <c r="AX389" i="11" s="1"/>
  <c r="AV390" i="11" a="1"/>
  <c r="AV390" i="11" s="1"/>
  <c r="Q406" i="4" s="1"/>
  <c r="AX484" i="11" a="1"/>
  <c r="AX484" i="11" s="1"/>
  <c r="AV484" i="11" a="1"/>
  <c r="AV484" i="11" s="1"/>
  <c r="Q506" i="4" s="1"/>
  <c r="AX479" i="11" a="1"/>
  <c r="AX479" i="11" s="1"/>
  <c r="AX476" i="11" a="1"/>
  <c r="AX476" i="11" s="1"/>
  <c r="AX480" i="11" a="1"/>
  <c r="AX480" i="11" s="1"/>
  <c r="AX488" i="11" a="1"/>
  <c r="AX488" i="11" s="1"/>
  <c r="AV475" i="11" a="1"/>
  <c r="AV475" i="11" s="1"/>
  <c r="Q497" i="4" s="1"/>
  <c r="AV477" i="11" a="1"/>
  <c r="AV477" i="11" s="1"/>
  <c r="Q499" i="4" s="1"/>
  <c r="AV479" i="11" a="1"/>
  <c r="AV479" i="11" s="1"/>
  <c r="Q501" i="4" s="1"/>
  <c r="AV481" i="11" a="1"/>
  <c r="AV481" i="11" s="1"/>
  <c r="Q503" i="4" s="1"/>
  <c r="AV483" i="11" a="1"/>
  <c r="AV483" i="11" s="1"/>
  <c r="Q505" i="4" s="1"/>
  <c r="AU474" i="11" a="1"/>
  <c r="AU474" i="11" s="1"/>
  <c r="AU475" i="11" a="1"/>
  <c r="AU475" i="11" s="1"/>
  <c r="AU476" i="11" a="1"/>
  <c r="AU476" i="11" s="1"/>
  <c r="AU477" i="11" a="1"/>
  <c r="AU477" i="11" s="1"/>
  <c r="AU478" i="11" a="1"/>
  <c r="AU478" i="11" s="1"/>
  <c r="AU479" i="11" a="1"/>
  <c r="AU479" i="11" s="1"/>
  <c r="AU480" i="11" a="1"/>
  <c r="AU480" i="11" s="1"/>
  <c r="AU481" i="11" a="1"/>
  <c r="AU481" i="11" s="1"/>
  <c r="AU482" i="11" a="1"/>
  <c r="AU482" i="11" s="1"/>
  <c r="AU483" i="11" a="1"/>
  <c r="AU483" i="11" s="1"/>
  <c r="AU488" i="11" a="1"/>
  <c r="AU488" i="11" s="1"/>
  <c r="AW488" i="11" a="1"/>
  <c r="AW488" i="11" s="1"/>
  <c r="AW484" i="11" a="1"/>
  <c r="AW484" i="11" s="1"/>
  <c r="AU484" i="11" a="1"/>
  <c r="AU484" i="11" s="1"/>
  <c r="AX481" i="11" a="1"/>
  <c r="AX481" i="11" s="1"/>
  <c r="AX477" i="11" a="1"/>
  <c r="AX477" i="11" s="1"/>
  <c r="AX475" i="11" a="1"/>
  <c r="AX475" i="11" s="1"/>
  <c r="AX483" i="11" a="1"/>
  <c r="AX483" i="11" s="1"/>
  <c r="AX474" i="11" a="1"/>
  <c r="AX474" i="11" s="1"/>
  <c r="AX478" i="11" a="1"/>
  <c r="AX478" i="11" s="1"/>
  <c r="AX482" i="11" a="1"/>
  <c r="AX482" i="11" s="1"/>
  <c r="AV474" i="11" a="1"/>
  <c r="AV474" i="11" s="1"/>
  <c r="Q496" i="4" s="1"/>
  <c r="AV476" i="11" a="1"/>
  <c r="AV476" i="11" s="1"/>
  <c r="Q498" i="4" s="1"/>
  <c r="AV478" i="11" a="1"/>
  <c r="AV478" i="11" s="1"/>
  <c r="Q500" i="4" s="1"/>
  <c r="AV480" i="11" a="1"/>
  <c r="AV480" i="11" s="1"/>
  <c r="Q502" i="4" s="1"/>
  <c r="AV482" i="11" a="1"/>
  <c r="AV482" i="11" s="1"/>
  <c r="Q504" i="4" s="1"/>
  <c r="AV488" i="11" a="1"/>
  <c r="AV488" i="11" s="1"/>
  <c r="Q510" i="4" s="1"/>
  <c r="AW474" i="11" a="1"/>
  <c r="AW474" i="11" s="1"/>
  <c r="AW475" i="11" a="1"/>
  <c r="AW475" i="11" s="1"/>
  <c r="AW476" i="11" a="1"/>
  <c r="AW476" i="11" s="1"/>
  <c r="AW477" i="11" a="1"/>
  <c r="AW477" i="11" s="1"/>
  <c r="AW478" i="11" a="1"/>
  <c r="AW478" i="11" s="1"/>
  <c r="AW479" i="11" a="1"/>
  <c r="AW479" i="11" s="1"/>
  <c r="AW480" i="11" a="1"/>
  <c r="AW480" i="11" s="1"/>
  <c r="AW481" i="11" a="1"/>
  <c r="AW481" i="11" s="1"/>
  <c r="AW482" i="11" a="1"/>
  <c r="AW482" i="11" s="1"/>
  <c r="AW483" i="11" a="1"/>
  <c r="AW483" i="11" s="1"/>
  <c r="AU102" i="11" a="1"/>
  <c r="AU102" i="11" s="1"/>
  <c r="AW102" i="11" a="1"/>
  <c r="AW102" i="11" s="1"/>
  <c r="AW206" i="11" a="1"/>
  <c r="AW206" i="11" s="1"/>
  <c r="AX205" i="11" a="1"/>
  <c r="AX205" i="11" s="1"/>
  <c r="AW205" i="11" a="1"/>
  <c r="AW205" i="11" s="1"/>
  <c r="AV205" i="11" a="1"/>
  <c r="AV205" i="11" s="1"/>
  <c r="Q221" i="4" s="1"/>
  <c r="AU205" i="11" a="1"/>
  <c r="AU205" i="11" s="1"/>
  <c r="AX206" i="11" a="1"/>
  <c r="AX206" i="11" s="1"/>
  <c r="AW99" i="11" a="1"/>
  <c r="AW99" i="11" s="1"/>
  <c r="AV100" i="11" a="1"/>
  <c r="AV100" i="11" s="1"/>
  <c r="Q109" i="4" s="1"/>
  <c r="AX103" i="11" a="1"/>
  <c r="AX103" i="11" s="1"/>
  <c r="AW100" i="11" a="1"/>
  <c r="AW100" i="11" s="1"/>
  <c r="AV97" i="11" a="1"/>
  <c r="AV97" i="11" s="1"/>
  <c r="Q106" i="4" s="1"/>
  <c r="AW101" i="11" a="1"/>
  <c r="AW101" i="11" s="1"/>
  <c r="AW97" i="11" a="1"/>
  <c r="AW97" i="11" s="1"/>
  <c r="AU98" i="11" a="1"/>
  <c r="AU98" i="11" s="1"/>
  <c r="AX99" i="11" a="1"/>
  <c r="AX99" i="11" s="1"/>
  <c r="AX100" i="11" a="1"/>
  <c r="AX100" i="11" s="1"/>
  <c r="AV103" i="11" a="1"/>
  <c r="AV103" i="11" s="1"/>
  <c r="Q112" i="4" s="1"/>
  <c r="AX105" i="11" a="1"/>
  <c r="AX105" i="11" s="1"/>
  <c r="AX104" i="11" a="1"/>
  <c r="AX104" i="11" s="1"/>
  <c r="AW104" i="11" a="1"/>
  <c r="AW104" i="11" s="1"/>
  <c r="AV104" i="11" a="1"/>
  <c r="AV104" i="11" s="1"/>
  <c r="Q113" i="4" s="1"/>
  <c r="AU104" i="11" a="1"/>
  <c r="AU104" i="11" s="1"/>
  <c r="AU106" i="11" a="1"/>
  <c r="AU106" i="11" s="1"/>
  <c r="AU103" i="11" a="1"/>
  <c r="AU103" i="11" s="1"/>
  <c r="AU101" i="11" a="1"/>
  <c r="AU101" i="11" s="1"/>
  <c r="AU99" i="11" a="1"/>
  <c r="AU99" i="11" s="1"/>
  <c r="AU97" i="11" a="1"/>
  <c r="AU97" i="11" s="1"/>
  <c r="AU100" i="11" a="1"/>
  <c r="AU100" i="11" s="1"/>
  <c r="AV102" i="11" a="1"/>
  <c r="AV102" i="11" s="1"/>
  <c r="Q111" i="4" s="1"/>
  <c r="AV98" i="11" a="1"/>
  <c r="AV98" i="11" s="1"/>
  <c r="Q107" i="4" s="1"/>
  <c r="AX106" i="11" a="1"/>
  <c r="AX106" i="11" s="1"/>
  <c r="AX101" i="11" a="1"/>
  <c r="AX101" i="11" s="1"/>
  <c r="AX97" i="11" a="1"/>
  <c r="AX97" i="11" s="1"/>
  <c r="AW98" i="11" a="1"/>
  <c r="AW98" i="11" s="1"/>
  <c r="AV99" i="11" a="1"/>
  <c r="AV99" i="11" s="1"/>
  <c r="Q108" i="4" s="1"/>
  <c r="AX98" i="11" a="1"/>
  <c r="AX98" i="11" s="1"/>
  <c r="AV106" i="11" a="1"/>
  <c r="AV106" i="11" s="1"/>
  <c r="Q115" i="4" s="1"/>
  <c r="AX102" i="11" a="1"/>
  <c r="AX102" i="11" s="1"/>
  <c r="AW105" i="11" a="1"/>
  <c r="AW105" i="11" s="1"/>
  <c r="AV101" i="11" a="1"/>
  <c r="AV101" i="11" s="1"/>
  <c r="Q110" i="4" s="1"/>
  <c r="AW106" i="11" a="1"/>
  <c r="AW106" i="11" s="1"/>
  <c r="AV105" i="11" a="1"/>
  <c r="AV105" i="11" s="1"/>
  <c r="Q114" i="4" s="1"/>
  <c r="AX195" i="11" a="1"/>
  <c r="AX195" i="11" s="1"/>
  <c r="AX194" i="11" a="1"/>
  <c r="AX194" i="11" s="1"/>
  <c r="AX201" i="11" a="1"/>
  <c r="AX201" i="11" s="1"/>
  <c r="AX198" i="11" a="1"/>
  <c r="AX198" i="11" s="1"/>
  <c r="AX199" i="11" a="1"/>
  <c r="AX199" i="11" s="1"/>
  <c r="AX203" i="11" a="1"/>
  <c r="AX203" i="11" s="1"/>
  <c r="AX192" i="11" a="1"/>
  <c r="AX192" i="11" s="1"/>
  <c r="AX196" i="11" a="1"/>
  <c r="AX196" i="11" s="1"/>
  <c r="AX193" i="11" a="1"/>
  <c r="AX193" i="11" s="1"/>
  <c r="AX197" i="11" a="1"/>
  <c r="AX197" i="11" s="1"/>
  <c r="AX200" i="11" a="1"/>
  <c r="AX200" i="11" s="1"/>
  <c r="AX202" i="11" a="1"/>
  <c r="AX202" i="11" s="1"/>
  <c r="AX204" i="11" a="1"/>
  <c r="AX204" i="11" s="1"/>
  <c r="AV192" i="11" a="1"/>
  <c r="AV192" i="11" s="1"/>
  <c r="Q208" i="4" s="1"/>
  <c r="AV194" i="11" a="1"/>
  <c r="AV194" i="11" s="1"/>
  <c r="Q210" i="4" s="1"/>
  <c r="AV196" i="11" a="1"/>
  <c r="AV196" i="11" s="1"/>
  <c r="Q212" i="4" s="1"/>
  <c r="AV198" i="11" a="1"/>
  <c r="AV198" i="11" s="1"/>
  <c r="Q214" i="4" s="1"/>
  <c r="AV193" i="11" a="1"/>
  <c r="AV193" i="11" s="1"/>
  <c r="Q209" i="4" s="1"/>
  <c r="AV195" i="11" a="1"/>
  <c r="AV195" i="11" s="1"/>
  <c r="Q211" i="4" s="1"/>
  <c r="AV197" i="11" a="1"/>
  <c r="AV197" i="11" s="1"/>
  <c r="Q213" i="4" s="1"/>
  <c r="AV199" i="11" a="1"/>
  <c r="AV199" i="11" s="1"/>
  <c r="Q215" i="4" s="1"/>
  <c r="AV200" i="11" a="1"/>
  <c r="AV200" i="11" s="1"/>
  <c r="Q216" i="4" s="1"/>
  <c r="AV201" i="11" a="1"/>
  <c r="AV201" i="11" s="1"/>
  <c r="Q217" i="4" s="1"/>
  <c r="AV202" i="11" a="1"/>
  <c r="AV202" i="11" s="1"/>
  <c r="Q218" i="4" s="1"/>
  <c r="AV203" i="11" a="1"/>
  <c r="AV203" i="11" s="1"/>
  <c r="Q219" i="4" s="1"/>
  <c r="AV204" i="11" a="1"/>
  <c r="AV204" i="11" s="1"/>
  <c r="Q220" i="4" s="1"/>
  <c r="AV206" i="11" a="1"/>
  <c r="AV206" i="11" s="1"/>
  <c r="Q222" i="4" s="1"/>
  <c r="AR177" i="11"/>
  <c r="AU192" i="11" a="1"/>
  <c r="AU192" i="11" s="1"/>
  <c r="AW192" i="11" a="1"/>
  <c r="AW192" i="11" s="1"/>
  <c r="AU194" i="11" a="1"/>
  <c r="AU194" i="11" s="1"/>
  <c r="AW194" i="11" a="1"/>
  <c r="AW194" i="11" s="1"/>
  <c r="AU196" i="11" a="1"/>
  <c r="AU196" i="11" s="1"/>
  <c r="AW196" i="11" a="1"/>
  <c r="AW196" i="11" s="1"/>
  <c r="AU198" i="11" a="1"/>
  <c r="AU198" i="11" s="1"/>
  <c r="AW198" i="11" a="1"/>
  <c r="AW198" i="11" s="1"/>
  <c r="AU193" i="11" a="1"/>
  <c r="AU193" i="11" s="1"/>
  <c r="AW193" i="11" a="1"/>
  <c r="AW193" i="11" s="1"/>
  <c r="AU195" i="11" a="1"/>
  <c r="AU195" i="11" s="1"/>
  <c r="AW195" i="11" a="1"/>
  <c r="AW195" i="11" s="1"/>
  <c r="AU197" i="11" a="1"/>
  <c r="AU197" i="11" s="1"/>
  <c r="AW197" i="11" a="1"/>
  <c r="AW197" i="11" s="1"/>
  <c r="AU199" i="11" a="1"/>
  <c r="AU199" i="11" s="1"/>
  <c r="AW199" i="11" a="1"/>
  <c r="AW199" i="11" s="1"/>
  <c r="AU200" i="11" a="1"/>
  <c r="AU200" i="11" s="1"/>
  <c r="AW200" i="11" a="1"/>
  <c r="AW200" i="11" s="1"/>
  <c r="AU201" i="11" a="1"/>
  <c r="AU201" i="11" s="1"/>
  <c r="AW201" i="11" a="1"/>
  <c r="AW201" i="11" s="1"/>
  <c r="AU202" i="11" a="1"/>
  <c r="AU202" i="11" s="1"/>
  <c r="AW202" i="11" a="1"/>
  <c r="AW202" i="11" s="1"/>
  <c r="AU203" i="11" a="1"/>
  <c r="AU203" i="11" s="1"/>
  <c r="AW203" i="11" a="1"/>
  <c r="AW203" i="11" s="1"/>
  <c r="AU204" i="11" a="1"/>
  <c r="AU204" i="11" s="1"/>
  <c r="AW204" i="11" a="1"/>
  <c r="AW204" i="11" s="1"/>
  <c r="AU206" i="11" a="1"/>
  <c r="AU206" i="11" s="1"/>
  <c r="AX94" i="11" a="1"/>
  <c r="AX94" i="11" s="1"/>
  <c r="AW94" i="11" a="1"/>
  <c r="AW94" i="11" s="1"/>
  <c r="AV94" i="11" a="1"/>
  <c r="AV94" i="11" s="1"/>
  <c r="Q103" i="4" s="1"/>
  <c r="AU94" i="11" a="1"/>
  <c r="AU94" i="11" s="1"/>
  <c r="AX93" i="11" a="1"/>
  <c r="AX93" i="11" s="1"/>
  <c r="AW93" i="11" a="1"/>
  <c r="AW93" i="11" s="1"/>
  <c r="AV93" i="11" a="1"/>
  <c r="AV93" i="11" s="1"/>
  <c r="Q102" i="4" s="1"/>
  <c r="AU93" i="11" a="1"/>
  <c r="AU93" i="11" s="1"/>
  <c r="AX92" i="11" a="1"/>
  <c r="AX92" i="11" s="1"/>
  <c r="AW92" i="11" a="1"/>
  <c r="AW92" i="11" s="1"/>
  <c r="AV92" i="11" a="1"/>
  <c r="AV92" i="11" s="1"/>
  <c r="Q101" i="4" s="1"/>
  <c r="AU92" i="11" a="1"/>
  <c r="AU92" i="11" s="1"/>
  <c r="AX91" i="11" a="1"/>
  <c r="AX91" i="11" s="1"/>
  <c r="AW91" i="11" a="1"/>
  <c r="AW91" i="11" s="1"/>
  <c r="AV91" i="11" a="1"/>
  <c r="AV91" i="11" s="1"/>
  <c r="Q100" i="4" s="1"/>
  <c r="AU91" i="11" a="1"/>
  <c r="AU91" i="11" s="1"/>
  <c r="AX90" i="11" a="1"/>
  <c r="AX90" i="11" s="1"/>
  <c r="AW90" i="11" a="1"/>
  <c r="AW90" i="11" s="1"/>
  <c r="AV90" i="11" a="1"/>
  <c r="AV90" i="11" s="1"/>
  <c r="Q99" i="4" s="1"/>
  <c r="AU90" i="11" a="1"/>
  <c r="AU90" i="11" s="1"/>
  <c r="AX89" i="11" a="1"/>
  <c r="AX89" i="11" s="1"/>
  <c r="AW89" i="11" a="1"/>
  <c r="AW89" i="11" s="1"/>
  <c r="AV89" i="11" a="1"/>
  <c r="AV89" i="11" s="1"/>
  <c r="Q98" i="4" s="1"/>
  <c r="AU89" i="11" a="1"/>
  <c r="AU89" i="11" s="1"/>
  <c r="AX88" i="11" a="1"/>
  <c r="AX88" i="11" s="1"/>
  <c r="AW88" i="11" a="1"/>
  <c r="AW88" i="11" s="1"/>
  <c r="AV88" i="11" a="1"/>
  <c r="AV88" i="11" s="1"/>
  <c r="Q97" i="4" s="1"/>
  <c r="AU88" i="11" a="1"/>
  <c r="AU88" i="11" s="1"/>
  <c r="AX87" i="11" a="1"/>
  <c r="AX87" i="11" s="1"/>
  <c r="AW87" i="11" a="1"/>
  <c r="AW87" i="11" s="1"/>
  <c r="AV87" i="11" a="1"/>
  <c r="AV87" i="11" s="1"/>
  <c r="Q96" i="4" s="1"/>
  <c r="AU87" i="11" a="1"/>
  <c r="AU87" i="11" s="1"/>
  <c r="AX86" i="11" a="1"/>
  <c r="AX86" i="11" s="1"/>
  <c r="AW86" i="11" a="1"/>
  <c r="AW86" i="11" s="1"/>
  <c r="AV86" i="11" a="1"/>
  <c r="AV86" i="11" s="1"/>
  <c r="Q95" i="4" s="1"/>
  <c r="AU86" i="11" a="1"/>
  <c r="AU86" i="11" s="1"/>
  <c r="AX505" i="11" a="1"/>
  <c r="AX505" i="11" s="1"/>
  <c r="AW505" i="11" a="1"/>
  <c r="AW505" i="11" s="1"/>
  <c r="AV505" i="11" a="1"/>
  <c r="AV505" i="11" s="1"/>
  <c r="Q527" i="4" s="1"/>
  <c r="AU505" i="11" a="1"/>
  <c r="AU505" i="11" s="1"/>
  <c r="AX503" i="11" a="1"/>
  <c r="AX503" i="11" s="1"/>
  <c r="AW503" i="11" a="1"/>
  <c r="AW503" i="11" s="1"/>
  <c r="AV503" i="11" a="1"/>
  <c r="AV503" i="11" s="1"/>
  <c r="Q525" i="4" s="1"/>
  <c r="AU503" i="11" a="1"/>
  <c r="AU503" i="11" s="1"/>
  <c r="AX501" i="11" a="1"/>
  <c r="AX501" i="11" s="1"/>
  <c r="AW501" i="11" a="1"/>
  <c r="AW501" i="11" s="1"/>
  <c r="AV501" i="11" a="1"/>
  <c r="AV501" i="11" s="1"/>
  <c r="Q523" i="4" s="1"/>
  <c r="AU501" i="11" a="1"/>
  <c r="AU501" i="11" s="1"/>
  <c r="AX499" i="11" a="1"/>
  <c r="AX499" i="11" s="1"/>
  <c r="AW499" i="11" a="1"/>
  <c r="AW499" i="11" s="1"/>
  <c r="AV499" i="11" a="1"/>
  <c r="AV499" i="11" s="1"/>
  <c r="Q521" i="4" s="1"/>
  <c r="AU499" i="11" a="1"/>
  <c r="AU499" i="11" s="1"/>
  <c r="AX504" i="11" a="1"/>
  <c r="AX504" i="11" s="1"/>
  <c r="AV504" i="11" a="1"/>
  <c r="AV504" i="11" s="1"/>
  <c r="Q526" i="4" s="1"/>
  <c r="AX502" i="11" a="1"/>
  <c r="AX502" i="11" s="1"/>
  <c r="AV502" i="11" a="1"/>
  <c r="AV502" i="11" s="1"/>
  <c r="Q524" i="4" s="1"/>
  <c r="AX500" i="11" a="1"/>
  <c r="AX500" i="11" s="1"/>
  <c r="AV500" i="11" a="1"/>
  <c r="AV500" i="11" s="1"/>
  <c r="Q522" i="4" s="1"/>
  <c r="AX497" i="11" a="1"/>
  <c r="AX497" i="11" s="1"/>
  <c r="AW497" i="11" a="1"/>
  <c r="AW497" i="11" s="1"/>
  <c r="AV497" i="11" a="1"/>
  <c r="AV497" i="11" s="1"/>
  <c r="Q519" i="4" s="1"/>
  <c r="AU497" i="11" a="1"/>
  <c r="AU497" i="11" s="1"/>
  <c r="AX495" i="11" a="1"/>
  <c r="AX495" i="11" s="1"/>
  <c r="AW495" i="11" a="1"/>
  <c r="AW495" i="11" s="1"/>
  <c r="AV495" i="11" a="1"/>
  <c r="AV495" i="11" s="1"/>
  <c r="Q517" i="4" s="1"/>
  <c r="AU495" i="11" a="1"/>
  <c r="AU495" i="11" s="1"/>
  <c r="AX493" i="11" a="1"/>
  <c r="AX493" i="11" s="1"/>
  <c r="AW493" i="11" a="1"/>
  <c r="AW493" i="11" s="1"/>
  <c r="AV493" i="11" a="1"/>
  <c r="AV493" i="11" s="1"/>
  <c r="Q515" i="4" s="1"/>
  <c r="AU493" i="11" a="1"/>
  <c r="AU493" i="11" s="1"/>
  <c r="AX491" i="11" a="1"/>
  <c r="AX491" i="11" s="1"/>
  <c r="AW491" i="11" a="1"/>
  <c r="AW491" i="11" s="1"/>
  <c r="AV491" i="11" a="1"/>
  <c r="AV491" i="11" s="1"/>
  <c r="Q513" i="4" s="1"/>
  <c r="AU491" i="11" a="1"/>
  <c r="AU491" i="11" s="1"/>
  <c r="AW504" i="11" a="1"/>
  <c r="AW504" i="11" s="1"/>
  <c r="AU504" i="11" a="1"/>
  <c r="AU504" i="11" s="1"/>
  <c r="AW502" i="11" a="1"/>
  <c r="AW502" i="11" s="1"/>
  <c r="AU502" i="11" a="1"/>
  <c r="AU502" i="11" s="1"/>
  <c r="AW500" i="11" a="1"/>
  <c r="AW500" i="11" s="1"/>
  <c r="AU500" i="11" a="1"/>
  <c r="AU500" i="11" s="1"/>
  <c r="AX498" i="11" a="1"/>
  <c r="AX498" i="11" s="1"/>
  <c r="AW498" i="11" a="1"/>
  <c r="AW498" i="11" s="1"/>
  <c r="AV498" i="11" a="1"/>
  <c r="AV498" i="11" s="1"/>
  <c r="Q520" i="4" s="1"/>
  <c r="AU498" i="11" a="1"/>
  <c r="AU498" i="11" s="1"/>
  <c r="AX496" i="11" a="1"/>
  <c r="AX496" i="11" s="1"/>
  <c r="AW496" i="11" a="1"/>
  <c r="AW496" i="11" s="1"/>
  <c r="AV496" i="11" a="1"/>
  <c r="AV496" i="11" s="1"/>
  <c r="Q518" i="4" s="1"/>
  <c r="AU496" i="11" a="1"/>
  <c r="AU496" i="11" s="1"/>
  <c r="AX494" i="11" a="1"/>
  <c r="AX494" i="11" s="1"/>
  <c r="AW494" i="11" a="1"/>
  <c r="AW494" i="11" s="1"/>
  <c r="AV494" i="11" a="1"/>
  <c r="AV494" i="11" s="1"/>
  <c r="Q516" i="4" s="1"/>
  <c r="AU494" i="11" a="1"/>
  <c r="AU494" i="11" s="1"/>
  <c r="AX492" i="11" a="1"/>
  <c r="AX492" i="11" s="1"/>
  <c r="AW492" i="11" a="1"/>
  <c r="AW492" i="11" s="1"/>
  <c r="AV492" i="11" a="1"/>
  <c r="AV492" i="11" s="1"/>
  <c r="Q514" i="4" s="1"/>
  <c r="AU492" i="11" a="1"/>
  <c r="AU492" i="11" s="1"/>
  <c r="AX376" i="11" a="1"/>
  <c r="AX376" i="11" s="1"/>
  <c r="AW376" i="11" a="1"/>
  <c r="AW376" i="11" s="1"/>
  <c r="AV376" i="11" a="1"/>
  <c r="AV376" i="11" s="1"/>
  <c r="Q392" i="4" s="1"/>
  <c r="AU376" i="11" a="1"/>
  <c r="AU376" i="11" s="1"/>
  <c r="AW375" i="11" a="1"/>
  <c r="AW375" i="11" s="1"/>
  <c r="AU375" i="11" a="1"/>
  <c r="AU375" i="11" s="1"/>
  <c r="AX374" i="11" a="1"/>
  <c r="AX374" i="11" s="1"/>
  <c r="AV374" i="11" a="1"/>
  <c r="AV374" i="11" s="1"/>
  <c r="Q390" i="4" s="1"/>
  <c r="AW373" i="11" a="1"/>
  <c r="AW373" i="11" s="1"/>
  <c r="AU373" i="11" a="1"/>
  <c r="AU373" i="11" s="1"/>
  <c r="AX372" i="11" a="1"/>
  <c r="AX372" i="11" s="1"/>
  <c r="AV372" i="11" a="1"/>
  <c r="AV372" i="11" s="1"/>
  <c r="Q388" i="4" s="1"/>
  <c r="AW371" i="11" a="1"/>
  <c r="AW371" i="11" s="1"/>
  <c r="AU371" i="11" a="1"/>
  <c r="AU371" i="11" s="1"/>
  <c r="AX370" i="11" a="1"/>
  <c r="AX370" i="11" s="1"/>
  <c r="AV370" i="11" a="1"/>
  <c r="AV370" i="11" s="1"/>
  <c r="Q386" i="4" s="1"/>
  <c r="AW369" i="11" a="1"/>
  <c r="AW369" i="11" s="1"/>
  <c r="AU369" i="11" a="1"/>
  <c r="AU369" i="11" s="1"/>
  <c r="AX368" i="11" a="1"/>
  <c r="AX368" i="11" s="1"/>
  <c r="AV368" i="11" a="1"/>
  <c r="AV368" i="11" s="1"/>
  <c r="Q384" i="4" s="1"/>
  <c r="AW367" i="11" a="1"/>
  <c r="AW367" i="11" s="1"/>
  <c r="AU367" i="11" a="1"/>
  <c r="AU367" i="11" s="1"/>
  <c r="AX366" i="11" a="1"/>
  <c r="AX366" i="11" s="1"/>
  <c r="AV366" i="11" a="1"/>
  <c r="AV366" i="11" s="1"/>
  <c r="Q382" i="4" s="1"/>
  <c r="AX375" i="11" a="1"/>
  <c r="AX375" i="11" s="1"/>
  <c r="AV375" i="11" a="1"/>
  <c r="AV375" i="11" s="1"/>
  <c r="Q391" i="4" s="1"/>
  <c r="AW374" i="11" a="1"/>
  <c r="AW374" i="11" s="1"/>
  <c r="AU374" i="11" a="1"/>
  <c r="AU374" i="11" s="1"/>
  <c r="AX373" i="11" a="1"/>
  <c r="AX373" i="11" s="1"/>
  <c r="AV373" i="11" a="1"/>
  <c r="AV373" i="11" s="1"/>
  <c r="Q389" i="4" s="1"/>
  <c r="AW372" i="11" a="1"/>
  <c r="AW372" i="11" s="1"/>
  <c r="AU372" i="11" a="1"/>
  <c r="AU372" i="11" s="1"/>
  <c r="AX371" i="11" a="1"/>
  <c r="AX371" i="11" s="1"/>
  <c r="AV371" i="11" a="1"/>
  <c r="AV371" i="11" s="1"/>
  <c r="Q387" i="4" s="1"/>
  <c r="AW370" i="11" a="1"/>
  <c r="AW370" i="11" s="1"/>
  <c r="AU370" i="11" a="1"/>
  <c r="AU370" i="11" s="1"/>
  <c r="AX369" i="11" a="1"/>
  <c r="AX369" i="11" s="1"/>
  <c r="AV369" i="11" a="1"/>
  <c r="AV369" i="11" s="1"/>
  <c r="Q385" i="4" s="1"/>
  <c r="AW368" i="11" a="1"/>
  <c r="AW368" i="11" s="1"/>
  <c r="AU368" i="11" a="1"/>
  <c r="AU368" i="11" s="1"/>
  <c r="AX367" i="11" a="1"/>
  <c r="AX367" i="11" s="1"/>
  <c r="AV367" i="11" a="1"/>
  <c r="AV367" i="11" s="1"/>
  <c r="Q383" i="4" s="1"/>
  <c r="AW366" i="11" a="1"/>
  <c r="AW366" i="11" s="1"/>
  <c r="AU366" i="11" a="1"/>
  <c r="AU366" i="11" s="1"/>
  <c r="L31" i="2" l="1"/>
  <c r="C30" i="2"/>
  <c r="AX187" i="11" a="1"/>
  <c r="AX187" i="11" s="1"/>
  <c r="AX186" i="11" a="1"/>
  <c r="AX186" i="11" s="1"/>
  <c r="AX185" i="11" a="1"/>
  <c r="AX185" i="11" s="1"/>
  <c r="AX184" i="11" a="1"/>
  <c r="AX184" i="11" s="1"/>
  <c r="AV183" i="11" a="1"/>
  <c r="AV183" i="11" s="1"/>
  <c r="Q199" i="4" s="1"/>
  <c r="AX182" i="11" a="1"/>
  <c r="AX182" i="11" s="1"/>
  <c r="AX181" i="11" a="1"/>
  <c r="AX181" i="11" s="1"/>
  <c r="AV180" i="11" a="1"/>
  <c r="AV180" i="11" s="1"/>
  <c r="Q196" i="4" s="1"/>
  <c r="AV179" i="11" a="1"/>
  <c r="AV179" i="11" s="1"/>
  <c r="Q195" i="4" s="1"/>
  <c r="AW189" i="11" a="1"/>
  <c r="AW189" i="11" s="1"/>
  <c r="AU189" i="11" a="1"/>
  <c r="AU189" i="11" s="1"/>
  <c r="AW188" i="11" a="1"/>
  <c r="AW188" i="11" s="1"/>
  <c r="AU188" i="11" a="1"/>
  <c r="AU188" i="11" s="1"/>
  <c r="AW187" i="11" a="1"/>
  <c r="AW187" i="11" s="1"/>
  <c r="AU187" i="11" a="1"/>
  <c r="AU187" i="11" s="1"/>
  <c r="AW186" i="11" a="1"/>
  <c r="AW186" i="11" s="1"/>
  <c r="AU186" i="11" a="1"/>
  <c r="AU186" i="11" s="1"/>
  <c r="AW185" i="11" a="1"/>
  <c r="AW185" i="11" s="1"/>
  <c r="AU185" i="11" a="1"/>
  <c r="AU185" i="11" s="1"/>
  <c r="AW184" i="11" a="1"/>
  <c r="AW184" i="11" s="1"/>
  <c r="AU184" i="11" a="1"/>
  <c r="AU184" i="11" s="1"/>
  <c r="AW183" i="11" a="1"/>
  <c r="AW183" i="11" s="1"/>
  <c r="AU183" i="11" a="1"/>
  <c r="AU183" i="11" s="1"/>
  <c r="AW182" i="11" a="1"/>
  <c r="AW182" i="11" s="1"/>
  <c r="AU182" i="11" a="1"/>
  <c r="AU182" i="11" s="1"/>
  <c r="AW181" i="11" a="1"/>
  <c r="AW181" i="11" s="1"/>
  <c r="AU181" i="11" a="1"/>
  <c r="AU181" i="11" s="1"/>
  <c r="AW180" i="11" a="1"/>
  <c r="AW180" i="11" s="1"/>
  <c r="AU180" i="11" a="1"/>
  <c r="AU180" i="11" s="1"/>
  <c r="AW179" i="11" a="1"/>
  <c r="AW179" i="11" s="1"/>
  <c r="AU179" i="11" a="1"/>
  <c r="AU179" i="11" s="1"/>
  <c r="AW178" i="11" a="1"/>
  <c r="AW178" i="11" s="1"/>
  <c r="AU178" i="11" a="1"/>
  <c r="AU178" i="11" s="1"/>
  <c r="AX189" i="11" a="1"/>
  <c r="AX189" i="11" s="1"/>
  <c r="AV189" i="11" a="1"/>
  <c r="AV189" i="11" s="1"/>
  <c r="Q205" i="4" s="1"/>
  <c r="AX188" i="11" a="1"/>
  <c r="AX188" i="11" s="1"/>
  <c r="AV188" i="11" a="1"/>
  <c r="AV188" i="11" s="1"/>
  <c r="Q204" i="4" s="1"/>
  <c r="AV187" i="11" a="1"/>
  <c r="AV187" i="11" s="1"/>
  <c r="Q203" i="4" s="1"/>
  <c r="AV186" i="11" a="1"/>
  <c r="AV186" i="11" s="1"/>
  <c r="Q202" i="4" s="1"/>
  <c r="AV185" i="11" a="1"/>
  <c r="AV185" i="11" s="1"/>
  <c r="Q201" i="4" s="1"/>
  <c r="AV184" i="11" a="1"/>
  <c r="AV184" i="11" s="1"/>
  <c r="Q200" i="4" s="1"/>
  <c r="AX183" i="11" a="1"/>
  <c r="AX183" i="11" s="1"/>
  <c r="AV182" i="11" a="1"/>
  <c r="AV182" i="11" s="1"/>
  <c r="Q198" i="4" s="1"/>
  <c r="AV181" i="11" a="1"/>
  <c r="AV181" i="11" s="1"/>
  <c r="Q197" i="4" s="1"/>
  <c r="AX180" i="11" a="1"/>
  <c r="AX180" i="11" s="1"/>
  <c r="AX179" i="11" a="1"/>
  <c r="AX179" i="11" s="1"/>
  <c r="AX178" i="11" a="1"/>
  <c r="AX178" i="11" s="1"/>
  <c r="AV178" i="11" a="1"/>
  <c r="AV178" i="11" s="1"/>
  <c r="Q194" i="4" s="1"/>
  <c r="L32" i="2" l="1"/>
  <c r="C31" i="2"/>
  <c r="L33" i="2" l="1"/>
  <c r="C32" i="2"/>
  <c r="L34" i="2" l="1"/>
  <c r="C33" i="2"/>
  <c r="L35" i="2" l="1"/>
  <c r="C34" i="2"/>
  <c r="L36" i="2" l="1"/>
  <c r="C35" i="2"/>
  <c r="L37" i="2" l="1"/>
  <c r="C36" i="2"/>
  <c r="L38" i="2" l="1"/>
  <c r="C38" i="2" s="1"/>
  <c r="C37" i="2"/>
  <c r="V141" i="4" a="1"/>
  <c r="V141" i="4" s="1"/>
  <c r="AK536" i="6" s="1"/>
  <c r="V246" i="4" a="1"/>
  <c r="V246" i="4" s="1"/>
  <c r="AK585" i="6" s="1"/>
  <c r="V250" i="4" a="1"/>
  <c r="V250" i="4" s="1"/>
  <c r="AK589" i="6" s="1"/>
  <c r="V47" i="4" a="1"/>
  <c r="V47" i="4" s="1"/>
  <c r="AK476" i="6" s="1"/>
  <c r="V431" i="4" a="1"/>
  <c r="V431" i="4" s="1"/>
  <c r="AK691" i="6" s="1"/>
  <c r="V629" i="4" a="1"/>
  <c r="V629" i="4" s="1"/>
  <c r="AK786" i="6" s="1"/>
  <c r="V433" i="4" a="1"/>
  <c r="V433" i="4" s="1"/>
  <c r="AK693" i="6" s="1"/>
  <c r="V631" i="4" a="1"/>
  <c r="V631" i="4" s="1"/>
  <c r="AK788" i="6" s="1"/>
  <c r="V428" i="4" a="1"/>
  <c r="V428" i="4" s="1"/>
  <c r="AK688" i="6" s="1"/>
  <c r="V53" i="4" a="1"/>
  <c r="V53" i="4" s="1"/>
  <c r="AK482" i="6" s="1"/>
  <c r="V430" i="4" a="1"/>
  <c r="V430" i="4" s="1"/>
  <c r="AK690" i="6" s="1"/>
  <c r="V547" i="4" a="1"/>
  <c r="V547" i="4" s="1"/>
  <c r="AK739" i="6" s="1"/>
  <c r="V241" i="4" a="1"/>
  <c r="V241" i="4" s="1"/>
  <c r="AK580" i="6" s="1"/>
  <c r="V51" i="4" a="1"/>
  <c r="V51" i="4" s="1"/>
  <c r="AK480" i="6" s="1"/>
  <c r="V630" i="4" a="1"/>
  <c r="V630" i="4" s="1"/>
  <c r="AK787" i="6" s="1"/>
  <c r="V39" i="4" a="1"/>
  <c r="V39" i="4" s="1"/>
  <c r="AK468" i="6" s="1"/>
  <c r="V632" i="4" a="1"/>
  <c r="V632" i="4" s="1"/>
  <c r="AK789" i="6" s="1"/>
  <c r="V57" i="4" a="1"/>
  <c r="V57" i="4" s="1"/>
  <c r="V427" i="4" a="1"/>
  <c r="V427" i="4" s="1"/>
  <c r="AK687" i="6" s="1"/>
  <c r="V429" i="4" a="1"/>
  <c r="V429" i="4" s="1"/>
  <c r="AK689" i="6" s="1"/>
  <c r="V252" i="4" a="1"/>
  <c r="V252" i="4" s="1"/>
  <c r="AK591" i="6" s="1"/>
  <c r="V447" i="4" a="1"/>
  <c r="V447" i="4" s="1"/>
  <c r="V55" i="4" a="1"/>
  <c r="V55" i="4" s="1"/>
  <c r="AK484" i="6" s="1"/>
  <c r="V249" i="4" a="1"/>
  <c r="V249" i="4" s="1"/>
  <c r="AK588" i="6" s="1"/>
  <c r="V52" i="4" a="1"/>
  <c r="V52" i="4" s="1"/>
  <c r="AK481" i="6" s="1"/>
  <c r="V54" i="4" a="1"/>
  <c r="V54" i="4" s="1"/>
  <c r="AK483" i="6" s="1"/>
  <c r="V435" i="4" a="1"/>
  <c r="V435" i="4" s="1"/>
  <c r="AK695" i="6" s="1"/>
  <c r="V633" i="4" a="1"/>
  <c r="V633" i="4" s="1"/>
  <c r="AK790" i="6" s="1"/>
  <c r="V437" i="4" a="1"/>
  <c r="V437" i="4" s="1"/>
  <c r="AK697" i="6" s="1"/>
  <c r="V626" i="4" a="1"/>
  <c r="V626" i="4" s="1"/>
  <c r="AK783" i="6" s="1"/>
  <c r="V425" i="4" a="1"/>
  <c r="V425" i="4" s="1"/>
  <c r="AK685" i="6" s="1"/>
  <c r="V554" i="4" a="1"/>
  <c r="V554" i="4" s="1"/>
  <c r="AK746" i="6" s="1"/>
  <c r="V41" i="4" a="1"/>
  <c r="V41" i="4" s="1"/>
  <c r="AK470" i="6" s="1"/>
  <c r="V556" i="4" a="1"/>
  <c r="V556" i="4" s="1"/>
  <c r="V46" i="4" a="1"/>
  <c r="V46" i="4" s="1"/>
  <c r="AK475" i="6" s="1"/>
  <c r="V627" i="4" a="1"/>
  <c r="V627" i="4" s="1"/>
  <c r="AK784" i="6" s="1"/>
  <c r="V337" i="4" a="1"/>
  <c r="V337" i="4" s="1"/>
  <c r="AK637" i="6" s="1"/>
  <c r="V336" i="4" a="1"/>
  <c r="V336" i="4" s="1"/>
  <c r="AK636" i="6" s="1"/>
  <c r="V335" i="4" a="1"/>
  <c r="V335" i="4" s="1"/>
  <c r="AK635" i="6" s="1"/>
  <c r="V334" i="4" a="1"/>
  <c r="V334" i="4" s="1"/>
  <c r="AK634" i="6" s="1"/>
  <c r="V242" i="4" a="1"/>
  <c r="V242" i="4" s="1"/>
  <c r="AK581" i="6" s="1"/>
  <c r="V240" i="4" a="1"/>
  <c r="V240" i="4" s="1"/>
  <c r="AK579" i="6" s="1"/>
  <c r="V546" i="4" a="1"/>
  <c r="V546" i="4" s="1"/>
  <c r="AK738" i="6" s="1"/>
  <c r="V548" i="4" a="1"/>
  <c r="V548" i="4" s="1"/>
  <c r="AK740" i="6" s="1"/>
  <c r="V56" i="4" a="1"/>
  <c r="V56" i="4" s="1"/>
  <c r="AK485" i="6" s="1"/>
  <c r="V43" i="4" a="1"/>
  <c r="V43" i="4" s="1"/>
  <c r="AK472" i="6" s="1"/>
  <c r="V432" i="4" a="1"/>
  <c r="V432" i="4" s="1"/>
  <c r="AK692" i="6" s="1"/>
  <c r="V434" i="4" a="1"/>
  <c r="V434" i="4" s="1"/>
  <c r="AK694" i="6" s="1"/>
  <c r="V244" i="4" a="1"/>
  <c r="V244" i="4" s="1"/>
  <c r="AK583" i="6" s="1"/>
  <c r="V40" i="4" a="1"/>
  <c r="V40" i="4" s="1"/>
  <c r="AK469" i="6" s="1"/>
  <c r="V50" i="4" a="1"/>
  <c r="V50" i="4" s="1"/>
  <c r="AK479" i="6" s="1"/>
  <c r="V248" i="4" a="1"/>
  <c r="V248" i="4" s="1"/>
  <c r="AK587" i="6" s="1"/>
  <c r="V49" i="4" a="1"/>
  <c r="V49" i="4" s="1"/>
  <c r="AK478" i="6" s="1"/>
  <c r="V445" i="4" a="1"/>
  <c r="V445" i="4" s="1"/>
  <c r="AK705" i="6" s="1"/>
  <c r="V44" i="4" a="1"/>
  <c r="V44" i="4" s="1"/>
  <c r="AK473" i="6" s="1"/>
  <c r="V338" i="4" a="1"/>
  <c r="V338" i="4" s="1"/>
  <c r="AK638" i="6" s="1"/>
  <c r="V438" i="4" a="1"/>
  <c r="V438" i="4" s="1"/>
  <c r="AK698" i="6" s="1"/>
  <c r="V555" i="4" a="1"/>
  <c r="V555" i="4" s="1"/>
  <c r="AK747" i="6" s="1"/>
  <c r="V245" i="4" a="1"/>
  <c r="V245" i="4" s="1"/>
  <c r="AK584" i="6" s="1"/>
  <c r="V48" i="4" a="1"/>
  <c r="V48" i="4" s="1"/>
  <c r="AK477" i="6" s="1"/>
  <c r="V243" i="4" a="1"/>
  <c r="V243" i="4" s="1"/>
  <c r="AK582" i="6" s="1"/>
  <c r="V426" i="4" a="1"/>
  <c r="V426" i="4" s="1"/>
  <c r="AK686" i="6" s="1"/>
  <c r="V45" i="4" a="1"/>
  <c r="V45" i="4" s="1"/>
  <c r="AK474" i="6" s="1"/>
  <c r="V444" i="4" a="1"/>
  <c r="V444" i="4" s="1"/>
  <c r="AK704" i="6" s="1"/>
  <c r="V550" i="4" a="1"/>
  <c r="V550" i="4" s="1"/>
  <c r="AK742" i="6" s="1"/>
  <c r="V446" i="4" a="1"/>
  <c r="V446" i="4" s="1"/>
  <c r="AK706" i="6" s="1"/>
  <c r="V552" i="4" a="1"/>
  <c r="V552" i="4" s="1"/>
  <c r="AK744" i="6" s="1"/>
  <c r="V38" i="4" a="1"/>
  <c r="V38" i="4" s="1"/>
  <c r="AK467" i="6" s="1"/>
  <c r="V439" i="4" a="1"/>
  <c r="V439" i="4" s="1"/>
  <c r="AK699" i="6" s="1"/>
  <c r="V253" i="4" a="1"/>
  <c r="V253" i="4" s="1"/>
  <c r="V441" i="4" a="1"/>
  <c r="V441" i="4" s="1"/>
  <c r="AK701" i="6" s="1"/>
  <c r="V42" i="4" a="1"/>
  <c r="V42" i="4" s="1"/>
  <c r="AK471" i="6" s="1"/>
  <c r="V436" i="4" a="1"/>
  <c r="V436" i="4" s="1"/>
  <c r="AK696" i="6" s="1"/>
  <c r="V333" i="4" a="1"/>
  <c r="V333" i="4" s="1"/>
  <c r="AK633" i="6" s="1"/>
  <c r="V332" i="4" a="1"/>
  <c r="V332" i="4" s="1"/>
  <c r="AK632" i="6" s="1"/>
  <c r="V331" i="4" a="1"/>
  <c r="V331" i="4" s="1"/>
  <c r="AK631" i="6" s="1"/>
  <c r="V339" i="4" a="1"/>
  <c r="V339" i="4" s="1"/>
  <c r="V440" i="4" a="1"/>
  <c r="V440" i="4" s="1"/>
  <c r="AK700" i="6" s="1"/>
  <c r="V442" i="4" a="1"/>
  <c r="V442" i="4" s="1"/>
  <c r="AK702" i="6" s="1"/>
  <c r="V247" i="4" a="1"/>
  <c r="V247" i="4" s="1"/>
  <c r="AK586" i="6" s="1"/>
  <c r="V251" i="4" a="1"/>
  <c r="V251" i="4" s="1"/>
  <c r="AK590" i="6" s="1"/>
  <c r="V628" i="4" a="1"/>
  <c r="V628" i="4" s="1"/>
  <c r="AK785" i="6" s="1"/>
  <c r="V549" i="4" a="1"/>
  <c r="V549" i="4" s="1"/>
  <c r="AK741" i="6" s="1"/>
  <c r="V551" i="4" a="1"/>
  <c r="V551" i="4" s="1"/>
  <c r="AK743" i="6" s="1"/>
  <c r="V443" i="4" a="1"/>
  <c r="V443" i="4" s="1"/>
  <c r="AK703" i="6" s="1"/>
  <c r="V553" i="4" a="1"/>
  <c r="V553" i="4" s="1"/>
  <c r="AK745" i="6" s="1"/>
  <c r="V634" i="4" a="1"/>
  <c r="V634" i="4" s="1"/>
  <c r="V139" i="4" a="1"/>
  <c r="V139" i="4" s="1"/>
  <c r="AK534" i="6" s="1"/>
  <c r="V138" i="4" a="1"/>
  <c r="V138" i="4" s="1"/>
  <c r="AK533" i="6" s="1"/>
  <c r="V145" i="4" a="1"/>
  <c r="V145" i="4" s="1"/>
  <c r="AK540" i="6" s="1"/>
  <c r="V142" i="4" a="1"/>
  <c r="V142" i="4" s="1"/>
  <c r="AK537" i="6" s="1"/>
  <c r="V143" i="4" a="1"/>
  <c r="V143" i="4" s="1"/>
  <c r="AK538" i="6" s="1"/>
  <c r="V135" i="4" a="1"/>
  <c r="V135" i="4" s="1"/>
  <c r="AK530" i="6" s="1"/>
  <c r="V148" i="4" a="1"/>
  <c r="V148" i="4" s="1"/>
  <c r="V140" i="4" a="1"/>
  <c r="V140" i="4" s="1"/>
  <c r="AK535" i="6" s="1"/>
  <c r="V136" i="4" a="1"/>
  <c r="V136" i="4" s="1"/>
  <c r="AK531" i="6" s="1"/>
  <c r="V144" i="4" a="1"/>
  <c r="V144" i="4" s="1"/>
  <c r="AK539" i="6" s="1"/>
  <c r="V146" i="4" a="1"/>
  <c r="V146" i="4" s="1"/>
  <c r="AK541" i="6" s="1"/>
  <c r="V137" i="4" a="1"/>
  <c r="V137" i="4" s="1"/>
  <c r="AK532" i="6" s="1"/>
  <c r="V133" i="4" a="1"/>
  <c r="V133" i="4" s="1"/>
  <c r="AK528" i="6" s="1"/>
  <c r="V134" i="4" a="1"/>
  <c r="V134" i="4" s="1"/>
  <c r="AK529" i="6" s="1"/>
  <c r="V37" i="4" a="1"/>
  <c r="V37" i="4" s="1"/>
  <c r="AK466" i="6" s="1"/>
  <c r="V147" i="4" a="1"/>
  <c r="V147" i="4" s="1"/>
  <c r="AK542" i="6" s="1"/>
</calcChain>
</file>

<file path=xl/sharedStrings.xml><?xml version="1.0" encoding="utf-8"?>
<sst xmlns="http://schemas.openxmlformats.org/spreadsheetml/2006/main" count="2640" uniqueCount="633">
  <si>
    <t>How to use</t>
  </si>
  <si>
    <t>Risks</t>
  </si>
  <si>
    <t>Sample REDD+ Actions</t>
  </si>
  <si>
    <t>Country REDD+ Actions</t>
  </si>
  <si>
    <t>Safeguard</t>
  </si>
  <si>
    <t>1. Improving agricultural practice</t>
  </si>
  <si>
    <t>2. Protection measures</t>
  </si>
  <si>
    <t>3. Reducing impacts of extractive use</t>
  </si>
  <si>
    <t>4. Restoration/Reforestation</t>
  </si>
  <si>
    <t xml:space="preserve">     e.g. 1.1. Sustainable agricultural intensification</t>
  </si>
  <si>
    <t xml:space="preserve">     e.g. 1.2. Agroforestry</t>
  </si>
  <si>
    <t xml:space="preserve">     e.g. 1.3. Sustainable shifting cultivation</t>
  </si>
  <si>
    <t xml:space="preserve">     e.g. 1.4. Fire management</t>
  </si>
  <si>
    <t xml:space="preserve">     e.g. 3.1. Reduced impact logging</t>
  </si>
  <si>
    <t xml:space="preserve">     e.g. 3.2. Efficiencies, alternative production or substitution of fuelwood and NFTPs</t>
  </si>
  <si>
    <t xml:space="preserve">     e.g. 3.3. Hunting regulation</t>
  </si>
  <si>
    <t xml:space="preserve">     e.g. 4.1. Assisted natural regeneration</t>
  </si>
  <si>
    <t xml:space="preserve">     e.g. 4.2. Afforestation &amp; reforestation primarily for wood/fibre production</t>
  </si>
  <si>
    <t xml:space="preserve">     e.g. 4.3. Reforestation primarly for biodiversity and ecosystem services</t>
  </si>
  <si>
    <t xml:space="preserve">     e.g. 4.4. Landscape scale planning &amp; coordination</t>
  </si>
  <si>
    <t/>
  </si>
  <si>
    <t>••</t>
  </si>
  <si>
    <t>•</t>
  </si>
  <si>
    <t>Land tenure reform</t>
  </si>
  <si>
    <t>Establishment of forest monitoring plots</t>
  </si>
  <si>
    <t>▪</t>
  </si>
  <si>
    <t>Scroll here and select some examples</t>
  </si>
  <si>
    <t>Benefits</t>
  </si>
  <si>
    <t>Sort Order</t>
  </si>
  <si>
    <t>Low</t>
  </si>
  <si>
    <t>Medium</t>
  </si>
  <si>
    <t>High</t>
  </si>
  <si>
    <t>Description</t>
  </si>
  <si>
    <t>A</t>
  </si>
  <si>
    <t>B</t>
  </si>
  <si>
    <t>C</t>
  </si>
  <si>
    <t>Sorted</t>
  </si>
  <si>
    <t>High Risks</t>
  </si>
  <si>
    <t>High Benefits</t>
  </si>
  <si>
    <t>xx</t>
  </si>
  <si>
    <t>xxx</t>
  </si>
  <si>
    <t>xxxx</t>
  </si>
  <si>
    <t>xxxxx</t>
  </si>
  <si>
    <t>xxxxxx</t>
  </si>
  <si>
    <t>xxxxxxx</t>
  </si>
  <si>
    <t xml:space="preserve">(a): </t>
  </si>
  <si>
    <t>(b):</t>
  </si>
  <si>
    <t>(c):</t>
  </si>
  <si>
    <t>(d):</t>
  </si>
  <si>
    <t>(e):</t>
  </si>
  <si>
    <t>(f):</t>
  </si>
  <si>
    <t>(g):</t>
  </si>
  <si>
    <t>BENEFITS SECTION</t>
  </si>
  <si>
    <t>RISKS SECTION</t>
  </si>
  <si>
    <t>Sample Benefits</t>
  </si>
  <si>
    <t>Sample Risks</t>
  </si>
  <si>
    <t>Probability</t>
  </si>
  <si>
    <t>Impact</t>
  </si>
  <si>
    <t>Not defined</t>
  </si>
  <si>
    <t>EXAMPLE</t>
  </si>
  <si>
    <t>RELATED TO</t>
  </si>
  <si>
    <t>e.g.:</t>
  </si>
  <si>
    <t>Full Name</t>
  </si>
  <si>
    <t>ID Letter</t>
  </si>
  <si>
    <t>Short Name</t>
  </si>
  <si>
    <t>Number</t>
  </si>
  <si>
    <t>Value</t>
  </si>
  <si>
    <t>If not selected (benefit)</t>
  </si>
  <si>
    <t>NUMBER</t>
  </si>
  <si>
    <t>AUTOPOPULATED TEXT</t>
  </si>
  <si>
    <t>CLASIFIED TEXT</t>
  </si>
  <si>
    <t>SORTED TEXT</t>
  </si>
  <si>
    <t>Drop-down</t>
  </si>
  <si>
    <t>SORT</t>
  </si>
  <si>
    <t>SORTED TEXT Ascending</t>
  </si>
  <si>
    <t>SORTED TEXT Descending</t>
  </si>
  <si>
    <t>CRITERIA</t>
  </si>
  <si>
    <t>EXTRACTED DATA BASED ON CRITERIA</t>
  </si>
  <si>
    <t>DROP-DOWN LIST FOR MODULE 2</t>
  </si>
  <si>
    <t>RETURNED VALUES</t>
  </si>
  <si>
    <t>Lookup</t>
  </si>
  <si>
    <t>COUNT</t>
  </si>
  <si>
    <t>#</t>
  </si>
  <si>
    <t>CONCATENATED COMPLETE TABLE</t>
  </si>
  <si>
    <t xml:space="preserve">(Draft) OUTPUT TABLE </t>
  </si>
  <si>
    <t>From Module 2</t>
  </si>
  <si>
    <t>Edit directly at the end left.</t>
  </si>
  <si>
    <t>Both</t>
  </si>
  <si>
    <t>.</t>
  </si>
  <si>
    <t>IF YES (Benefit)</t>
  </si>
  <si>
    <t>DK</t>
  </si>
  <si>
    <t>IF "DON'T KNOW"</t>
  </si>
  <si>
    <t>Afforestation.</t>
  </si>
  <si>
    <t xml:space="preserve">1) </t>
  </si>
  <si>
    <t xml:space="preserve">2) </t>
  </si>
  <si>
    <t xml:space="preserve">3) </t>
  </si>
  <si>
    <t xml:space="preserve">4) </t>
  </si>
  <si>
    <t xml:space="preserve">5) </t>
  </si>
  <si>
    <t xml:space="preserve">6) </t>
  </si>
  <si>
    <t xml:space="preserve">7) </t>
  </si>
  <si>
    <t xml:space="preserve">8) </t>
  </si>
  <si>
    <t xml:space="preserve">9) </t>
  </si>
  <si>
    <t xml:space="preserve">10) </t>
  </si>
  <si>
    <t xml:space="preserve">11) </t>
  </si>
  <si>
    <t xml:space="preserve">12) </t>
  </si>
  <si>
    <t xml:space="preserve">13) </t>
  </si>
  <si>
    <t xml:space="preserve">14) </t>
  </si>
  <si>
    <t xml:space="preserve">15) </t>
  </si>
  <si>
    <t>1.</t>
  </si>
  <si>
    <t>2.</t>
  </si>
  <si>
    <t>4.</t>
  </si>
  <si>
    <t>5.</t>
  </si>
  <si>
    <t>6.</t>
  </si>
  <si>
    <t>7.</t>
  </si>
  <si>
    <t>3.</t>
  </si>
  <si>
    <t>8.</t>
  </si>
  <si>
    <t>9.</t>
  </si>
  <si>
    <t>10.</t>
  </si>
  <si>
    <t>IF YES (Risk)</t>
  </si>
  <si>
    <t>IF NO (Risk)</t>
  </si>
  <si>
    <t>IF NO (Benefit)</t>
  </si>
  <si>
    <t>ID</t>
  </si>
  <si>
    <t>AUTO TEXT</t>
  </si>
  <si>
    <t>[1]</t>
  </si>
  <si>
    <t>[2b]</t>
  </si>
  <si>
    <t>[2a]</t>
  </si>
  <si>
    <t>[2c]</t>
  </si>
  <si>
    <t>[2d]</t>
  </si>
  <si>
    <t>*</t>
  </si>
  <si>
    <t>TRANSLATED VALUES</t>
  </si>
  <si>
    <t>TRANSLATED VALUE</t>
  </si>
  <si>
    <t>G. QUESTIONS</t>
  </si>
  <si>
    <t>NOTES</t>
  </si>
  <si>
    <t>IF, AUTO Q</t>
  </si>
  <si>
    <t>IF, AUTO NOTES</t>
  </si>
  <si>
    <t>Outil d'identification des bénéfices et des risques (BeRT) v2 :</t>
  </si>
  <si>
    <t>Pour aider les pays à prendre en compte et respecter les garanties de Cancún</t>
  </si>
  <si>
    <t>Présentation</t>
  </si>
  <si>
    <r>
      <t>L'outil BeRT</t>
    </r>
    <r>
      <rPr>
        <vertAlign val="superscript"/>
        <sz val="11"/>
        <color theme="1"/>
        <rFont val="Calibri"/>
        <family val="2"/>
        <scheme val="minor"/>
      </rPr>
      <t>[1]</t>
    </r>
    <r>
      <rPr>
        <sz val="11"/>
        <color theme="1"/>
        <rFont val="Calibri"/>
        <family val="2"/>
        <scheme val="minor"/>
      </rPr>
      <t xml:space="preserve"> est conçu pour aider les pays à faire ce qui suit :
</t>
    </r>
  </si>
  <si>
    <r>
      <t>• Identifier les bénéfices et les risques associés aux mesures REDD+ dans le contexte des garanties de Cancún.
• Déterminer comment les politiques, les législations et les réglementations (PLR) existantes du pays encouragent déjà les bénéfices ou gèrent les risques identifiés.
• Déterminer les lacunes du cadre des PLR pouvant nécessiter une attention afin d'aborder et de respecter les garanties de Cancún dans le cadre de la mise en œuvre de la REDD+.
• Utiliser les informations sur les bénéfices et les risques des actions / options spécifiques REDD+ afin de décider, en toute connaissance de cause, quelles mesures inclure dans la stratégie REDD+.
• Documenter les éléments pour le résumé d’information sur la façon dont les pays prennent en compte et respectent les garanties, par  leurs PLR existantes</t>
    </r>
    <r>
      <rPr>
        <vertAlign val="superscript"/>
        <sz val="11"/>
        <color theme="1"/>
        <rFont val="Calibri"/>
        <family val="2"/>
        <scheme val="minor"/>
      </rPr>
      <t>[2a-2d]</t>
    </r>
    <r>
      <rPr>
        <sz val="11"/>
        <color theme="1"/>
        <rFont val="Calibri"/>
        <family val="2"/>
        <scheme val="minor"/>
      </rPr>
      <t>.</t>
    </r>
  </si>
  <si>
    <t>FORMAT :</t>
  </si>
  <si>
    <t>Module 1 -Documentation des actions REDD+ potentielles</t>
  </si>
  <si>
    <t>Module 2 - Identification des risques et des bénéfices des actions REDD+</t>
  </si>
  <si>
    <t>Module 3 - Identification des politiques, lois et règlementations pertinentes</t>
  </si>
  <si>
    <r>
      <rPr>
        <b/>
        <u/>
        <sz val="11"/>
        <color theme="1"/>
        <rFont val="Calibri"/>
        <family val="2"/>
        <scheme val="minor"/>
      </rPr>
      <t>Objectif</t>
    </r>
    <r>
      <rPr>
        <sz val="11"/>
        <color theme="1"/>
        <rFont val="Calibri"/>
        <family val="2"/>
        <scheme val="minor"/>
      </rPr>
      <t xml:space="preserve"> </t>
    </r>
    <r>
      <rPr>
        <b/>
        <sz val="11"/>
        <color theme="1"/>
        <rFont val="Calibri"/>
        <family val="2"/>
        <scheme val="minor"/>
      </rPr>
      <t>:</t>
    </r>
    <r>
      <rPr>
        <sz val="11"/>
        <color theme="1"/>
        <rFont val="Calibri"/>
        <family val="2"/>
        <scheme val="minor"/>
      </rPr>
      <t xml:space="preserve"> Documenter les actions REDD+ anticipées dans le pays (ou si cela n'est pas encore très clair, les actions REDD+ qui pourraient être réalisables) et la manière dont elles correspondent aux 5 activités REDD+ citées par la CCCC des Nations Unies.
</t>
    </r>
    <r>
      <rPr>
        <b/>
        <u/>
        <sz val="11"/>
        <color theme="1"/>
        <rFont val="Calibri"/>
        <family val="2"/>
        <scheme val="minor"/>
      </rPr>
      <t>Résultat</t>
    </r>
    <r>
      <rPr>
        <sz val="11"/>
        <color theme="1"/>
        <rFont val="Calibri"/>
        <family val="2"/>
        <scheme val="minor"/>
      </rPr>
      <t xml:space="preserve"> </t>
    </r>
    <r>
      <rPr>
        <b/>
        <sz val="11"/>
        <color theme="1"/>
        <rFont val="Calibri"/>
        <family val="2"/>
        <scheme val="minor"/>
      </rPr>
      <t xml:space="preserve">: </t>
    </r>
    <r>
      <rPr>
        <sz val="11"/>
        <color theme="1"/>
        <rFont val="Calibri"/>
        <family val="2"/>
        <scheme val="minor"/>
      </rPr>
      <t>Tableau des actions REDD+.</t>
    </r>
  </si>
  <si>
    <r>
      <rPr>
        <b/>
        <u/>
        <sz val="11"/>
        <color theme="1"/>
        <rFont val="Calibri"/>
        <family val="2"/>
        <scheme val="minor"/>
      </rPr>
      <t>Objectif</t>
    </r>
    <r>
      <rPr>
        <b/>
        <sz val="11"/>
        <color theme="1"/>
        <rFont val="Calibri"/>
        <family val="2"/>
        <scheme val="minor"/>
      </rPr>
      <t xml:space="preserve"> : </t>
    </r>
    <r>
      <rPr>
        <sz val="11"/>
        <color theme="1"/>
        <rFont val="Calibri"/>
        <family val="2"/>
        <scheme val="minor"/>
      </rPr>
      <t xml:space="preserve">Identifier les bénéfices et les risques potentiels des actions REDD+ documentées dans le Module 1.
</t>
    </r>
    <r>
      <rPr>
        <b/>
        <u/>
        <sz val="11"/>
        <color theme="1"/>
        <rFont val="Calibri"/>
        <family val="2"/>
        <scheme val="minor"/>
      </rPr>
      <t>Résultat</t>
    </r>
    <r>
      <rPr>
        <b/>
        <sz val="11"/>
        <color theme="1"/>
        <rFont val="Calibri"/>
        <family val="2"/>
        <scheme val="minor"/>
      </rPr>
      <t xml:space="preserve"> : </t>
    </r>
    <r>
      <rPr>
        <sz val="11"/>
        <color theme="1"/>
        <rFont val="Calibri"/>
        <family val="2"/>
        <scheme val="minor"/>
      </rPr>
      <t>Tableau des bénéfices et des risques potentiels relatifs à chacune garantie de Cancún, avec une évaluation qualitative de l'impact et de la probabilité des bénéfices et des risques identifiés.</t>
    </r>
  </si>
  <si>
    <r>
      <rPr>
        <b/>
        <u/>
        <sz val="11"/>
        <color theme="1"/>
        <rFont val="Calibri"/>
        <family val="2"/>
        <scheme val="minor"/>
      </rPr>
      <t>Objectif</t>
    </r>
    <r>
      <rPr>
        <b/>
        <sz val="11"/>
        <color theme="1"/>
        <rFont val="Calibri"/>
        <family val="2"/>
        <scheme val="minor"/>
      </rPr>
      <t xml:space="preserve"> :</t>
    </r>
    <r>
      <rPr>
        <sz val="11"/>
        <color theme="1"/>
        <rFont val="Calibri"/>
        <family val="2"/>
        <scheme val="minor"/>
      </rPr>
      <t xml:space="preserve"> Identifier les PLR existantes pour aborder les bénéfices et les risques, identifier les lacunes dans leur couverture et tout conflit potentiel entre d'autres PLR et les garanties.
</t>
    </r>
    <r>
      <rPr>
        <b/>
        <u/>
        <sz val="11"/>
        <color theme="1"/>
        <rFont val="Calibri"/>
        <family val="2"/>
        <scheme val="minor"/>
      </rPr>
      <t>Résultat</t>
    </r>
    <r>
      <rPr>
        <b/>
        <sz val="11"/>
        <color theme="1"/>
        <rFont val="Calibri"/>
        <family val="2"/>
        <scheme val="minor"/>
      </rPr>
      <t xml:space="preserve"> :</t>
    </r>
    <r>
      <rPr>
        <sz val="11"/>
        <color theme="1"/>
        <rFont val="Calibri"/>
        <family val="2"/>
        <scheme val="minor"/>
      </rPr>
      <t xml:space="preserve"> Tableau des PLR existantes abordant les garanties de Cancún, avec une évaluation qualitative de la manière dont elles couvrent les bénéfices et les risques identifiés et une liste des lacunes des PLR.
</t>
    </r>
  </si>
  <si>
    <t>MODE D'EMPLOI :</t>
  </si>
  <si>
    <t>CONSEILS :</t>
  </si>
  <si>
    <t>L'outil BeRT a été conçu pour être aussi simple que possible. Bien qu'il devrait être possible de réaliser les modules de l'outil BeRT sans assistance supplémentaire, il est fortement recommandé de se référer au document :
Ce document contient des informations générales et des instructions détaillées pour chacun des modules BeRT.</t>
  </si>
  <si>
    <t>Avez-vous activé les macros ?</t>
  </si>
  <si>
    <t>Objectif :</t>
  </si>
  <si>
    <t>Ce module a pour but d'identifier et de documenter les actions REDD+ anticipées dans le pays ou, si elles ne sont pas connues, les actions REDD+ qui pourraient être réalisables.
Ce module doit être réalisé avant de passer aux Modules 2 et 3.</t>
  </si>
  <si>
    <t>Résultat :</t>
  </si>
  <si>
    <t>Tableau des actions REDD+.</t>
  </si>
  <si>
    <t>Mode d'emploi :</t>
  </si>
  <si>
    <t>• Indiquez les actions REDD+ potentielles et classez-les en fonction des cinq activités REDD+ dans le Tableau 1. Il est possible de cocher plusieurs cases par action.
• Une typologie des actions REDD+ potentielles pour les cinq activités REDD+ est disponible dans l'Annexe 1 du manuel de l'utilisateur. Le point de vue propre au pays sur les actions REDD+ potentielles doit cependant prévaloir.
• Vous pouvez également ajouter des mesures visant à fournir des conditions favorables pour REDD+, lorsqu'elles sont pertinentes pour les bénéfices et les risques dans la phase de mise en œuvre.
• Cliquez sur « Aperçu » pour afficher les tableaux et imprimer vos résultats avant de passer au Module 2.</t>
  </si>
  <si>
    <t>Tableau 1 : Pertinence des actions REDD+ avec les cinq activités REDD+</t>
  </si>
  <si>
    <t>Actions REDD+ potentielles</t>
  </si>
  <si>
    <t>Pertinence des activités REDD+</t>
  </si>
  <si>
    <t>Conservation des stocks de carbone forestiers</t>
  </si>
  <si>
    <t>Réduction des émissions liées à la déforestation</t>
  </si>
  <si>
    <t>Réduction des émissions liées à la dégradation des forêts</t>
  </si>
  <si>
    <t>Gestion durable des forêts</t>
  </si>
  <si>
    <t>Amélioration des stocks de carbone forestiers</t>
  </si>
  <si>
    <t>Conditions favorables aux activités REDD+</t>
  </si>
  <si>
    <t>Général.</t>
  </si>
  <si>
    <t>Tableaux des résultats</t>
  </si>
  <si>
    <t>Tableau des bénéfices et des risques potentiels relatifs à chacune des garanties de Cancún, avec une évaluation qualitative de l'impact et de la probabilité des bénéfices et des risques identifiés.</t>
  </si>
  <si>
    <t>• Les garanties sont considérées l'une après l'autre. Sélectionnez la première garantie pour laquelle vous voulez considérer les bénéfices et les risques potentiels des actions REDD+ identifiés dans le Module 1.
• Prenez une minute pour revoir les problématiques à considérer associés à la garantie en question.
• Servez-vous des questions d'orientation comme point de départ pour réfléchir aux bénéfices et aux risques qui s'appliquent pour votre pays.
• En cochant la case Oui ou Non en réponse aux questions d'orientation, vous pouvez générer automatiquement les bénéfices et les risques potentiels pour une garantie particulière dans le tableau ci-dessous. Ces résultats doivent être passés en revue afin de refléter le contexte national avant d'être assignés à une action REDD+ spécifique. Si le bénéfice ou le risque ne se rapporte pas à une action REDD+ spécifique, il peut être classé dans la catégorie Général. 
• Ajoutez les autres bénéfices et risques pertinents pour la garantie considérée.
• Déterminez la probabilité des bénéfices et des risques et leur impact s'ils venaient à se concrétiser.</t>
  </si>
  <si>
    <t>Compatibilité avec les objectifs nationaux et les accords internationaux.</t>
  </si>
  <si>
    <t>Gouvernance forestière transparente et efficace et souveraineté.</t>
  </si>
  <si>
    <t>Respect des connaissances et des droits des peuples autochtones et des membres des communautés locales.</t>
  </si>
  <si>
    <t>Participation totale et efficace des parties prenantes.</t>
  </si>
  <si>
    <t>Forêt naturelle, diversité biologique et amélioration des bénéfices.</t>
  </si>
  <si>
    <t>Gestion des risques d'inversion.</t>
  </si>
  <si>
    <t>Réduction du déplacement des émissions.</t>
  </si>
  <si>
    <t>Les activités [REDD+] viennent en complément des objectifs des programmes forestiers nationaux et des conventions et accords internationaux pertinents ou [sont] compatibles avec ces objectifs.</t>
  </si>
  <si>
    <t>Structures nationales transparentes et efficaces de gouvernance forestière tenant compte de la législation et de la souveraineté nationales.</t>
  </si>
  <si>
    <t>Respect des connaissances et des droits des peuples autochtones et des membres des communautés locales, en tenant compte des obligations internationales pertinentes et des situations et législations nationales, et en notant que l’Assemblée générale des Nations Unies a adopté la Déclaration des Nations Unies sur les droits des peuples autochtones.</t>
  </si>
  <si>
    <t>Participation intégrale et effective des parties prenantes concernées, en particulier des peuples autochtones et des communautés locales, aux activités [REDD+].</t>
  </si>
  <si>
    <t>Mesures qui soient compatibles avec la préservation des forêts naturelles et de la diversité biologique, en veillant à ce que les activités [REDD+] ne se prêtent pas à une conversion des forêts naturelles mais incitent plutôt à protéger et à conserver ces forêts et les services rendus par leurs écosystèmes, ainsi qu’à renforcer d’autres avantages sociaux et environnementaux.</t>
  </si>
  <si>
    <t>Mesures visant à prendre en compte les risques d’inversion.</t>
  </si>
  <si>
    <t>Mesures visant à réduire les déplacements d’émissions.</t>
  </si>
  <si>
    <t>Garantie (a)</t>
  </si>
  <si>
    <t>Garantie (b)</t>
  </si>
  <si>
    <t>Garantie (c)</t>
  </si>
  <si>
    <t>Garantie (d)</t>
  </si>
  <si>
    <t>Garantie (e)</t>
  </si>
  <si>
    <t>Garantie (f)</t>
  </si>
  <si>
    <t>Garantie (g)</t>
  </si>
  <si>
    <t>Problématiques à considérer :</t>
  </si>
  <si>
    <t>Cohérence avec les engagements internationaux sur le climat ; contribution aux objectifs de la politique nationale relative au climat, y compris les objectifs d'atténuation et des stratégies d'adaptation.</t>
  </si>
  <si>
    <t>Cohérence avec la réalisation des objectifs du Millénaire pour le développement et les objectifs de développement durable pour l’après 2015 ; contribution aux stratégies nationales de lutte contre la pauvreté.</t>
  </si>
  <si>
    <t>Cohérence avec les engagements internationaux sur l'environnement ; contribution aux politiques nationales de conservation de la biodiversité (y compris les stratégies et les plans d'action nationaux relatifs à la biodiversité) et aux autres objectifs de la politique de gestion de l'environnement et des ressources naturelles.</t>
  </si>
  <si>
    <t>Cohérence avec les obligations de l’État en matière de droits de l’Homme selon le droit international, y compris les principaux instruments internationaux relatifs aux droits de l’Homme[1] et la Convention 169 de l’OIT, le cas échéant.</t>
  </si>
  <si>
    <t>Cohérence et complémentarités avec les objectifs du programme forestier national.</t>
  </si>
  <si>
    <t>Coordination entre les agences et organismes en charge de la mise en œuvre de la REDD+, les programmes forestiers nationaux et la(les) politique(s) nationale(s) promulguant les conventions et les accords internationaux pertinents.</t>
  </si>
  <si>
    <t>Cohérence avec les autres conventions et accords internationaux pertinents.</t>
  </si>
  <si>
    <t>• Passez en revue les problématiques à considérer.
• Répondez par ‘Oui’ ou ‘Non’ aux questions d'orientation (le cas échéant). Au cas où vous manquez d'informations pour répondre à la question, vous pouvez choisir «Ne sait pas».
• Importez les bénéfices et les risques dans le Tableau 2.
• Étudiez les bénéfices et les risques générés automatiquement pour s’assurer qu’ils sont appropriés au contexte national et assignez-les à des actions REDD+ spécifiques. Si plus d’une action est associée à un bénéfice ou un risque, copier et coller le texte du bénéfice ou du risque dans une des lignes vides. Si le bénéfice ou le risque ne se rapporte pas à une action REDD+ spécifique, il peut être classé dans la catégorie Général.
• Ajoutez les autres bénéfices et risques pertinents pour la garantie considérée.
• Indiquez la probabilité et l'impact des bénéfices ou des risques particuliers.</t>
  </si>
  <si>
    <t>Cliquez sur l'icône « - » de gauche pour réduire la vue.</t>
  </si>
  <si>
    <t>Cliquez sur l'icône « + » de gauche pour agrandir la vue et passer en revue les problématiques à considérer.</t>
  </si>
  <si>
    <t>Questions d'orientation :</t>
  </si>
  <si>
    <t>Veuillez répondre à chacune des questions suivantes en cliquant sur la réponse appropriée :</t>
  </si>
  <si>
    <t>Oui</t>
  </si>
  <si>
    <t>Non</t>
  </si>
  <si>
    <t>1.       L'une des actions REDD+ identifiées dans le Module 1 est-elle susceptible de :</t>
  </si>
  <si>
    <t>1.1.    Contribuer de manière spécifique à la réalisation des objectifs du programme forestier national ?</t>
  </si>
  <si>
    <t>1.2.    Contribuer de manière spécifique à la réalisation des objectifs des politiques relatives à l'adaptation au changement climatique (par exemple restaurer les bassins versants dégradés afin de réduire les risques d'inondation, par exemple) ou d'autres objectifs d'atténuation du changement climatique ?</t>
  </si>
  <si>
    <t>1.3.    Contribuer à la réalisation des objectifs du Millénaire pour le développement ou d'autres engagements internationaux en matière de lutte contre la pauvreté ?</t>
  </si>
  <si>
    <t>1.4.    Contribuer à la réalisation des objectifs de la Convention sur la diversité biologique (par exemple en reboisant les forêts avec des espèces autochtones) ?</t>
  </si>
  <si>
    <t>1.5.    Avoir potentiellement des impacts négatifs inéquitables ou discriminatoires sur les populations concernées, en particulier sur les populations pauvres ou les individus ou groupes marginalisés ou exclus ?</t>
  </si>
  <si>
    <t>2.       Y a-t-il un risque de conflit entre les actions REDD+ identifiées dans le Module 1 et :</t>
  </si>
  <si>
    <t>2.1.    D'autres stratégies d'atténuation du changement climatique (en termes des critères relatifs aux terrains et à la biomasse ligneuse pour la production de bioénergie ou le développement d'énergies alternatives, telles que l'énergie hydroélectrique ou les parcs d'éoliennes) ?</t>
  </si>
  <si>
    <t>2.2.    Les stratégies nationales de lutte contre la pauvreté (comme des plans de développement des infrastructures ou l'agriculture) ?</t>
  </si>
  <si>
    <t>2.3.    Les objectifs et stratégies d'autres politiques environnementales (comme des plans pour les forêts de la communauté ou de production dans le cadre du programme forestier national, ou une plus grande couverture des zones protégées dans le cadre de la stratégie et du plan d'action nationaux sur la biodiversité) ?</t>
  </si>
  <si>
    <t>2.4.    Les obligations de l’État en matière de droits de l’Homme selon le droit international, y compris les neuf principaux instruments internationaux relatifs aux droits de l’Homme et la Convention 169 de l’OIT ?</t>
  </si>
  <si>
    <t>• Haute</t>
  </si>
  <si>
    <t>• Haut</t>
  </si>
  <si>
    <t>• Moyenne</t>
  </si>
  <si>
    <t>• Moyen</t>
  </si>
  <si>
    <t>• Basse</t>
  </si>
  <si>
    <t>• Bas</t>
  </si>
  <si>
    <t>Moyenne</t>
  </si>
  <si>
    <t>Haut</t>
  </si>
  <si>
    <t>Haute</t>
  </si>
  <si>
    <t>Contribution potentielle des actions REDD+ à la réalisation des objectifs du programme forestier national. Veuillez fournir des informations supplémentaires.</t>
  </si>
  <si>
    <t>Contribution potentielle des actions REDD+ à la réalisation des objectifs des politiques relatives à l'adaptation au changement climatique. Veuillez fournir des informations supplémentaires.</t>
  </si>
  <si>
    <t>Contribution potentielle des actions REDD+ à la réalisation des objectifs du Millénaire pour le développement ou d'autres engagements internationaux en matière de lutte contre la pauvreté. Veuillez fournir des informations supplémentaires.</t>
  </si>
  <si>
    <t>Contribution potentielle des actions REDD+ à la réalisation des objectifs de la Convention sur la diversité biologique. Veuillez fournir des informations supplémentaires.</t>
  </si>
  <si>
    <t>Conflit potentiel entre les actions REDD+ et les stratégies nationales de lutte contre la pauvreté. Veuillez fournir des informations supplémentaires.</t>
  </si>
  <si>
    <t>Conflit potentiel entre les actions REDD+ et les objectifs et stratégies d'autres politiques environnementales. Veuillez fournir des informations supplémentaires.</t>
  </si>
  <si>
    <t>Conflit potentiel entre les actions REDD+ et les obligations de l’État en matière de droits de l’Homme. Veuillez fournir des informations supplémentaires.</t>
  </si>
  <si>
    <t>Cliquez sur l'icône « + » de gauche pour agrandir la vue et répondre aux questions d'orientation.</t>
  </si>
  <si>
    <t>Tableau 2 :</t>
  </si>
  <si>
    <t>Bénéfices pertinents pour la garantie considérée</t>
  </si>
  <si>
    <t>Risques pertinents pour la garantie considérée</t>
  </si>
  <si>
    <t>Actions REDD+ du Module 1 (toutes les actions ne présentent pas forcément des bénéfices pertinents pour la garantie considérée)</t>
  </si>
  <si>
    <t>Actions REDD+ du Module 1 (toutes les actions ne présentent pas forcément des risques pertinents pour la garantie considérée)</t>
  </si>
  <si>
    <t>Bénéfices</t>
  </si>
  <si>
    <t>Estimation des bénéfices</t>
  </si>
  <si>
    <t>Probabilité</t>
  </si>
  <si>
    <t>Estimation des risques</t>
  </si>
  <si>
    <t>Risques</t>
  </si>
  <si>
    <t>Cliquez et sélectionnez une action de Module 1 :</t>
  </si>
  <si>
    <t>Reboisement.</t>
  </si>
  <si>
    <t>Contribue à l'objectif de la politique nationale forestière en termes de couverture forestière (33 % en Inde, par exemple).</t>
  </si>
  <si>
    <t>Les zones désignées pour les forêts de production et de protection se chevauchent. Les délais et la confusion qui en résultent limitent l'efficacité de la gestion et donnent lieu à des conflits locaux.</t>
  </si>
  <si>
    <t>Des efforts pour une meilleure coordination initiés grâce au processus REDD+ ont permis d'améliorer la communication entre les ministères pour une plus grande uniformité globale des politiques sectorielles.</t>
  </si>
  <si>
    <t>Protection contre les incendies.</t>
  </si>
  <si>
    <t>Une réduction de la fréquence des incendies à un taux bien inférieur aux taux d'incendies naturels a permis de modifier la structure et la fonction de l'écosystème (pour passer d'une savane à une forêt, par exemple). Cela pourrait aller à l'encontre des engagements pris dans le cadre de la Convention sur la diversité biologique.</t>
  </si>
  <si>
    <t>CLIQUEZ POUR UN EXEMPLE:</t>
  </si>
  <si>
    <t>(Pour voir un exemple de bénéfice, sélectionnez tout d'abord un exemple d’action REDD+ dans la liste déroulante de gauche.)</t>
  </si>
  <si>
    <t>(Pour voir un exemple de risque, sélectionnez tout d'abord un exemple d’action REDD+ dans la liste déroulante de gauche.)</t>
  </si>
  <si>
    <t>Sélectionnez:</t>
  </si>
  <si>
    <t>Il faut noter que vu que cette mesure est axée sur les risques, les bénéfices ne sont pas pris en compte pour cette garantie.
• Passez en revue les problématiques à considérer.
• Répondez par ‘Oui’ ou ‘Non’ aux questions d'orientation (le cas échéant). Au cas où vous manquez d'informations pour répondre à la question, vous pouvez choisir «Ne sait pas».
• Importez les risques dans le Tableau 2.
• Étudiez les risques générés automatiquement pour s’assurer qu’ils sont appropriés au contexte national et assignez-les à des actions REDD+ spécifiques. Si plus d’une action est associée à un risque, copier et coller le texte du risque dans une des lignes vides. Si le risque ne se rapporte pas à une action REDD+ spécifique, il peut être classé dans la catégorie Général.
• Ajoutez les autres risques pertinents pour la garantie considérée.
• Indiquez la probabilité et l'impact des risques particuliers.</t>
  </si>
  <si>
    <t>Ne sait pas</t>
  </si>
  <si>
    <t>Accès aux informations.</t>
  </si>
  <si>
    <t>Responsabilités.</t>
  </si>
  <si>
    <t>Régime foncier.</t>
  </si>
  <si>
    <t>Distribution équitable des bénéfices.</t>
  </si>
  <si>
    <t>Application de l’État de droit.</t>
  </si>
  <si>
    <t>Accès adéquat à la justice, y compris aux procédures qui peuvent remédier efficacement aux atteintes aux droits, et résoudre les différends (mécanismes de réclamation.</t>
  </si>
  <si>
    <t>Egalité des sexes.</t>
  </si>
  <si>
    <t>Cohérence des cadres légaux, politiques et de règlementation nationaux/subnationaux pour une gouvernance forestière transparente et effective.</t>
  </si>
  <si>
    <t>Risques de corruption.</t>
  </si>
  <si>
    <t>Allocation des ressources/capacité à remplir le mandat institutionnel.</t>
  </si>
  <si>
    <t>Participation aux processus de prise de décision.</t>
  </si>
  <si>
    <t>1.10. Avoir des impacts qui peuvent affecter négativement la possibilité des femmes et des hommes à utiliser, développer et protéger les ressources naturelles, en prenant en compte les différents rôles et positions des femmes et des hommes pour l’accès aux biens et services environnementaux ?</t>
  </si>
  <si>
    <t>1.1.    Générer et partager des informations pertinentes et opportunes (par exemple des informations financières, ou sur les processus de prise de décision, les processus d’offre et d’acquisition etc.) avec les acteurs, dans la langue et le format appropriés ?</t>
  </si>
  <si>
    <t>1.2.    Établir de nouvelles structures organisationnelles pour la prise de décision, ou d’améliorer les structure existantes, avec des rôles et responsabilités clairs et définis ?</t>
  </si>
  <si>
    <t>1.3.    Être contrôlée selon un ensemble d’objectifs clairs, mesurables et limités dans le temps ?</t>
  </si>
  <si>
    <t>1.4.    Être encadrée et codifié par des systèmes juridiques/de réglementations qui lui permettent d’être applicable ?</t>
  </si>
  <si>
    <t>1.5.     Créer et appliquer les sanctions appropriées ?</t>
  </si>
  <si>
    <t>1.6.    Être garantie contre les risques de corruption par des mesures additionnelles spécifiques de détection, de prévention et de sanction ?</t>
  </si>
  <si>
    <t>1.7.    Avoir les capacités appropriées (individuelles, institutionnelles, collaboratives et financières) pour être efficacement mise en place ?</t>
  </si>
  <si>
    <t>1.8.    Avoir des impacts négatifs inéquitables sur l’égalité des sexes et/ou sur la situation des femmes et des filles ?</t>
  </si>
  <si>
    <t xml:space="preserve">1.9.    Discriminer les femmes ou d’autres groupes en fonction du sexe, notamment en ce qui concerne la participation dans la conception et la mise en œuvre ou l’accès aux opportunités et aux bénéfices ? </t>
  </si>
  <si>
    <t>Potentiel pour les acteurs de s’impliquer efficacement dans les actions REDD+ et d’opérer un contrôle et une surveillance, atténuant ainsi les risques de certaines pratiques de corruption.  Veuillez fournir des informations supplémentaires.</t>
  </si>
  <si>
    <t>Potentielle réduction des chevauchements des processus de prise de décision et augmentation de la transparence et de l’efficacité lors des processus de prise de décision. Veuillez fournir des informations supplémentaires.</t>
  </si>
  <si>
    <t>Potentiel pour faire en sorte que les décideurs en tiennent compte si les objectifs ne sont pas atteints et réorienter les actions REDD+ vers les objectifs et buts établis.  Veuillez fournir des informations supplémentaires.</t>
  </si>
  <si>
    <t>Potentiel pour les sanctions de jouer un rôle dissuasif contre la corruption et d’inspirer confiance dans le système, si elles sont appliquées de manière juste et sans influence indue. Veuillez fournir des informations supplémentaires.</t>
  </si>
  <si>
    <t>Potentiel pour une plus grande confiance des acteurs dans le système, encourageant leur adhésion et pour éviter le mauvais usage du pouvoir et des fonds. Veuillez fournir des informations supplémentaires.</t>
  </si>
  <si>
    <t>Potentiel pour une conduite efficiente et efficace des activités selon le plan et une amélioration de leur durabilité grâce à la capacité institutionnelle. Veuillez fournir des informations supplémentaires.</t>
  </si>
  <si>
    <t>Potentiel pour une meilleure participation à travers un cadre juridique/de réglementations clair et compréhensible  qui établit des « règles du jeu » claires et pour une application efficace, afin de donner confiance au cours du processus. Veuillez fournir des informations supplémentaires.</t>
  </si>
  <si>
    <t>Absence de partage d’information avec les acteurs au moment approprié et dans le format approprié, pouvant mener à des actions sans résultats, des abus de pouvoir et des conflits. Veuillez fournir des informations supplémentaires.</t>
  </si>
  <si>
    <t>Potentiels chevauchement et  maintien de structures pour la prise de décision qui ne sont pas transparentes. Veuillez fournir des informations supplémentaires.</t>
  </si>
  <si>
    <t>Absence potentielle de contrôle des différentes actions REDD+ et de leur contribution aux buts fixés, et impossibilité de réorienter le processus afin de le corriger. Veuillez fournir des informations supplémentaires.</t>
  </si>
  <si>
    <t>Échappatoires et abus de pouvoir potentiels du fait de l’absence de règles claires pour encadrer les actions REDD+. Veuillez fournir des informations supplémentaires.</t>
  </si>
  <si>
    <t>Abus de pouvoir potentiels pour obtenir des gains personnels, dus à l’absence de sanctions appropriées. Veuillez fournir des informations supplémentaires.</t>
  </si>
  <si>
    <t>Abus de pouvoir potentiels, partage inéquitable des bénéfices et méfiance au niveau local et des sources de financement. Veuillez fournir des informations supplémentaires.</t>
  </si>
  <si>
    <t>Résultats attendus potentiellement inaccomplis du fait du manque de capacité, créant de la méfiance. Veuillez fournir des informations supplémentaires.</t>
  </si>
  <si>
    <t>Impacts négatifs inéquitables potentiels sur l’égalité des sexes et/ou sur la situation des femmes et des filles. Veuillez fournir des informations supplémentaires.</t>
  </si>
  <si>
    <t>Contribution potentielle des actions REDD+ à la discrimination des femmes ou d’autres groupes en fonction du sexe notamment en ce qui concerne la participation dans la conception et la mise en œuvre ou l’accès aux opportunités et aux bénéfices.  Veuillez fournir des informations supplémentaires.</t>
  </si>
  <si>
    <t>Contribution potentielle des actions REDD+ à affecter négativement la possibilité des femmes et des hommes à utiliser, développer et protéger les ressources naturelles. Veuillez fournir des informations supplémentaires.</t>
  </si>
  <si>
    <t>Accroître la décentralisation et la délégation des pouvoirs (avec des rôles et responsabilités clairement définis) pour la gestion durable des forêts conduit à des systèmes de gouvernance et de responsabilisation plus efficaces et efficients.</t>
  </si>
  <si>
    <t>Réduire le nombre de nouveaux permis pour des concessions de plantation.</t>
  </si>
  <si>
    <t>Si le processus d’appel d’offres pour les concessions de plantation est conduit de manière transparente, il peut favoriser un contrôle plus facile en raison d’un plus petit nombre de concessions.</t>
  </si>
  <si>
    <t>Le nombre réduits de permis n’est attribué qu’aux acteurs les plus puissants et influents.</t>
  </si>
  <si>
    <t>Le manque de capacité pour appliquer les lois/réglementations existants peut conduire au renforcement des motivations à l’origine de la déforestation et avoir un effet négatif sur la confiance des acteurs dans le processus REDD+.</t>
  </si>
  <si>
    <t>Définition/détermination des peuples autochtones et des communautés locales.</t>
  </si>
  <si>
    <t>Reconnaissance et attribution de droits aux terres, aux territoires et aux ressources.</t>
  </si>
  <si>
    <t>Droit à des compensations et/ou à d’autres recours en cas de déplacement involontaire des populations et/ou de déplacement économique.</t>
  </si>
  <si>
    <t>Droit au partage des bénéfices, le cas échéant.</t>
  </si>
  <si>
    <t>Droit à l’autodétermination.</t>
  </si>
  <si>
    <t>Droit de participer au processus décisionnel sur les questions qui les affectent.</t>
  </si>
  <si>
    <t>Consentement libre, préalable et éclairé (FPIC).</t>
  </si>
  <si>
    <t>Reconnaissance et protection des savoirs traditionnels, du patrimoine culturel et de la propriété intellectuelle des peuples autochtones et des communautés locales.</t>
  </si>
  <si>
    <t>1.10.Potentiellement discriminer les peuples autochtones et/ou les communautés locales en ce qui concerne la participation à la conception et à la mise en œuvre ou à l’accès aux opportunités et aux bénéfices ?</t>
  </si>
  <si>
    <t>1.       L'une des actions REDD+ identifiées dans le Module 1 est-elle susceptible de :</t>
  </si>
  <si>
    <t>1.1.    Potentiellement affecter les droits, terres et territoires des peuples autochtones et/ou des communautés locales (indépendamment du fait que les peuples autochtones possèdent ou non des titres légaux pour ces territoires) ?</t>
  </si>
  <si>
    <t>1.2.    Impliquer l’utilisation et/ou le développement commercial de ressources naturelles sur des terres et territoires revendiqués par des peuples autochtones et/ou des communautés locales ?</t>
  </si>
  <si>
    <t>1.3.    Potentiellement conduire à l’expulsion forcée ou au déplacement physique complet ou partial des peuples autochtones et/ou des communautés locales, y compris par des restrictions à l’accès aux terres, territoires et ressources ?</t>
  </si>
  <si>
    <t>1.4.    Potentiellement conduire au déplacement économique des peuples autochtones et/ou des communautés locales (par exemple, la perte de capital ou d’accès aux ressources, même en l’absence de déplacement physique) ?</t>
  </si>
  <si>
    <t>1.5.    Affecter négativement les priorités de développement des peuples autochtones et/ou des communautés locales, telles qu’ils les ont définies ?</t>
  </si>
  <si>
    <t>1.6.    Potentiellement affecter les moyens de subsistance traditionnels, ainsi que la survie physique et culturelle des peuples autochtones et/ou des communautés locales ?</t>
  </si>
  <si>
    <t>1.7.    Potentiellement affecter le Patrimoine Culturel des peuples autochtones et/ou des communautés locales, y compris par la commercialisation ou l’utilisation de leurs savoirs et pratiques traditionnelles ?</t>
  </si>
  <si>
    <t>1.8.    Conduire à des interventions ayant potentiellement des impacts négatifs sur des sites, structures ou objets à valeur historique, culturelle, artistique, traditionnelle ou religieuse ou sur des formes culturelles immatérielles (par exemple des savoirs, innovations ou pratiques) ?</t>
  </si>
  <si>
    <t>1.9.    Potentiellement affecter le régime foncier et/ou les droits de propriété communautaires/droits coutumiers sur les terres, territoires et/ou ressources ?</t>
  </si>
  <si>
    <t>Impacts potentiels des actions REDD+ sur les droits, terres et territoires des peuples autochtones et/ou des communautés locales. Veuillez fournir des informations supplémentaires.</t>
  </si>
  <si>
    <t>Impacts potentiels des actions REDD+ sur l’utilisation et/ou le développement commercial des ressources naturelles sur des terres et territoires revendiqués par des peuples autochtones et/ou des communautés locales. Veuillez fournir des informations supplémentaires.</t>
  </si>
  <si>
    <t>Possibilité que les actions REDD+  conduisent à l’expulsion forcée ou au déplacement physique complet ou partial des peuples autochtones et/ou des communautés locales, y compris par des restrictions à l’accès aux terres, territoires et ressources. Veuillez fournir des informations supplémentaires.</t>
  </si>
  <si>
    <t>Possibilité que les actions REDD+ conduisent au déplacement économique des peuples autochtones et/ou des communautés locales. Veuillez fournir des informations supplémentaires.</t>
  </si>
  <si>
    <t>Impacts négatifs potentiels des actions REDD+ sur les priorités de développement des peuples autochtones et/ou des communautés locales, telles qu’ils les ont définies. Veuillez fournir des informations supplémentaires.</t>
  </si>
  <si>
    <t>Impacts potentiels des actions REDD+ sur les moyens de subsistance traditionnels, ainsi que la survie physique et culturelle des peuples autochtones et/ou des communautés locales. Veuillez fournir des informations supplémentaires.</t>
  </si>
  <si>
    <t>Impacts potentiels des actions REDD+ sur le Patrimoine Culturel des peuples autochtones et/ou des communautés locales, y compris par la commercialisation ou l’utilisation de leurs savoirs et pratiques traditionnelles.  Veuillez fournir des informations supplémentaires.</t>
  </si>
  <si>
    <t>Impacts négatifs potentiels des actions REDD+ sur des sites, structures ou objets à valeur historique, culturelle, artistique, traditionnelle ou religieuse ou sur des formes culturelles immatérielles. Veuillez fournir des informations supplémentaires.</t>
  </si>
  <si>
    <t>Impacts potentiels des actions REDD+ sur le régime foncier et/ou les droits de propriété communautaires/droits coutumiers sur les terres, territoires et/ou ressources. Veuillez fournir des informations supplémentaires.</t>
  </si>
  <si>
    <t>Possibilité que les actions REDD+ discriminent les peuples autochtones et/ou les communautés locales en ce qui concerne la participation à la conception et à la mise en œuvre ou à l’accès aux opportunités et aux bénéfices. Veuillez fournir des informations supplémentaires.</t>
  </si>
  <si>
    <t>Renforcer les mesures d'application de la loi sur les forêts.</t>
  </si>
  <si>
    <t>Droits d'usage renforcés.</t>
  </si>
  <si>
    <t>Les peuples autochtones et les communautés dépendant de la forêt pourront être poursuivis en justice en cas de pratiques frauduleuses.</t>
  </si>
  <si>
    <t>Annuler les concessions d'exploitation forestière.</t>
  </si>
  <si>
    <t>Réduire l'empiètement sur les terres des peuples autochtones.</t>
  </si>
  <si>
    <t>Moins de travail pour les peuples autochtones et les communautés dépendant de la forêt.</t>
  </si>
  <si>
    <t>Planter 100 000 ha de plantations sur des terres non viabilisées.</t>
  </si>
  <si>
    <t>Moins de surface de pâturages.</t>
  </si>
  <si>
    <t>Participation intégrale et effective des parties prenantes concernées.</t>
  </si>
  <si>
    <t>Légitimité et responsabilité des organismes représentant les parties prenantes.</t>
  </si>
  <si>
    <t>Mécanismes ou plateformes participatifs.</t>
  </si>
  <si>
    <t>Accès à la justice, mécanismes de réclamations.</t>
  </si>
  <si>
    <t>Transparence et accessibilité des informations relatives à la REDD+.</t>
  </si>
  <si>
    <t>1.       Une des actions REDD+ identifiée dans le Module 1 est-elle susceptible d’exclure des parties prenantes, en particulier des groupes marginalisés, de la participation intégrale aux décisions qui peuvent les affecter ?</t>
  </si>
  <si>
    <t>2.       Une des actions REDD+ identifiée dans le Module 1 est-elle susceptible d’exacerber des conflits au sein des communautés et individus affectés par le projet et/ou le risque de violence à leur égard ?</t>
  </si>
  <si>
    <t>3.       Un processus / une plateforme ont-ils été établis pour permettre la participation totale et efficace des parties prenantes concernées (en tenant compte du genre et des sensibilités culturelles, de manière non-discriminatoire et inclusive) ?</t>
  </si>
  <si>
    <t>4.       Un processus a-t-il été établi pour déterminer la manière dont le gouvernement va obtenir le consentement libre, préalable et éclairé des titulaires de droits concernés par les actions REDD+ qui auront un impact sur leurs droits, leurs terres, leurs territoires ou leurs ressources ?</t>
  </si>
  <si>
    <t>5.       Les parties prenantes concernées ont-elles identifié leurs propres structures de représentation, y compris leurs représentants ?</t>
  </si>
  <si>
    <t>6.       Les parties prenantes concernées ont-elles été consultées de manière complète et efficace en ce qui concerne l'élaboration et les accords sur les actions REDD+ ?</t>
  </si>
  <si>
    <t>7.       Un processus a-t-il été établi pour recevoir et traiter les réclamations des personnes affectées par les actions REDD+ ?</t>
  </si>
  <si>
    <t>8.       Un processus a-t-il été établi pour garantir la circulation opportune des informations relatives aux actions REDD+ aux parties prenantes concernées, dans un format et une langue accessibles ?</t>
  </si>
  <si>
    <t>Possibilité que les parties prenantes concernées soient exclues du processus décisionnel sur les questions qui peuvent les affecter. Veuillez fournir des informations supplémentaires.</t>
  </si>
  <si>
    <t>Possibilité que les actions REDD+ exacerbent des conflits au sein des communautés et individus affectés par le projet et/ou le risque de violence à leur égard. Veuillez fournir des informations supplémentaires.</t>
  </si>
  <si>
    <t>Possibilité d'améliorer les structures de participation/ responsabilité. Veuillez fournir des informations supplémentaires.</t>
  </si>
  <si>
    <t>Possibilité de renforcer la reconnaissance des droits des peuples autochtones et/ou des communautés locales, y compris le droit au consentement libre, préalable et éclairé. Veuillez fournir des informations supplémentaires.</t>
  </si>
  <si>
    <t>Possibilité d'améliorer les structures de gouvernance et d'engagement, ainsi que les normes. Veuillez fournir des informations supplémentaires.</t>
  </si>
  <si>
    <t>Possibilité d'avoir des actions REDD+ plus durables et efficaces. Veuillez fournir des informations supplémentaires.</t>
  </si>
  <si>
    <t>Possibilité d'avoir une plus grande responsabilité en raison du mécanisme / des procédures améliorés visant à gérer les réclamations de manière plus efficace. Veuillez fournir des informations supplémentaires.</t>
  </si>
  <si>
    <t>Les parties prenantes concernées reçoivent les informations nécessaires afin de s'engager efficacement dans les actions REDD+. Veuillez fournir des informations supplémentaires.</t>
  </si>
  <si>
    <t>Possibilité que les parties prenantes concernées ne s'impliquent pas / n'aient pas été impliquées dans les actions REDD+ susceptibles de les affecter. Veuillez fournir des informations supplémentaires.</t>
  </si>
  <si>
    <t>Possibilité que les parties prenantes concernées ne s'impliquent pas / n'aient pas été impliquées dans les actions REDD+ susceptibles de les affecter. Violation potentielle du droit applicable dans le cadre du consentement libre, préalable et éclairé. Veuillez fournir des informations supplémentaires.</t>
  </si>
  <si>
    <t>Manque potentiel de structures de participation réellement représentatives qui peut entraîner une capacité moindre à garantir une participation totale et efficace des parties prenantes concernées et augmenter le risque de conflit au sein des parties prenantes. Veuillez fournir des informations supplémentaires.</t>
  </si>
  <si>
    <t>Probabilité accrue de conflits et de critiques de la part des parties prenantes concernées lors de la mise en œuvre de la REDD+. Veuillez fournir des informations supplémentaires.</t>
  </si>
  <si>
    <t>Probabilité accrue de conflits entre les parties prenantes pouvant s'aggraver en raison d'un manque de mécanisme/procédures pour gérer efficacement les réclamations. Veuillez fournir des informations supplémentaires.</t>
  </si>
  <si>
    <t>Les parties prenantes concernées ne recevront/ ne reçoivent pas les informations nécessaires pour s'engager efficacement dans les actions REDD+. Veuillez fournir des informations supplémentaires.</t>
  </si>
  <si>
    <t>Assurer la participation des parties prenantes aux processus REDD+ peut accroître les opportunités pour la participation plus largement, en mettant en place les mécanismes pertinents.</t>
  </si>
  <si>
    <t>Manquer de fournir les informations appropriées aux parties prenantes peut les empêcher de participer effectivement et véritablement et créer des frustrations vis-à-vis du processus REDD+.</t>
  </si>
  <si>
    <t>Étendre la gestion communautaire des forêts.</t>
  </si>
  <si>
    <t>Étendre la gestion communautaire des forêts peut augmenter le nombre et les groupes de parties prenantes impliqués dans la prise de décision concernant leurs forêts locales.</t>
  </si>
  <si>
    <t>Consultation (condition préalable).</t>
  </si>
  <si>
    <t>Le groupe consulté peut représenter les parties prenantes de manière inégale.</t>
  </si>
  <si>
    <t>Définition de la forêt naturelle et compréhension de la distribution des forêts naturelles.</t>
  </si>
  <si>
    <t>Compréhension des impacts potentiels des options de politiques REDD+ sur la biodiversité et les services écosystémiques fournis par les forêts.</t>
  </si>
  <si>
    <t>Conservation des forêts naturelles ; éviter la dégradation ou la conversion en forêts plantées (sauf dans le cadre de restauration de la forêt).</t>
  </si>
  <si>
    <t>Gestion des forêts plantées et naturelles en vue de maintenir ou de restaurer la biodiversité et les services écosystémiques (contrôle de l'érosion du sol, pureté de l'eau, produits forestiers non ligneux par exemple).</t>
  </si>
  <si>
    <t>Identification et amélioration des bénéfices sociaux (par exemple, amélioration du niveau de vie, partage des bénéfices).</t>
  </si>
  <si>
    <t>Conservation de la biodiversité en dehors de la forêt.</t>
  </si>
  <si>
    <t>1.1.    Résulter en une conservation améliorée de la biodiversité, des forêts naturelles et de leurs services écosystémiques, telle que :</t>
  </si>
  <si>
    <t>1.1.1. L'amélioration de l'état des zones importantes en termes de biodiversité (grâce à une meilleure gestion des zones protégées ou le ciblage des actions REDD+ ?</t>
  </si>
  <si>
    <t>1.1.2. Éviter l’érosion du sol et maintenir la qualité de l’eau (par exemple, par la diminution du déboisement ou de l’exploitation forestière intensive sur les pentes abruptes et les forêts riveraines) ?</t>
  </si>
  <si>
    <t>1.2.    Poser des risques pour la conservation de la biodiversité, des forêts naturelles et de leurs services écosystémiques par :</t>
  </si>
  <si>
    <t>1.2.1. Conversion (l'établissement de plantations dans des forêts dégradées ou secondaires, par exemple) ?</t>
  </si>
  <si>
    <t>1.2.2. Dégradation de la biodiversité et des services écosystémiques (en intensifiant l'utilisation des forêts résultant en une pression de chasse plus importante sur les espèces vulnérables ou en favorisant des espèces d'arbres très productives aux dépens de la diversité des espèces, par exemple) ?</t>
  </si>
  <si>
    <t>1.3.    Poser des risques pour la biodiversité en dehors des forêts par :</t>
  </si>
  <si>
    <t>1.3.1. Déplacement dû au changement d'affectation des terres (nouveaux pâturages dans d'autres écosystèmes plutôt que dans la forêt) ?</t>
  </si>
  <si>
    <t>1.3.2. Impacts involontaires sur des terres avoisinantes (par exemple par la dérive de pesticides de l’agriculture intensifiée, le captage d’eau ou incendies résultant de la gestion de la forêt) ?</t>
  </si>
  <si>
    <t>1.3.3. Afforestation dans les zones d'importance pour la conservation?</t>
  </si>
  <si>
    <t>1.4.    Poser des risques pour la biodiversité dans d'autres pays par :</t>
  </si>
  <si>
    <t>1.4.1. Des importations accrues de produits agricoles pour compenser la baisse de la production nationale ?</t>
  </si>
  <si>
    <t>1.4.2. Des importations accrues de bois ?</t>
  </si>
  <si>
    <t>1.4.3. Améliorer l'accès des communautés locales aux produits forestiers, tels que le bois de chauffage, la nourriture provenant de la forêt et les plantes médicinales ?</t>
  </si>
  <si>
    <t>2.       L'une des actions REDD+ identifiées dans le Module 1 est-elle susceptible de :</t>
  </si>
  <si>
    <t>2.1.    Limiter la disponibilité, la qualité et l’accès aux produits forestiers, en particulier pour les communautés locales ?</t>
  </si>
  <si>
    <t>2.2.     Améliorer la capacité d’adaptation au changement climatique des communautés et ainsi réduire leur vulnérabilité au changement climatique ?</t>
  </si>
  <si>
    <t>2.3.     Inciter à la conservation des forêts naturelles et de leurs services écosystémiques (par exemple, par le partage des bénéfices, ou les paiements pour les Services Ecosystémiques (PSE)) ?</t>
  </si>
  <si>
    <t>2.4.     Offrir des opportunités de moyens de subsistance pour les communautés locales (par exemple, des emplois dans des projets de régénération naturelle assistée, le développement de revenus alternatifs offrant des opportunités réduisant la pression sur les forêts) ?</t>
  </si>
  <si>
    <t>2.5.     Affecter négativement les moyens de subsistance locaux (par exemple, par la perte des moyens de subsistance en raison de la fermeture des industries d’exploitation du bois ou en dépendant, ou le contrôle de l’expansion agricole) ?</t>
  </si>
  <si>
    <t>2.6.     Conserver les forêts et les produits forestiers ayant une importance traditionnelle et spirituelle pour les communautés autochtones et locales (par exemple la conservation de sites sacrés, des plantes médicinales) ?</t>
  </si>
  <si>
    <t>3.       Le programme REDD+ encouragera-t-il à la conservation des forêts en priorisant des actions qui réduisent la conversion des forêts (pour l’agriculture par exemple) sur d’autres activités REDD+ ?</t>
  </si>
  <si>
    <t>3.1.    Si des actions qui réduisent la conversion ne sont pas priorisées, y a-t-il un risque que le déboisement continue tandis que les efforts sont déployés pour d’autres activités REDD+ telles que l’afforestation ?</t>
  </si>
  <si>
    <t>4.       Le programme REDD+ donnera-t-il la priorité aux interventions qui réduisent la dégradation des forêts naturelles par rapport à d’autres activités REDD+ ?</t>
  </si>
  <si>
    <t xml:space="preserve">Potentiel des action(s) REDD+ pour améliorer l'état des zones importantes en termes de biodiversité. Veuillez fournir des informations supplémentaires. </t>
  </si>
  <si>
    <t>Potentiel des action(s) REDD+  pour éviter l'érosion du sol et maintenir la qualité de l'eau. Veuillez fournir des informations supplémentaires.</t>
  </si>
  <si>
    <t>Potentiel des action(s) REDD+ de résulter en une conversion de la forêt naturelle. Veuillez fournir des informations supplémentaires.</t>
  </si>
  <si>
    <t>Potentiel des action(s) REDD+ de résulter en une dégradation de la biodiversité et des services écosystémiques. Veuillez fournir des informations supplémentaires.</t>
  </si>
  <si>
    <t>Impacts négatifs potentiels du changement d'affectation des terres sur la biodiversité en dehors des forêts. Veuillez fournir des informations supplémentaires.</t>
  </si>
  <si>
    <t>Impacts négatifs potentiels sur la biodiversité hors des zones gérées. Veuillez fournir des informations supplémentaires.</t>
  </si>
  <si>
    <t>Impacts négatifs potentiels de l’afforestation dans les zones d'importance pour la conservation sur la biodiversité en dehors des forêts. Veuillez fournir des informations supplémentaires.</t>
  </si>
  <si>
    <t>Impacts négatifs potentiels du changement d'affectation des terres ou de la production agricole intensifiée sur la biodiversité dans d'autres pays. Veuillez fournir des informations supplémentaires.</t>
  </si>
  <si>
    <t>Impacts négatifs potentiels de l'augmentation de l'exploitation forestière sur la biodiversité de la forêt dans d'autres pays. Veuillez fournir des informations supplémentaires.</t>
  </si>
  <si>
    <t>Potentiel des action(s) REDD+ pour améliorer l'accès des communautés locales aux produits forestiers. Veuillez fournir des informations supplémentaires.</t>
  </si>
  <si>
    <t>Impacts négatifs potentiels sur la possibilité pour les communautés locales d’accéder et de bénéficier des produits forestiers. Veuillez fournir des informations supplémentaires.</t>
  </si>
  <si>
    <t>Potentiel des action(s) REDD+ pour améliorer la capacité d’adaptation des communautés et réduire leur vulnérabilité au changement climatique. Veuillez fournir des informations supplémentaires.</t>
  </si>
  <si>
    <t>Potentiel des action(s) REDD+ pour soutenir les moyens de subsistance des communautés et leur développement. Veuillez fournir des informations supplémentaires.</t>
  </si>
  <si>
    <t>Impacts négatifs potentiels sur les moyens de subsistance locaux et le développement. Veuillez fournir des informations supplémentaires.</t>
  </si>
  <si>
    <t>Risque potentiel pour les forêts et les produits forestiers ayant une importance traditionnelle et spirituelle. Veuillez fournir des informations supplémentaires.</t>
  </si>
  <si>
    <t>Potentiel pour protéger les zones forestières et les produits forestiers ayant une importance traditionnelle et spirituelle. Veuillez fournir des informations supplémentaires.</t>
  </si>
  <si>
    <t>Potentiel pour une conservation améliorée des forêts par la priorisation d’actions REDD+ qui réduisent la conversion des forêts. Veuillez fournir des informations supplémentaires.</t>
  </si>
  <si>
    <t>Impacts négatifs potentiels du déboisement continu sur les services écosystémiques et la biodiversité des forêts. Veuillez fournir des informations supplémentaires.</t>
  </si>
  <si>
    <t>Potentiel pour une conservation améliorée des forêts par la réduction de la dégradation des forêts naturelles. Veuillez fournir des informations supplémentaires.</t>
  </si>
  <si>
    <t>Suite au travail de sensibilisation du programme REDD+, les communautés locales et les sociétés privées comprennent mieux la valeur des services écosystémiques de la forêt et les incorporent dans leur planification. Les services écosystémiques sont ainsi mieux préservés.</t>
  </si>
  <si>
    <t>En raison des informations limitées sur la valeur des forêts pour la biodiversité et les services écosystémiques, la planification et la mise en œuvre de la REDD+ sont principalement axées sur la réduction des émissions et l'on passe ainsi à côté d'opportunités de synergies.</t>
  </si>
  <si>
    <t>Planification et coordination à l'échelle du paysage.</t>
  </si>
  <si>
    <t>Une planification qui donne la priorité à la protection des forêts naturelles met un terme au déclin en termes de disponibilité de produits forestiers non ligneux.</t>
  </si>
  <si>
    <t>L’afforestation d'un écosystème de prairie de grande valeur en termes de biodiversité entraîne une perte en matière de populations d'oiseaux nicheurs.</t>
  </si>
  <si>
    <t>1.       L'une des actions REDD+ identifiées dans le Module 1 est-elle susceptible d'être vulnérable :</t>
  </si>
  <si>
    <t>1.1.    Au changement climatique (sécheresse, inondations plus fréquentes) ?</t>
  </si>
  <si>
    <t>1.2.    Aux incendies de forêt ?</t>
  </si>
  <si>
    <t>1.3.    À la défaillance des institutions ?</t>
  </si>
  <si>
    <t>1.4.    Aux tendances démographiques prévues et aux demandes changeantes pour des terres agricoles, y compris par l'intermédiaire du commerce international ?</t>
  </si>
  <si>
    <t>1.5.    À l'instabilité dans les pays voisins (actions REDD+ dans des zones frontalières agitées, par exemple) ?</t>
  </si>
  <si>
    <t>Possibilité d'inversion des réductions des émissions ou du captage du carbone obtenu en raison du changement climatique. Veuillez fournir des informations supplémentaires.</t>
  </si>
  <si>
    <t>Possibilité d'inversion des réductions des émissions ou du captage du carbone obtenu suite à un incendie de forêt. Veuillez fournir des informations supplémentaires.</t>
  </si>
  <si>
    <t>Possibilité d'inversion des réductions des émissions ou du captage du carbone obtenu suite à une défaillance des institutions. Veuillez fournir des informations supplémentaires.</t>
  </si>
  <si>
    <t>Possibilité d'inversion des réductions des émissions ou du captage du carbone obtenu en raison des tendances démographiques et des demandes pour les terres agricoles. Veuillez fournir des informations supplémentaires.</t>
  </si>
  <si>
    <t>Possibilité d'inversion des réductions des émissions en raison de l'instabilité dans les pays voisins. Veuillez fournir des informations supplémentaires.</t>
  </si>
  <si>
    <t>Les fluctuations de la disponibilité du financement REDD+ risque d'inverser les accomplissements.</t>
  </si>
  <si>
    <t>Afforestation des terres agricoles.</t>
  </si>
  <si>
    <t>Un incendie causé par des feux agricoles se propage dans la nouvelle forêt, ce qui entraîne l'inversion du captage du carbone et peut également entraver le potentiel de captage à une date ultérieure.</t>
  </si>
  <si>
    <t>Remédier aux moteurs directs et indirects du changement d'affectation des terres.</t>
  </si>
  <si>
    <t>Certaines options REDD+ peuvent entraîner le déplacement des émissions au niveau local (au-delà des limites du projet REDD+, par exemple).</t>
  </si>
  <si>
    <t>Certaines options REDD+ peuvent entraîner le déplacement des émissions au niveau national (dans d'autres endroits au sein du pays).</t>
  </si>
  <si>
    <t>Certaines options REDD+ peuvent entraîner le déplacement des émissions au niveau international (dans d'autres pays).</t>
  </si>
  <si>
    <t>Le Système National de Suivi des forêts (SNSF) peut être conçu pour détecter et fournir des informations sur les déplacements au niveau national, sous-national et local.</t>
  </si>
  <si>
    <t>Analyse du risque d'inversion des réductions d'émissions, également appelé risque de « non-permanence ».</t>
  </si>
  <si>
    <t>Le Système National de Suivi des forêts (SNSF) peut être conçu pour détecter et fournir des informations sur les inversions.</t>
  </si>
  <si>
    <t>Scénarios de référence plausibles pour la REDD+ qui fournissent une indication raisonnable du risque de déforestation en l'absence de la REDD+. En cas de sous-estimation, il y a un plus grand risque d'inversion des accomplissements du programme REDD+.</t>
  </si>
  <si>
    <t>1.       Existe-t-il des facteurs du changement d'affectation des terres et de la dégradation de la forêt susceptibles de persister malgré les actions REDD+ et d'entraîner un déplacement ?</t>
  </si>
  <si>
    <t>Déplacement potentiel des émissions en raison de la difficulté de traiter les facteurs du changement d'affectation des terres et de la dégradation des forêts. Veuillez fournir des informations supplémentaires.</t>
  </si>
  <si>
    <t>Déplacement potentiel des émissions au niveau local. Veuillez fournir des informations supplémentaires.</t>
  </si>
  <si>
    <t>Déplacement potentiel des émissions sur l'ensemble du territoire national. Veuillez fournir des informations supplémentaires.</t>
  </si>
  <si>
    <t>Déplacement international potentiel des émissions. Veuillez fournir des informations supplémentaires.</t>
  </si>
  <si>
    <t>Capacité potentiellement limitée en termes d'estimation de la fuite de dioxyde de carbone provenant d'émissions. Il faut donc donner la priorité aux actions REDD+ visant à minimiser ces fuites. Veuillez fournir des informations.</t>
  </si>
  <si>
    <t>Capacité potentiellement limitée en termes d'évaluation de la vulnérabilité des écosystèmes non forestiers face au changement d'affectation des terres. Il faut donc donner la priorité aux actions REDD+ visant à réduire cette vulnérabilité. Veuillez fournir des informations supplémentaires.</t>
  </si>
  <si>
    <t>Mise en application des réglementations relatives à l'exploitation forestière.</t>
  </si>
  <si>
    <t>La réduction de la production nationale de bois suite aux actions REDD+ fait augmenter l'exploitation forestière non durable dans un pays voisin.</t>
  </si>
  <si>
    <t>Suite au programme REDD+, de nouvelles terres cultivables sont développées dans les zones humides plutôt que dans la forêt. Émissions importantes causées par le drainage des zones humides.</t>
  </si>
  <si>
    <t>Risques associés à la</t>
  </si>
  <si>
    <t>Bénéfices et risques associés à la</t>
  </si>
  <si>
    <t>2.1   Entraîner un déplacement en termes de changement d'affectation des terres au niveau local (la protection de la forêt entraînant la conversion agricole de la brousse par exemple) ?</t>
  </si>
  <si>
    <t>2.2   Donner lieu à un déplacement en termes de changement d'affectation des terres sur l'ensemble du territoire national ?</t>
  </si>
  <si>
    <t>2.3   Entraîner un déplacement international en termes de changement d'affectation des terres (suite à des importations plus élevées d'aliments ou de bois pour compenser la baisse de la production nationale, par exemple) ?</t>
  </si>
  <si>
    <t>2.4   L'importance du rôle des écosystèmes non forestiers du pays / de la région dans le stockage du carbone est-elle comprise (l'ampleur des impacts négatifs du changement d'affectation des terres sur le climat) ?</t>
  </si>
  <si>
    <t>2.5   La vulnérabilité des écosystèmes non forestiers face au changement d'affectation des terres est-elle comprise (adéquation de l'agriculture, accessibilité, statut de protection, importance potentielle d'utilisations extractives, fragmentation) ?</t>
  </si>
  <si>
    <t>L'objectif de ce module est de déterminer s'il existe des politiques, lois et règlementations (PLR) couvrant les bénéfices et les risques identifiés, des lacunes et des conflits quelconques entre les PLR existantes et celles identifiées comme soutenant les garanties. Pour chacune des garanties, les participants devront identifier les PLR en place couvrant les risques et les bénéfices identifiés dans le Module 2. Cela pourra leur permettre de mieux comprendre la manière dont les PLR doivent être modifiées ou introduites de façon à mieux correspondre aux besoins de l'approche des garanties du pays.</t>
  </si>
  <si>
    <t>Tableau des PLR existantes abordant les garanties de Cancún, avec une évaluation qualitative de la manière dont elles couvrent les bénéfices et les risques identifiés et une liste des lacunes des PLR.</t>
  </si>
  <si>
    <t>Remarques (le cas échéant)</t>
  </si>
  <si>
    <t>Tableau 3 :</t>
  </si>
  <si>
    <t xml:space="preserve">Politiques, lois ou règlementations (PLR) pertinentes pour la </t>
  </si>
  <si>
    <t>L'objectif est de rapidement évaluer les risques et les bénéfices potentiels des actions REDD+ documentés dans le Module 1. Ces informations seront utilisées dans le Module 3 pour déterminer dans quelle mesure les politiques, les lois et les règlements (PLR) existantes couvrent les garanties de Cancún. Ce module est structuré en fonction des garanties de Cancún. Pour chaque garantie, les participants devront identifier les bénéfices et les risques potentiels des différentes actions REDD+. Ces bénéfices et risques seront ensuite utilisés dans l'analyse des lacunes des PLR existantes (Module 3).</t>
  </si>
  <si>
    <t>• Comme dans le Module 2, les garanties sont considérées l'une après l'autre.
• Des questions d'orientation sont fournies pour des PLR spécifiques afin d'aider l'utilisateur à créer une liste des PLR pertinentes à noter dans le tableau 3. Notez les réponses dans la section ‘Remarques’ ; elles pourront être des ressources précieuses pour des travaux ultérieurs sur les PLR.
• Pour chaque garantie, le manuel de l'utilisateur fournit un tableau répertoriant les PLR  nationales et internationales potentiellement pertinentes (Annexe 3). 
• Les bénéfices et les risques identifiés dans le Module 2 peuvent être importés dans l’analyse du Module 3. Vous devez décider si vous voulez importer tous les bénéfices et les risques ou seulement ceux potentiellement prioritaires (reportez-vous au manuel de l'utilisateur pour de plus amples informations).
• Dans le tableau 3, identifiez les PLR pertinentes, évaluez la manière dont elles couvrent le bénéfice ou le risque, prenez note de toute PLR conflictuelle et déterminez toutes les lacunes existantes (bénéfices ou risques non gérés par les PLR existantes).
•Ne vous sentez pas obligé(e) de remplir toutes les cases. Certains bénéfices ou risques peuvent être abordés par plusieurs PLR. Certaines PLR pourront aborder plusieurs bénéfices ou risques.
• Réfléchissez aux résultats de ce processus, y compris la couverture des PLR spécifiques, leur efficacité et l'impact de toute PLR conflictuelle. Notez les résultats de cette évaluation dans la case en bas du tableau.</t>
  </si>
  <si>
    <t>1.       Existe-t-il une stratégie ou un plan d'action REDD+ national ?</t>
  </si>
  <si>
    <t>2.       Est-ce que la stratégie ou le plan d'action REDD+ national fait référence à, et utilise, les lois et politiques nationales suivantes contribuant à la mise en œuvre des conventions et accords internationaux pertinents :</t>
  </si>
  <si>
    <t>2.1.    Programme forestier national ?</t>
  </si>
  <si>
    <t>2.2.    Code forestier / législation forestière ?</t>
  </si>
  <si>
    <t>2.3.    Stratégie / politique d'atténuation du changement climatique ?</t>
  </si>
  <si>
    <t>2.4.    Stratégie / politique d'adaptation au changement climatique ?</t>
  </si>
  <si>
    <t>2.5.    Politiques pour le développement / stratégies nationales de lutte contre la pauvreté ?</t>
  </si>
  <si>
    <t>2.6.    Loi sur la biodiversité / les services écosystémiques ?</t>
  </si>
  <si>
    <t>2.7.    Instruments juridiques relatifs aux zones protégées ?</t>
  </si>
  <si>
    <t>2.8.    Plans de développement de l'infrastructure ?</t>
  </si>
  <si>
    <t>2.9.    Plans et politiques de développement agricole ?</t>
  </si>
  <si>
    <t>2.10.Autres plans d'occupation des sols existants ?</t>
  </si>
  <si>
    <t>2.11.Registre des concessions d'exploitation minière et forestière ?</t>
  </si>
  <si>
    <t>2.12.Régime foncier ?</t>
  </si>
  <si>
    <t>3.       Des politiques, lois, réglementations ou d'autres mesures sont-elles en place (ou prévues) pour:</t>
  </si>
  <si>
    <t>3.1.    Identifier et remédier à toute incohérence entre les actions REDD+ proposées et :</t>
  </si>
  <si>
    <t>3.1.1. le programme forestier national ?</t>
  </si>
  <si>
    <t>3.1.2. la mise en œuvre nationale des accords internationaux pertinents relatifs au climat, au développement et à la biodiversité ?</t>
  </si>
  <si>
    <t>3.2.    Explorer et améliorer les complémentarités entre le programme REDD+ et le programme forestier national et les accords internationaux pertinents ?</t>
  </si>
  <si>
    <t>3.3.    Faciliter la coordination et la communication entre les organismes et les acteurs mettant en œuvre ces politiques nationales et ceux impliqués dans le programme REDD+ ?</t>
  </si>
  <si>
    <t>Qté.</t>
  </si>
  <si>
    <t>Ces PLR sont-elles mises en œuvre de manière efficace ?</t>
  </si>
  <si>
    <t>PLR conflictuelles ?</t>
  </si>
  <si>
    <t>Lacunes identifiées</t>
  </si>
  <si>
    <t>EXEMPLE</t>
  </si>
  <si>
    <t>PLR pertinentes pour le bénéfice</t>
  </si>
  <si>
    <t>Comment le bénéfice est-il couvert par ces PLR ?</t>
  </si>
  <si>
    <t>Comment le risque est-il couvert par ces PLR ?</t>
  </si>
  <si>
    <t>Couverture globale des PLR / lacunes de la garantie :</t>
  </si>
  <si>
    <t>Stratégie de lutte contre la pauvreté.</t>
  </si>
  <si>
    <t>Existence d'une communication interministérielle pour réaliser la stratégie de lutte contre la pauvreté.</t>
  </si>
  <si>
    <t>Certains ministères sont plus influents que d'autres.</t>
  </si>
  <si>
    <t>Non.</t>
  </si>
  <si>
    <t>Les pratiques actuelles limitent la communication interministérielle (peu de réunions regroupant le personnel de différents ministères, par exemple).</t>
  </si>
  <si>
    <t>1. Base de données centralisée de cartes pour la désignation de l'utilisation des sols.
2. Processus pour résoudre les conflits.</t>
  </si>
  <si>
    <t>1. La base de données centralisée aide à identifier les conflits.
2. Directement conçu pour réduire ce risque.</t>
  </si>
  <si>
    <t>1. Création de la base de données en cours. Certaines couches cartographiques sont plus à jour que d'autres.
2. Mise en œuvre lente du processus.</t>
  </si>
  <si>
    <t>1.10.Promouvoir l’égalité des sexes et l’émancipation des femmes tout en cherchant à réduire les inégalités entre les sexes pour l’accès et le contrôle des ressources et des bénéfices du développement ?</t>
  </si>
  <si>
    <t>1.       Des politiques, lois, réglementations ou d'autres mesures sont-elles en place (ou prévues) pour :</t>
  </si>
  <si>
    <t>1.1.    Fournir l'accès à des informations ponctuelles, pertinentes et exploitables sur les actions REDD+ ?</t>
  </si>
  <si>
    <t>1.2.    Établir des procédures de divulgation des informations ?</t>
  </si>
  <si>
    <t>1.3.    Procéder à une circulation active grâce à différents canaux appropriés et des règles claires sur le moment et la fréquence de publication des informations ?</t>
  </si>
  <si>
    <t>1.4.    Éduquer les parties prenantes sur la manière d'accéder à ces informations ?</t>
  </si>
  <si>
    <t>1.5.    Désigner des points de contact au sein des organismes REDD+ responsables de partager efficacement ces informations ?</t>
  </si>
  <si>
    <t>1.6.    Établir des structures décisionnelles au sein des organisations, comprenant la description des principes justifiant les décisions et un calendrier clair pour les processus décisionnels ?</t>
  </si>
  <si>
    <t>1.7.    Évaluer régulièrement l'efficacité des actions REDD+ en consultation avec les parties prenantes pour publier régulièrement les résultats de cette évaluation ?</t>
  </si>
  <si>
    <t>1.8.    Inclure ou proposer des approches visant à garantir la responsabilité des organismes représentant les parties prenantes ?</t>
  </si>
  <si>
    <t>1.9.    Empêcher, détecter et sanctionner les abus de pouvoir et la corruption lors de la mise en œuvre de la REDD+ ?</t>
  </si>
  <si>
    <t>2.       Dans quelle mesure le niveau de transparence et de consultation a-t-il été approprié lors du développement et de la mise en œuvre de ces mesures, politiques, lois et réglementations ?</t>
  </si>
  <si>
    <t>3.       Quel est le degré d'accessibilité, de prévisibilité et d'équité de chacune de ces politiques ?</t>
  </si>
  <si>
    <t>4.       Les capacités pour mettre en œuvre ces politiques sont-elles envisagées de manière appropriée ?</t>
  </si>
  <si>
    <t>5.       Des plans sont-ils en place pour contrôler leur mise en application efficace ?</t>
  </si>
  <si>
    <t>Réglementations ministériels et systèmes d’attribution des concessions.</t>
  </si>
  <si>
    <t>Couvre les concessions au niveau national, mais pas au niveau des provinces et des districts.</t>
  </si>
  <si>
    <t>60% des usagers ont exprimé leur satisfaction lors d’un sondage.</t>
  </si>
  <si>
    <t>Les PLR pourraient être plus efficaces si les processus au niveau des provinces et des districts étaient intégrés au niveau national.</t>
  </si>
  <si>
    <t>Budget national ou étatique et formations pour faire appliquer la loi.</t>
  </si>
  <si>
    <t>Inadéquat.</t>
  </si>
  <si>
    <t>Faiblement.</t>
  </si>
  <si>
    <t>Besoin de plus de fonds pour accroître les ressources humaines  et améliorer les compétences.</t>
  </si>
  <si>
    <t>1.1.    Reconnaître et encourager le respect total des droits de l’Homme des peuples autochtones et des communautés locales, en accord avec les obligations de l’État dans le cadre du droit international (y compris leur droit à l’autodétermination, droits sur la terre, les ressources et les territoires, les moyens de subsistance traditionnels et les cultures) ?</t>
  </si>
  <si>
    <t>1.2.    Assurer la participation intégrale et effective des peuples autochtones et des communautés locales, avec pour objectif de garantir leur consentement libre, préalable et éclairé lorsque leurs droits, terres, ressources, territoires et moyens de subsistance traditionnels peuvent être affectés ?</t>
  </si>
  <si>
    <t>1.3.    Promouvoir un meilleur contrôle et la gestion par les peuples autochtones et les communautés locales des développements qui les affectent, y compris leurs terres, ressources et territoires ?</t>
  </si>
  <si>
    <t>1.4.     Éviter les impacts négatifs sur les droits des peuples autochtones et les communautés locales, leurs terres, ressources et territoires, pour atténuer et résoudre les impacts résiduels et pour assurer l’offre juste et équitable de bénéfices ?</t>
  </si>
  <si>
    <t>1.5.    Reconnaître et respecter l’interdiction d’expulsions forcées de peuples autochtones et de communautés locales ?</t>
  </si>
  <si>
    <t>1.6.    Anticiper et éviter, ou, lorsqu’il n’est pas possible de les éviter, minimiser les impacts sociaux et économiques négatifs résultant de l’acquisition de terres ou de ressources, ou de restrictions à l’utilisation des terres ou des ressources ?</t>
  </si>
  <si>
    <t>1.7.    Améliorer, ou du moins restaurer, les moyens de subsistance des personnes déplacées et pour améliorer les niveaux de vie des groupes déplacés, pauvres ou autres ?</t>
  </si>
  <si>
    <t>1.8.    Protéger et gérer le Patrimoine Culturel ?</t>
  </si>
  <si>
    <t>1.9.    Conserver le Patrimoine Culturel et éviter sa modification, son endommagement ou sa disparition ?</t>
  </si>
  <si>
    <t>2.       Quel est le degré d'accessibilité, de prévisibilité, d'équité et de transparence de chacune de ces politiques?</t>
  </si>
  <si>
    <t>3.       Sont-elles mises en œuvre?</t>
  </si>
  <si>
    <t>Réglementations du régime foncier.</t>
  </si>
  <si>
    <t>Couverture totale.</t>
  </si>
  <si>
    <t>Gouvernent le régime foncier.</t>
  </si>
  <si>
    <t>Droit coutumier.</t>
  </si>
  <si>
    <t>Manque d'alignement entre les réglementations et le droit coutumier.</t>
  </si>
  <si>
    <t>Le processus d’attribution de titres de propriété pourrait entraîner la dépossession des terres des peuples autochtones.</t>
  </si>
  <si>
    <t>Législation nationale sur les titres de propriété et Convention internationale sur l’élimination de toutes les formes de discrimination raciale (CIEDR).</t>
  </si>
  <si>
    <t>La couverture par la législation nationale est incomplète (elle n’aborde pas la question des risques).</t>
  </si>
  <si>
    <t>La législation nationale n’est pas mise en œuvre de manière efficace à cause de manifestations et de conflits entre le gouvernement et les peuples autochtones aux endroits où le processus d’attribution de titres de propriété est prévu.</t>
  </si>
  <si>
    <t>La législation nationale est en conflit avec la Convention internationale sur l’élimination de toutes les formes de discrimination raciale (CIEDR).</t>
  </si>
  <si>
    <t>Manque d’alignement entre le droit national et le droit international.</t>
  </si>
  <si>
    <t>1.1.    Assurer la participation véritable, effective et informée des parties prenantes dans la formulation et la mise en place de la REDD+ ?</t>
  </si>
  <si>
    <t>1.2.    Assurer que l’analyse et l’engagement des parties prenantes sont effectués en tenant compte du genre et des sensibilités culturelles, de manière non-discriminatoire et inclusive, garantissant que les groupes vulnérables et marginalisés  potentiellement affectés sont identifiés et se voient offrir l’opportunité de participer ?</t>
  </si>
  <si>
    <t>1.3.    Assurer que le niveau et la fréquence de l’engagement reflètent la nature de l’activité, l’ampleur des risques et impacts négatifs potentiels et les préoccupations soulevées par les communautés affectées ?</t>
  </si>
  <si>
    <t>1.4.    Assurer le consentement libre, préalable et informé pour les activités qui peuvent affecter les droits et les intérêts, terres, ressources, territoires et moyens de subsistance traditionnels des peuples autochtones ?</t>
  </si>
  <si>
    <t>1.5.    Assurer que les parties prenantes pouvant être affectées négativement par les actions REDD+ puissent communiquer leurs préoccupations quant aux performances et impacts sociaux et environnementaux par différents biais ?</t>
  </si>
  <si>
    <t>1.6.    Appuyer le libre choix de représentants pour participer à la prise de décision au sujet de la REDD+ ?</t>
  </si>
  <si>
    <t>2.       Quel est le degré d'accessibilité, de prévisibilité et d'équité de chacune de ces politiques?</t>
  </si>
  <si>
    <t>Politique de gestion communautaire des forêts.</t>
  </si>
  <si>
    <t>La politique de gestion communautaire des forêts énonce des principes afin d’assurer l’implication des parties prenantes pertinentes lors de l’établissement de gestion communautaire des forêts dans de nouvelles zones.</t>
  </si>
  <si>
    <t>La politique est appliquée de manière effective en ce qui concerne l’engagement des communautés locales, mais ne comprend pas de considérations propres aux populations autochtones.</t>
  </si>
  <si>
    <t>La politique de gestion communautaire des forêts n’est pas complètement cohérente avec le principe de consentement libre, préalable et éclairé et ses particularités en ce qui concerne les communautés autochtones. (Il ne s’agit pas d’un conflit avec une PLR nationale mais avec les exigences de la REDD+).</t>
  </si>
  <si>
    <t>Absence de considération explicite des peuples autochtones dans la politique de gestion communautaire des forêts existante.</t>
  </si>
  <si>
    <t>Loi sur la liberté d’information.</t>
  </si>
  <si>
    <t>La loi sur la liberté d’information ordonne la divulgation proactive de l’information et établit des règles pour les demandes et réponses.</t>
  </si>
  <si>
    <t>En dépit de l’application de la loi, les parties prenantes ne sont pas au courant de leur droit légal à l’information.
Les parties prenantes ne sont pas en mesure d’accéder et d’utiliser l’information en raison de l’absence d’accès internet.
Les systèmes pour relayer les demandes d’information au niveau local aux organes appropriés ne sont pas en place.</t>
  </si>
  <si>
    <t xml:space="preserve">Manque de connaissance de leur droit à l’information et incapacité des parties prenantes à accéder et utiliser l’information. 
Manque des systèmes appropriés pour relayer les demandes d’information.
</t>
  </si>
  <si>
    <t>En ce qui concerne les forêts naturelles</t>
  </si>
  <si>
    <t>En ce qui concerne la biodiversité</t>
  </si>
  <si>
    <t>En ce qui concerne les autres bénéfices sociaux et environnementaux</t>
  </si>
  <si>
    <t>1.1.    Définir une forêt naturelle (y compris des conseils sur l'âge, la composition et le degré de dégradation) ?</t>
  </si>
  <si>
    <t>1.2.    Développer et tenir à jour des informations sur la distribution des forêts et leur valeur en termes de biodiversité et de services écosystémiques ?</t>
  </si>
  <si>
    <t>1.3.    Comprendre les facteurs de la déforestation et de la dégradation des forêts ?</t>
  </si>
  <si>
    <t>1.4.    Limiter la conversion et la dégradation des forêts naturelles (plans d'utilisation des sols, couverture par des zones protégées, normes et plans de gestion des forêts, conseils sur l'utilisation des feux en agriculture, etc.) ?</t>
  </si>
  <si>
    <t>2.       Des politiques, lois, réglementations ou d'autres mesures sont-elles en place (ou prévues) pour :</t>
  </si>
  <si>
    <t>2.1.    Définir des objectifs spécifiques pour la conservation de la biodiversité (espèces et / ou écosystèmes), y compris pour la REDD+ ?</t>
  </si>
  <si>
    <t>2.2.    Identifier et cartographier les écosystèmes uniques et menacés ou les écosystèmes associés à des espèces endémiques et en voie de disparition ?</t>
  </si>
  <si>
    <t>2.3.    Envisager et surveiller les effets de la gestion des forêts sur la biodiversité et les services écosystémiques ?</t>
  </si>
  <si>
    <t>2.4.    Garantir que la planification de l'aménagement du territoire prenne en compte les services écosystémiques et la conservation de la biodiversité, y compris en dehors des forêts (contribution des zones humides pour réguler les inondations) et vise à maintenir ou à augmenter la connectivité des forêts (réduction de la fragmentation)) ?</t>
  </si>
  <si>
    <t>2.5.    Éviter ou minimiser les impacts négatifs de la REDD+ sur les écosystèmes non forestiers (plans d'utilisation des sols existants, couverture par des zones protégées, nécessité de procéder à des évaluations des impacts environnementaux, etc.) ?</t>
  </si>
  <si>
    <t>2.6.    Éviter ou minimiser les impacts de la REDD+ sur la biodiversité dans d'autres pays (en choisissant de promouvoir l'exploitation forestière qui a un impact moindre au détriment de l'augmentation de l'importation de bois, par exemple) ?</t>
  </si>
  <si>
    <t>3.       Des politiques, lois, réglementations ou d'autres mesures sont-elles en place (ou prévues) pour :</t>
  </si>
  <si>
    <t>3.1.    Identifier la valeur des services écosystémiques pour les communautés locales ?</t>
  </si>
  <si>
    <t>3.2.    Incorporer ces valeurs dans la planification de l'aménagement du territoire ?</t>
  </si>
  <si>
    <t>3.3.    Définir les droits des communautés locales relatifs à l'utilisation des services écosystémiques ?</t>
  </si>
  <si>
    <t>3.4.    Améliorer le bien-être économique, social et politique à long terme des peuples autochtones et des communautés locales ?</t>
  </si>
  <si>
    <t>4.       Quel est le degré d'accessibilité, de prévisibilité et d'équité de chacune de ces politiques ?</t>
  </si>
  <si>
    <t>1. Aucune lacune identifiée.
2. Aucune planification de l'aménagement du territoire intégrée.</t>
  </si>
  <si>
    <t>Stratégie et plan d'action national pour la diversité biologique (SPANB).</t>
  </si>
  <si>
    <t>La stratégie et le plan d'action NBSAP nationaux ciblent la conservation de la biodiversité.</t>
  </si>
  <si>
    <t>Incomplet. Les objectifs sont larges et non contraignants.</t>
  </si>
  <si>
    <t>La nature non contraignante des objectifs peut ne pas garantir la conservation de la biodiversité.</t>
  </si>
  <si>
    <t>1.1.    Améliorer les informations sur l'ampleur, la distribution et les tendances actuelles des stocks de carbone ?</t>
  </si>
  <si>
    <t>1.2.    Identifier les facteurs potentiels du changement d'affectation des terres et de la dégradation des forêts à l'avenir ?</t>
  </si>
  <si>
    <t>1.3.    Utiliser des concessions pour autoriser ou dissuader différentes activités forestières ?</t>
  </si>
  <si>
    <t>1.4.    Limiter les impacts potentiels du changement climatique et / ou l'évolution démographique sur les forêts et les services écosystémiques (plans PANA, NAMA, plans agricoles, forestiers et autres planifications sectorielles) ?</t>
  </si>
  <si>
    <t>1.5.    Intégrer la planification REDD+ à d'autres procédures de planification ?</t>
  </si>
  <si>
    <t>1.6.    Identifier et / ou répondre à de nouvelles informations sur les risques d'inversion des accomplissements de la REDD+ ?</t>
  </si>
  <si>
    <t>1.7.    Permettre de contrôler les inversions des accomplissements de la REDD+, tel que par le biais du Système National de Suivi des forêts (SNSF) ?</t>
  </si>
  <si>
    <t>2.       Quel est le degré d'accessibilité, de prévisibilité et d'équité de chacune de ces politiques ?</t>
  </si>
  <si>
    <t>3.       Des plans sont-ils en place pour contrôler leur mise en application efficace ?</t>
  </si>
  <si>
    <t>Réglementation des feux contrôlés.</t>
  </si>
  <si>
    <t>Identifie les conditions dans lesquelles les feux sont acceptables (conditions météorologiques, par exemple).</t>
  </si>
  <si>
    <t>Mise en œuvre inefficace due à un manque de mise en application / mesures incitatives.</t>
  </si>
  <si>
    <t>Lacune en termes de mise en œuvre.</t>
  </si>
  <si>
    <t>1.1.    Identifier le déplacement potentiel en raison du changement d'affectation des terres et / ou de la dégradation de la forêt dans le pays et au-delà des frontières nationales ?</t>
  </si>
  <si>
    <t>1.2.    Contrôler le déplacement dans le cadre d'un Système National de Suivi des forêts (SNSF) ?</t>
  </si>
  <si>
    <t>1.3.    Éviter ou minimiser le déplacement des émissions en améliorant les terres arables et les zones de pâturage (plantation d'arbres, intensification de l'agriculture, fertilisation, production de fourrage) ?</t>
  </si>
  <si>
    <t>1.4.    Éviter ou minimiser le déplacement au niveau local grâce au développement d'autres moyens de subsistance (paiements pour les services écosystémiques (PSE) et projets de conservation et de développement intégrés (ICDP) ?</t>
  </si>
  <si>
    <t>1.5.    Prévoir une coopération bilatérale ou multilatérale pour traiter le changement d'affectation des terres au-delà des frontières nationales ?</t>
  </si>
  <si>
    <t>Accord de coopération transfrontalier sur les forêts.</t>
  </si>
  <si>
    <t>Visant directement à traiter l'exploitation forestière illégale.</t>
  </si>
  <si>
    <t>Comprend un service commun de répression, le partage d'informations et établit des points de contrôles dans les zones frontalières. Contrôle de l'efficacité en cours.</t>
  </si>
  <si>
    <t>Toutes les exploitations forestières non durables ne sont pas illégales. Des mesures supplémentaires pour encourager l'utilisation de bois durable pourraient être requises.</t>
  </si>
  <si>
    <t>1. Différents acteurs sont responsables de la désignation des forêts de protection et de production, sans aucune coordination obligatoire.
2. Non.</t>
  </si>
  <si>
    <t>1. Coordination limitée entre les acteurs. 
2. Capacité insuffisante dans le cadre de la mise en œuvre.</t>
  </si>
  <si>
    <t>1. Permet l'identification des forêts naturelles, comme elles sont couvertes par la garantie.
2. Identifie les zones des forêts naturelles à protéger.</t>
  </si>
  <si>
    <t>1. Il existe une définition unique des forêts naturelles qui est adoptée aux fins du programme REDD+.
2. Mise en œuvre variable : très efficace dans la Province X, mais empiètement dans la Province Y.</t>
  </si>
  <si>
    <t>1. Non. 
2. Concessions pétrolières et gazières.</t>
  </si>
  <si>
    <t>1. Définition de forêt naturelle.
2. Plan de zonage des forêts.</t>
  </si>
  <si>
    <t>1.10.Promouvoir le partage équitable des bénéfices lorsque des bénéfices dérivent des terres, ressources et/ou territoires des peuples autochtones et/ou des communautés locales ?</t>
  </si>
  <si>
    <t>Les Tableaux des résultats seront automatiquement disponibles dans cette section une fois que les tableaux d'entrées ont été réalisés.</t>
  </si>
  <si>
    <t>Sinon, vous pouvez également cliquer sur les cases appropriées ci-dessous pour afficher le(s) tableau(x) de résultats choisi (s) :</t>
  </si>
  <si>
    <t>Des Questions d'orientation avec « Ne sais pas », comme réponse choisie :</t>
  </si>
  <si>
    <t>Remarques des questions d’orientation</t>
  </si>
  <si>
    <t>Déplacement potentiel du changement d'affectation des terres dans les écosystèmes non-forestiers. Veuillez fournir des informations supplémentaires.</t>
  </si>
  <si>
    <t>Incohérence potentielle des actions REDD+ avec les obligations internationales de l’État en matière de droits de l’Homme. Veuillez fournir des informations supplémentaires.</t>
  </si>
  <si>
    <t>Conflit potentiel entre les actions REDD+ et d'autres mesures d'atténuation du changement climatique. Veuillez fournir des informations supplémentaires.</t>
  </si>
  <si>
    <t>Basse</t>
  </si>
  <si>
    <t>Moyen</t>
  </si>
  <si>
    <t>Bas</t>
  </si>
  <si>
    <r>
      <t xml:space="preserve">• Il est prévu que cet outil soit utilisé dans des ateliers multipartites.
• Il est suggéré de compléter le Module 1 avant l'atelier, et de l’examiner au cours de l’atelier afin d’assurer un point de départ commun sur lequel tout le monde est d’accord.
• L’outil a été conçu pour être flexible en ce qui concerne les Modules 2 et 3, en fonction des intérêts et objectifs de l’utilisateur (et de l’expertise des participants à un atelier donné). Les utilisateurs peuvent choisir de travailler garantie par garantie, en réalisant le Module 2 et 3 pour chacune d'entre elles, ou de réaliser le Module 2 pour toutes les garanties, puis le Module 3.
• Vous pouvez aussi parcourir les différents modules à l'aide des onglets de la feuille de calcul en bas de l'écran.
• N'oubliez pas d'enregistrer fréquemment votre document.
• Veuillez noter que Bert a été conçu pour Microsoft Excel 2013 pour Windows et qu'il peut y avoir des problèmes de compatibilité avec les versions antérieures d'Excel. Si vous rencontrez des problèmes avec l'outil, merci de contacter </t>
    </r>
    <r>
      <rPr>
        <b/>
        <u/>
        <sz val="11"/>
        <color rgb="FF2A0DFF"/>
        <rFont val="Calibri"/>
        <family val="2"/>
      </rPr>
      <t>BeRT@un-redd.org</t>
    </r>
    <r>
      <rPr>
        <sz val="11"/>
        <color theme="1"/>
        <rFont val="Calibri"/>
        <family val="2"/>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</si>
</sst>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97" x14ac:knownFonts="1">
    <font>
      <sz val="11"/>
      <color theme="1"/>
      <name val="Calibri"/>
      <family val="2"/>
      <scheme val="minor"/>
    </font>
    <font>
      <b/>
      <sz val="11"/>
      <color theme="1"/>
      <name val="Calibri"/>
      <family val="2"/>
      <scheme val="minor"/>
    </font>
    <font>
      <u/>
      <sz val="11"/>
      <color theme="10"/>
      <name val="Calibri"/>
      <family val="2"/>
    </font>
    <font>
      <b/>
      <u/>
      <sz val="11"/>
      <color theme="1"/>
      <name val="Calibri"/>
      <family val="2"/>
      <scheme val="minor"/>
    </font>
    <font>
      <i/>
      <sz val="11"/>
      <color theme="1"/>
      <name val="Calibri"/>
      <family val="2"/>
      <scheme val="minor"/>
    </font>
    <font>
      <i/>
      <sz val="11"/>
      <color theme="1" tint="0.499984740745262"/>
      <name val="Calibri"/>
      <family val="2"/>
      <scheme val="minor"/>
    </font>
    <font>
      <sz val="14"/>
      <color theme="1"/>
      <name val="Calibri"/>
      <family val="2"/>
      <scheme val="minor"/>
    </font>
    <font>
      <b/>
      <sz val="14"/>
      <color rgb="FF4F81BD"/>
      <name val="Calibri"/>
      <family val="2"/>
      <scheme val="minor"/>
    </font>
    <font>
      <b/>
      <sz val="12"/>
      <color rgb="FF4F81BD"/>
      <name val="Constantia"/>
      <family val="1"/>
    </font>
    <font>
      <b/>
      <u/>
      <sz val="20"/>
      <color rgb="FF365F91"/>
      <name val="Cambria"/>
      <family val="1"/>
    </font>
    <font>
      <sz val="20"/>
      <color rgb="FF365F91"/>
      <name val="Cambria"/>
      <family val="1"/>
    </font>
    <font>
      <sz val="11"/>
      <color theme="1"/>
      <name val="Symbol"/>
      <family val="1"/>
      <charset val="2"/>
    </font>
    <font>
      <b/>
      <sz val="11"/>
      <color theme="1" tint="0.499984740745262"/>
      <name val="Calibri"/>
      <family val="2"/>
      <scheme val="minor"/>
    </font>
    <font>
      <sz val="11"/>
      <color theme="1" tint="0.499984740745262"/>
      <name val="Calibri"/>
      <family val="2"/>
      <scheme val="minor"/>
    </font>
    <font>
      <sz val="11"/>
      <color rgb="FF2A0DFF"/>
      <name val="Calibri"/>
      <family val="2"/>
      <scheme val="minor"/>
    </font>
    <font>
      <i/>
      <sz val="11"/>
      <color rgb="FF2A0DFF"/>
      <name val="Constantia"/>
      <family val="1"/>
    </font>
    <font>
      <sz val="11"/>
      <color theme="0" tint="-0.499984740745262"/>
      <name val="Calibri"/>
      <family val="2"/>
      <scheme val="minor"/>
    </font>
    <font>
      <b/>
      <sz val="12"/>
      <color theme="0"/>
      <name val="Constantia"/>
      <family val="1"/>
    </font>
    <font>
      <b/>
      <sz val="10"/>
      <color theme="0"/>
      <name val="Constantia"/>
      <family val="1"/>
    </font>
    <font>
      <sz val="11"/>
      <name val="Calibri"/>
      <family val="2"/>
      <scheme val="minor"/>
    </font>
    <font>
      <b/>
      <sz val="9"/>
      <color theme="0"/>
      <name val="Constantia"/>
      <family val="1"/>
    </font>
    <font>
      <sz val="11"/>
      <color theme="1"/>
      <name val="Calibri"/>
      <family val="2"/>
    </font>
    <font>
      <b/>
      <sz val="11"/>
      <color theme="0" tint="-0.499984740745262"/>
      <name val="Calibri"/>
      <family val="2"/>
      <scheme val="minor"/>
    </font>
    <font>
      <b/>
      <sz val="12"/>
      <color theme="0" tint="-0.249977111117893"/>
      <name val="Constantia"/>
      <family val="1"/>
    </font>
    <font>
      <sz val="11"/>
      <color theme="0" tint="-0.249977111117893"/>
      <name val="Calibri"/>
      <family val="2"/>
      <scheme val="minor"/>
    </font>
    <font>
      <i/>
      <sz val="11"/>
      <color theme="0" tint="-0.249977111117893"/>
      <name val="Constantia"/>
      <family val="1"/>
    </font>
    <font>
      <b/>
      <sz val="14"/>
      <color theme="0" tint="-0.499984740745262"/>
      <name val="Calibri"/>
      <family val="2"/>
      <scheme val="minor"/>
    </font>
    <font>
      <sz val="11"/>
      <color theme="0" tint="-0.34998626667073579"/>
      <name val="Calibri"/>
      <family val="2"/>
      <scheme val="minor"/>
    </font>
    <font>
      <b/>
      <sz val="11"/>
      <color theme="0" tint="-0.34998626667073579"/>
      <name val="Calibri"/>
      <family val="2"/>
      <scheme val="minor"/>
    </font>
    <font>
      <u/>
      <sz val="20"/>
      <color rgb="FF365F91"/>
      <name val="Cambria"/>
      <family val="1"/>
    </font>
    <font>
      <b/>
      <i/>
      <sz val="11"/>
      <color theme="1"/>
      <name val="Calibri"/>
      <family val="2"/>
      <scheme val="minor"/>
    </font>
    <font>
      <i/>
      <sz val="10"/>
      <color theme="1"/>
      <name val="Calibri"/>
      <family val="2"/>
      <scheme val="minor"/>
    </font>
    <font>
      <sz val="10"/>
      <color rgb="FF2A0DFF"/>
      <name val="Constantia"/>
      <family val="1"/>
    </font>
    <font>
      <b/>
      <sz val="12"/>
      <color theme="0" tint="-0.34998626667073579"/>
      <name val="Constantia"/>
      <family val="1"/>
    </font>
    <font>
      <i/>
      <sz val="11"/>
      <color theme="0" tint="-0.34998626667073579"/>
      <name val="Constantia"/>
      <family val="1"/>
    </font>
    <font>
      <i/>
      <sz val="10"/>
      <color theme="0" tint="-0.34998626667073579"/>
      <name val="Calibri"/>
      <family val="2"/>
      <scheme val="minor"/>
    </font>
    <font>
      <b/>
      <sz val="11"/>
      <color rgb="FFFF0000"/>
      <name val="Calibri"/>
      <family val="2"/>
      <scheme val="minor"/>
    </font>
    <font>
      <b/>
      <sz val="12"/>
      <color theme="0" tint="-0.499984740745262"/>
      <name val="Constantia"/>
      <family val="1"/>
    </font>
    <font>
      <sz val="11"/>
      <color theme="0"/>
      <name val="Calibri"/>
      <family val="2"/>
      <scheme val="minor"/>
    </font>
    <font>
      <i/>
      <sz val="11"/>
      <name val="Calibri"/>
      <family val="2"/>
      <scheme val="minor"/>
    </font>
    <font>
      <sz val="12"/>
      <color rgb="FF4F81BD"/>
      <name val="Constantia"/>
      <family val="1"/>
    </font>
    <font>
      <b/>
      <u/>
      <sz val="12"/>
      <color rgb="FF4F81BD"/>
      <name val="Constantia"/>
      <family val="1"/>
    </font>
    <font>
      <sz val="11"/>
      <color rgb="FF000000"/>
      <name val="Calibri"/>
      <family val="2"/>
      <scheme val="minor"/>
    </font>
    <font>
      <sz val="11"/>
      <color rgb="FFA5A5A5"/>
      <name val="Calibri"/>
      <family val="2"/>
      <scheme val="minor"/>
    </font>
    <font>
      <sz val="11"/>
      <color rgb="FF808080"/>
      <name val="Calibri"/>
      <family val="2"/>
      <scheme val="minor"/>
    </font>
    <font>
      <b/>
      <sz val="11"/>
      <color rgb="FF808080"/>
      <name val="Calibri"/>
      <family val="2"/>
      <scheme val="minor"/>
    </font>
    <font>
      <sz val="10"/>
      <color theme="1"/>
      <name val="Calibri"/>
      <family val="2"/>
      <scheme val="minor"/>
    </font>
    <font>
      <b/>
      <sz val="11"/>
      <name val="Calibri"/>
      <family val="2"/>
      <scheme val="minor"/>
    </font>
    <font>
      <i/>
      <sz val="10"/>
      <color theme="0" tint="-0.499984740745262"/>
      <name val="Constantia"/>
      <family val="1"/>
    </font>
    <font>
      <sz val="10"/>
      <color rgb="FF2A0DFF"/>
      <name val="Calibri"/>
      <family val="2"/>
      <scheme val="minor"/>
    </font>
    <font>
      <i/>
      <sz val="10"/>
      <color rgb="FF2A0DFF"/>
      <name val="Calibri"/>
      <family val="2"/>
      <scheme val="minor"/>
    </font>
    <font>
      <sz val="10"/>
      <name val="Calibri"/>
      <family val="2"/>
      <scheme val="minor"/>
    </font>
    <font>
      <sz val="11"/>
      <color rgb="FF002060"/>
      <name val="Calibri"/>
      <family val="2"/>
      <scheme val="minor"/>
    </font>
    <font>
      <i/>
      <sz val="10"/>
      <color rgb="FF002060"/>
      <name val="Calibri"/>
      <family val="2"/>
      <scheme val="minor"/>
    </font>
    <font>
      <sz val="11"/>
      <color theme="0" tint="-0.14999847407452621"/>
      <name val="Calibri"/>
      <family val="2"/>
      <scheme val="minor"/>
    </font>
    <font>
      <b/>
      <sz val="11"/>
      <color theme="0" tint="-0.14999847407452621"/>
      <name val="Calibri"/>
      <family val="2"/>
      <scheme val="minor"/>
    </font>
    <font>
      <b/>
      <u/>
      <sz val="11"/>
      <color theme="0" tint="-0.14999847407452621"/>
      <name val="Calibri"/>
      <family val="2"/>
      <scheme val="minor"/>
    </font>
    <font>
      <i/>
      <sz val="11"/>
      <color theme="0" tint="-0.14999847407452621"/>
      <name val="Calibri"/>
      <family val="2"/>
      <scheme val="minor"/>
    </font>
    <font>
      <b/>
      <u/>
      <sz val="20"/>
      <color theme="0" tint="-0.14999847407452621"/>
      <name val="Cambria"/>
      <family val="1"/>
    </font>
    <font>
      <sz val="20"/>
      <color theme="0" tint="-0.14999847407452621"/>
      <name val="Cambria"/>
      <family val="1"/>
    </font>
    <font>
      <sz val="8"/>
      <color rgb="FF000000"/>
      <name val="Tahoma"/>
      <family val="2"/>
    </font>
    <font>
      <b/>
      <sz val="14"/>
      <name val="Calibri"/>
      <family val="2"/>
      <scheme val="minor"/>
    </font>
    <font>
      <b/>
      <sz val="12"/>
      <name val="Constantia"/>
      <family val="1"/>
    </font>
    <font>
      <b/>
      <sz val="10"/>
      <name val="Constantia"/>
      <family val="1"/>
    </font>
    <font>
      <b/>
      <sz val="9"/>
      <name val="Constantia"/>
      <family val="1"/>
    </font>
    <font>
      <sz val="20"/>
      <color theme="0" tint="-0.249977111117893"/>
      <name val="Cambria"/>
      <family val="1"/>
    </font>
    <font>
      <sz val="11"/>
      <color theme="0" tint="-0.34998626667073579"/>
      <name val="Constantia"/>
      <family val="1"/>
    </font>
    <font>
      <sz val="11"/>
      <color theme="7"/>
      <name val="Calibri"/>
      <family val="2"/>
      <scheme val="minor"/>
    </font>
    <font>
      <b/>
      <sz val="11"/>
      <color theme="7"/>
      <name val="Calibri"/>
      <family val="2"/>
      <scheme val="minor"/>
    </font>
    <font>
      <sz val="8"/>
      <color theme="0" tint="-0.499984740745262"/>
      <name val="Calibri"/>
      <family val="2"/>
      <scheme val="minor"/>
    </font>
    <font>
      <sz val="11"/>
      <color theme="0"/>
      <name val="Constantia"/>
      <family val="1"/>
    </font>
    <font>
      <sz val="11"/>
      <color theme="0" tint="-0.249977111117893"/>
      <name val="Constantia"/>
      <family val="1"/>
    </font>
    <font>
      <b/>
      <sz val="11"/>
      <color theme="0"/>
      <name val="Calibri"/>
      <family val="2"/>
      <scheme val="minor"/>
    </font>
    <font>
      <u/>
      <sz val="20"/>
      <color theme="0" tint="-0.14999847407452621"/>
      <name val="Cambria"/>
      <family val="1"/>
    </font>
    <font>
      <b/>
      <sz val="14"/>
      <color theme="0"/>
      <name val="Calibri"/>
      <family val="2"/>
      <scheme val="minor"/>
    </font>
    <font>
      <b/>
      <sz val="11"/>
      <color theme="0" tint="-0.249977111117893"/>
      <name val="Calibri"/>
      <family val="2"/>
      <scheme val="minor"/>
    </font>
    <font>
      <b/>
      <sz val="9"/>
      <color theme="0" tint="-0.249977111117893"/>
      <name val="Constantia"/>
      <family val="1"/>
    </font>
    <font>
      <b/>
      <sz val="14"/>
      <color theme="0" tint="-0.249977111117893"/>
      <name val="Calibri"/>
      <family val="2"/>
      <scheme val="minor"/>
    </font>
    <font>
      <sz val="10"/>
      <color rgb="FF002060"/>
      <name val="Calibri"/>
      <family val="2"/>
      <scheme val="minor"/>
    </font>
    <font>
      <b/>
      <sz val="11"/>
      <color theme="1"/>
      <name val="Constantia"/>
      <family val="1"/>
    </font>
    <font>
      <i/>
      <sz val="10"/>
      <name val="Calibri"/>
      <family val="2"/>
      <scheme val="minor"/>
    </font>
    <font>
      <b/>
      <sz val="14"/>
      <color theme="7"/>
      <name val="Calibri"/>
      <family val="2"/>
      <scheme val="minor"/>
    </font>
    <font>
      <b/>
      <sz val="12"/>
      <color theme="7"/>
      <name val="Constantia"/>
      <family val="1"/>
    </font>
    <font>
      <b/>
      <sz val="16"/>
      <color rgb="FF4F81BD"/>
      <name val="Calibri"/>
      <family val="2"/>
      <scheme val="minor"/>
    </font>
    <font>
      <sz val="11"/>
      <color rgb="FF000000"/>
      <name val="Calibri"/>
      <family val="2"/>
    </font>
    <font>
      <b/>
      <sz val="11"/>
      <color theme="3"/>
      <name val="Calibri"/>
      <family val="2"/>
      <scheme val="minor"/>
    </font>
    <font>
      <sz val="11"/>
      <color rgb="FFFF0000"/>
      <name val="Calibri"/>
      <family val="2"/>
      <scheme val="minor"/>
    </font>
    <font>
      <i/>
      <sz val="11"/>
      <color theme="0" tint="-0.499984740745262"/>
      <name val="Calibri"/>
      <family val="2"/>
      <scheme val="minor"/>
    </font>
    <font>
      <b/>
      <sz val="9"/>
      <color theme="0" tint="-0.499984740745262"/>
      <name val="Constantia"/>
      <family val="1"/>
    </font>
    <font>
      <sz val="20"/>
      <color theme="0" tint="-0.14999847407452621"/>
      <name val="Cambria"/>
      <family val="1"/>
      <scheme val="major"/>
    </font>
    <font>
      <b/>
      <i/>
      <sz val="16"/>
      <color theme="0" tint="-0.14999847407452621"/>
      <name val="Calibri"/>
      <family val="2"/>
      <scheme val="minor"/>
    </font>
    <font>
      <b/>
      <u/>
      <sz val="20"/>
      <color theme="0" tint="-0.14999847407452621"/>
      <name val="Cambria"/>
      <family val="1"/>
      <scheme val="major"/>
    </font>
    <font>
      <b/>
      <sz val="16"/>
      <color theme="0" tint="-0.14999847407452621"/>
      <name val="Calibri"/>
      <family val="2"/>
      <scheme val="minor"/>
    </font>
    <font>
      <vertAlign val="superscript"/>
      <sz val="11"/>
      <color theme="1"/>
      <name val="Calibri"/>
      <family val="2"/>
      <scheme val="minor"/>
    </font>
    <font>
      <b/>
      <sz val="12"/>
      <color theme="1"/>
      <name val="Calibri"/>
      <family val="2"/>
      <scheme val="minor"/>
    </font>
    <font>
      <i/>
      <sz val="11"/>
      <color theme="0" tint="-0.249977111117893"/>
      <name val="Calibri"/>
      <family val="2"/>
      <scheme val="minor"/>
    </font>
    <font>
      <b/>
      <u/>
      <sz val="11"/>
      <color rgb="FF2A0DFF"/>
      <name val="Calibri"/>
      <family val="2"/>
    </font>
  </fonts>
  <fills count="18">
    <fill>
      <patternFill patternType="none"/>
    </fill>
    <fill>
      <patternFill patternType="gray125"/>
    </fill>
    <fill>
      <patternFill patternType="solid">
        <fgColor theme="0" tint="-0.14999847407452621"/>
        <bgColor indexed="64"/>
      </patternFill>
    </fill>
    <fill>
      <patternFill patternType="solid">
        <fgColor rgb="FF4F81BD"/>
        <bgColor indexed="64"/>
      </patternFill>
    </fill>
    <fill>
      <patternFill patternType="solid">
        <fgColor theme="0" tint="-0.249977111117893"/>
        <bgColor indexed="64"/>
      </patternFill>
    </fill>
    <fill>
      <patternFill patternType="solid">
        <fgColor rgb="FF92D050"/>
        <bgColor indexed="64"/>
      </patternFill>
    </fill>
    <fill>
      <patternFill patternType="solid">
        <fgColor theme="3" tint="0.59999389629810485"/>
        <bgColor indexed="64"/>
      </patternFill>
    </fill>
    <fill>
      <patternFill patternType="solid">
        <fgColor theme="7" tint="0.39997558519241921"/>
        <bgColor indexed="64"/>
      </patternFill>
    </fill>
    <fill>
      <patternFill patternType="solid">
        <fgColor theme="0" tint="-0.499984740745262"/>
        <bgColor indexed="64"/>
      </patternFill>
    </fill>
    <fill>
      <patternFill patternType="solid">
        <fgColor theme="0"/>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7" tint="0.59999389629810485"/>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4"/>
        <bgColor indexed="64"/>
      </patternFill>
    </fill>
    <fill>
      <patternFill patternType="solid">
        <fgColor theme="7" tint="0.59999389629810485"/>
        <bgColor rgb="FF000000"/>
      </patternFill>
    </fill>
  </fills>
  <borders count="192">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left>
      <right style="thin">
        <color theme="0"/>
      </right>
      <top style="thin">
        <color theme="0"/>
      </top>
      <bottom style="thin">
        <color theme="0"/>
      </bottom>
      <diagonal/>
    </border>
    <border>
      <left/>
      <right/>
      <top/>
      <bottom style="thin">
        <color theme="0" tint="-0.499984740745262"/>
      </bottom>
      <diagonal/>
    </border>
    <border>
      <left/>
      <right/>
      <top style="thin">
        <color theme="0"/>
      </top>
      <bottom style="thin">
        <color theme="0" tint="-0.499984740745262"/>
      </bottom>
      <diagonal/>
    </border>
    <border>
      <left/>
      <right style="thin">
        <color theme="0" tint="-0.499984740745262"/>
      </right>
      <top style="thin">
        <color theme="0"/>
      </top>
      <bottom style="thin">
        <color theme="0" tint="-0.499984740745262"/>
      </bottom>
      <diagonal/>
    </border>
    <border>
      <left style="thin">
        <color theme="0"/>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style="thin">
        <color theme="0"/>
      </right>
      <top/>
      <bottom style="thin">
        <color theme="0"/>
      </bottom>
      <diagonal/>
    </border>
    <border>
      <left/>
      <right style="thin">
        <color theme="0" tint="-0.499984740745262"/>
      </right>
      <top/>
      <bottom style="thin">
        <color theme="0" tint="-0.499984740745262"/>
      </bottom>
      <diagonal/>
    </border>
    <border>
      <left/>
      <right style="thin">
        <color theme="0"/>
      </right>
      <top/>
      <bottom style="thin">
        <color theme="0"/>
      </bottom>
      <diagonal/>
    </border>
    <border>
      <left style="thin">
        <color theme="0"/>
      </left>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top style="thin">
        <color theme="0"/>
      </top>
      <bottom style="thin">
        <color theme="0"/>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double">
        <color theme="0"/>
      </left>
      <right style="double">
        <color theme="0"/>
      </right>
      <top style="thin">
        <color theme="0"/>
      </top>
      <bottom/>
      <diagonal/>
    </border>
    <border>
      <left style="double">
        <color theme="0"/>
      </left>
      <right style="double">
        <color theme="0"/>
      </right>
      <top/>
      <bottom style="thin">
        <color theme="0" tint="-0.499984740745262"/>
      </bottom>
      <diagonal/>
    </border>
    <border>
      <left style="double">
        <color theme="0"/>
      </left>
      <right/>
      <top style="thin">
        <color theme="0"/>
      </top>
      <bottom/>
      <diagonal/>
    </border>
    <border>
      <left style="double">
        <color theme="0"/>
      </left>
      <right/>
      <top/>
      <bottom style="thin">
        <color theme="0" tint="-0.499984740745262"/>
      </bottom>
      <diagonal/>
    </border>
    <border>
      <left style="thin">
        <color theme="0"/>
      </left>
      <right/>
      <top/>
      <bottom/>
      <diagonal/>
    </border>
    <border>
      <left/>
      <right style="thin">
        <color theme="0" tint="-0.499984740745262"/>
      </right>
      <top/>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style="thin">
        <color theme="0"/>
      </left>
      <right/>
      <top style="double">
        <color theme="0"/>
      </top>
      <bottom/>
      <diagonal/>
    </border>
    <border>
      <left/>
      <right/>
      <top style="double">
        <color theme="0"/>
      </top>
      <bottom/>
      <diagonal/>
    </border>
    <border>
      <left/>
      <right style="thin">
        <color theme="0" tint="-0.499984740745262"/>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right style="thin">
        <color theme="0" tint="-0.499984740745262"/>
      </right>
      <top style="thin">
        <color theme="0"/>
      </top>
      <bottom/>
      <diagonal/>
    </border>
    <border>
      <left style="thin">
        <color theme="0"/>
      </left>
      <right/>
      <top style="thin">
        <color theme="0"/>
      </top>
      <bottom style="thin">
        <color theme="0" tint="-0.499984740745262"/>
      </bottom>
      <diagonal/>
    </border>
    <border>
      <left/>
      <right style="thin">
        <color theme="0"/>
      </right>
      <top style="thin">
        <color theme="0"/>
      </top>
      <bottom style="thin">
        <color theme="0" tint="-0.499984740745262"/>
      </bottom>
      <diagonal/>
    </border>
    <border>
      <left/>
      <right/>
      <top/>
      <bottom style="thin">
        <color theme="0"/>
      </bottom>
      <diagonal/>
    </border>
    <border>
      <left style="thin">
        <color theme="0" tint="-0.499984740745262"/>
      </left>
      <right/>
      <top/>
      <bottom style="thin">
        <color theme="0" tint="-0.499984740745262"/>
      </bottom>
      <diagonal/>
    </border>
    <border>
      <left style="thin">
        <color theme="0"/>
      </left>
      <right/>
      <top style="thin">
        <color theme="0" tint="-0.499984740745262"/>
      </top>
      <bottom/>
      <diagonal/>
    </border>
    <border>
      <left/>
      <right style="thin">
        <color theme="0"/>
      </right>
      <top style="thin">
        <color theme="0" tint="-0.499984740745262"/>
      </top>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theme="0" tint="-0.499984740745262"/>
      </left>
      <right style="thin">
        <color theme="0" tint="-0.499984740745262"/>
      </right>
      <top/>
      <bottom style="thin">
        <color theme="0" tint="-0.499984740745262"/>
      </bottom>
      <diagonal/>
    </border>
    <border>
      <left/>
      <right/>
      <top style="thin">
        <color theme="0" tint="-0.499984740745262"/>
      </top>
      <bottom/>
      <diagonal/>
    </border>
    <border>
      <left style="thin">
        <color indexed="64"/>
      </left>
      <right/>
      <top/>
      <bottom style="thin">
        <color indexed="64"/>
      </bottom>
      <diagonal/>
    </border>
    <border>
      <left/>
      <right/>
      <top/>
      <bottom style="thin">
        <color indexed="64"/>
      </bottom>
      <diagonal/>
    </border>
    <border>
      <left style="thin">
        <color theme="0" tint="-0.499984740745262"/>
      </left>
      <right style="thin">
        <color theme="0" tint="-0.499984740745262"/>
      </right>
      <top/>
      <bottom/>
      <diagonal/>
    </border>
    <border>
      <left/>
      <right/>
      <top style="thin">
        <color indexed="64"/>
      </top>
      <bottom style="thin">
        <color indexed="64"/>
      </bottom>
      <diagonal/>
    </border>
    <border>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right style="thin">
        <color theme="0" tint="-0.499984740745262"/>
      </right>
      <top style="thin">
        <color indexed="64"/>
      </top>
      <bottom style="thin">
        <color theme="0" tint="-0.499984740745262"/>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theme="0" tint="-0.499984740745262"/>
      </top>
      <bottom style="thin">
        <color auto="1"/>
      </bottom>
      <diagonal/>
    </border>
    <border>
      <left/>
      <right style="thin">
        <color theme="0" tint="-0.499984740745262"/>
      </right>
      <top style="thin">
        <color theme="0" tint="-0.499984740745262"/>
      </top>
      <bottom style="thin">
        <color auto="1"/>
      </bottom>
      <diagonal/>
    </border>
    <border>
      <left/>
      <right/>
      <top style="thin">
        <color theme="4"/>
      </top>
      <bottom style="thin">
        <color theme="4"/>
      </bottom>
      <diagonal/>
    </border>
    <border>
      <left style="medium">
        <color theme="4"/>
      </left>
      <right/>
      <top style="medium">
        <color theme="4"/>
      </top>
      <bottom style="thin">
        <color theme="4"/>
      </bottom>
      <diagonal/>
    </border>
    <border>
      <left/>
      <right/>
      <top style="medium">
        <color theme="4"/>
      </top>
      <bottom style="thin">
        <color theme="4"/>
      </bottom>
      <diagonal/>
    </border>
    <border>
      <left style="thin">
        <color theme="4"/>
      </left>
      <right style="medium">
        <color theme="4"/>
      </right>
      <top style="medium">
        <color theme="4"/>
      </top>
      <bottom style="thin">
        <color theme="4"/>
      </bottom>
      <diagonal/>
    </border>
    <border>
      <left style="medium">
        <color theme="4"/>
      </left>
      <right/>
      <top style="thin">
        <color theme="4"/>
      </top>
      <bottom style="thin">
        <color theme="4"/>
      </bottom>
      <diagonal/>
    </border>
    <border>
      <left style="thin">
        <color theme="4"/>
      </left>
      <right style="medium">
        <color theme="4"/>
      </right>
      <top style="thin">
        <color theme="4"/>
      </top>
      <bottom style="thin">
        <color theme="4"/>
      </bottom>
      <diagonal/>
    </border>
    <border>
      <left style="medium">
        <color theme="4"/>
      </left>
      <right/>
      <top style="thin">
        <color theme="4"/>
      </top>
      <bottom style="medium">
        <color theme="4"/>
      </bottom>
      <diagonal/>
    </border>
    <border>
      <left/>
      <right/>
      <top style="thin">
        <color theme="4"/>
      </top>
      <bottom style="medium">
        <color theme="4"/>
      </bottom>
      <diagonal/>
    </border>
    <border>
      <left style="thin">
        <color theme="4"/>
      </left>
      <right style="medium">
        <color theme="4"/>
      </right>
      <top style="thin">
        <color theme="4"/>
      </top>
      <bottom style="medium">
        <color theme="4"/>
      </bottom>
      <diagonal/>
    </border>
    <border>
      <left style="medium">
        <color theme="4"/>
      </left>
      <right style="thin">
        <color theme="0"/>
      </right>
      <top style="medium">
        <color theme="4"/>
      </top>
      <bottom/>
      <diagonal/>
    </border>
    <border>
      <left style="medium">
        <color theme="4"/>
      </left>
      <right style="thin">
        <color theme="4"/>
      </right>
      <top style="medium">
        <color theme="4"/>
      </top>
      <bottom style="thin">
        <color theme="4"/>
      </bottom>
      <diagonal/>
    </border>
    <border>
      <left style="medium">
        <color theme="4"/>
      </left>
      <right style="thin">
        <color theme="4"/>
      </right>
      <top style="thin">
        <color theme="4"/>
      </top>
      <bottom style="thin">
        <color theme="4"/>
      </bottom>
      <diagonal/>
    </border>
    <border>
      <left style="medium">
        <color theme="4"/>
      </left>
      <right style="thin">
        <color theme="4"/>
      </right>
      <top style="thin">
        <color theme="4"/>
      </top>
      <bottom style="medium">
        <color theme="4"/>
      </bottom>
      <diagonal/>
    </border>
    <border>
      <left style="thin">
        <color theme="4"/>
      </left>
      <right style="thin">
        <color theme="4"/>
      </right>
      <top style="medium">
        <color theme="4"/>
      </top>
      <bottom style="thin">
        <color theme="4"/>
      </bottom>
      <diagonal/>
    </border>
    <border>
      <left style="thin">
        <color theme="4"/>
      </left>
      <right style="thin">
        <color theme="4"/>
      </right>
      <top style="thin">
        <color theme="4"/>
      </top>
      <bottom style="thin">
        <color theme="4"/>
      </bottom>
      <diagonal/>
    </border>
    <border>
      <left style="thin">
        <color theme="4"/>
      </left>
      <right style="thin">
        <color theme="4"/>
      </right>
      <top style="thin">
        <color theme="4"/>
      </top>
      <bottom style="medium">
        <color theme="4"/>
      </bottom>
      <diagonal/>
    </border>
    <border>
      <left/>
      <right style="thin">
        <color theme="4"/>
      </right>
      <top style="medium">
        <color theme="4"/>
      </top>
      <bottom style="thin">
        <color theme="4"/>
      </bottom>
      <diagonal/>
    </border>
    <border>
      <left/>
      <right style="thin">
        <color theme="4"/>
      </right>
      <top style="thin">
        <color theme="4"/>
      </top>
      <bottom style="thin">
        <color theme="4"/>
      </bottom>
      <diagonal/>
    </border>
    <border>
      <left/>
      <right style="thin">
        <color theme="4"/>
      </right>
      <top style="thin">
        <color theme="4"/>
      </top>
      <bottom style="medium">
        <color theme="4"/>
      </bottom>
      <diagonal/>
    </border>
    <border>
      <left/>
      <right style="medium">
        <color theme="4"/>
      </right>
      <top style="thin">
        <color theme="4"/>
      </top>
      <bottom style="medium">
        <color theme="4"/>
      </bottom>
      <diagonal/>
    </border>
    <border>
      <left style="medium">
        <color theme="4"/>
      </left>
      <right style="thin">
        <color theme="4"/>
      </right>
      <top/>
      <bottom style="thin">
        <color theme="4"/>
      </bottom>
      <diagonal/>
    </border>
    <border>
      <left style="thin">
        <color theme="4"/>
      </left>
      <right style="medium">
        <color theme="4"/>
      </right>
      <top/>
      <bottom style="thin">
        <color theme="4"/>
      </bottom>
      <diagonal/>
    </border>
    <border>
      <left style="thin">
        <color theme="0"/>
      </left>
      <right/>
      <top style="thin">
        <color theme="0" tint="-0.499984740745262"/>
      </top>
      <bottom style="thin">
        <color theme="0" tint="-0.499984740745262"/>
      </bottom>
      <diagonal/>
    </border>
    <border>
      <left/>
      <right/>
      <top style="thin">
        <color indexed="64"/>
      </top>
      <bottom/>
      <diagonal/>
    </border>
    <border>
      <left style="thin">
        <color indexed="64"/>
      </left>
      <right/>
      <top style="medium">
        <color indexed="64"/>
      </top>
      <bottom/>
      <diagonal/>
    </border>
    <border>
      <left/>
      <right/>
      <top style="medium">
        <color indexed="64"/>
      </top>
      <bottom/>
      <diagonal/>
    </border>
    <border>
      <left style="thin">
        <color theme="0"/>
      </left>
      <right style="thin">
        <color theme="0" tint="-0.499984740745262"/>
      </right>
      <top/>
      <bottom/>
      <diagonal/>
    </border>
    <border>
      <left style="thin">
        <color theme="0"/>
      </left>
      <right style="thin">
        <color theme="0" tint="-0.499984740745262"/>
      </right>
      <top/>
      <bottom style="thin">
        <color theme="0"/>
      </bottom>
      <diagonal/>
    </border>
    <border>
      <left style="thin">
        <color rgb="FF4F81BD"/>
      </left>
      <right style="thin">
        <color rgb="FF4F81BD"/>
      </right>
      <top style="thin">
        <color rgb="FF4F81BD"/>
      </top>
      <bottom style="thin">
        <color rgb="FF4F81BD"/>
      </bottom>
      <diagonal/>
    </border>
    <border>
      <left style="medium">
        <color rgb="FF4F81BD"/>
      </left>
      <right style="medium">
        <color rgb="FF4F81BD"/>
      </right>
      <top style="medium">
        <color rgb="FF4F81BD"/>
      </top>
      <bottom style="medium">
        <color rgb="FF4F81BD"/>
      </bottom>
      <diagonal/>
    </border>
    <border>
      <left style="medium">
        <color rgb="FF4F81BD"/>
      </left>
      <right style="thin">
        <color rgb="FF4F81BD"/>
      </right>
      <top style="medium">
        <color rgb="FF4F81BD"/>
      </top>
      <bottom style="medium">
        <color rgb="FF4F81BD"/>
      </bottom>
      <diagonal/>
    </border>
    <border>
      <left style="thin">
        <color rgb="FF4F81BD"/>
      </left>
      <right style="thin">
        <color rgb="FF4F81BD"/>
      </right>
      <top style="medium">
        <color rgb="FF4F81BD"/>
      </top>
      <bottom style="medium">
        <color rgb="FF4F81BD"/>
      </bottom>
      <diagonal/>
    </border>
    <border>
      <left style="medium">
        <color rgb="FF4F81BD"/>
      </left>
      <right style="thin">
        <color rgb="FF4F81BD"/>
      </right>
      <top style="medium">
        <color rgb="FF4F81BD"/>
      </top>
      <bottom style="thin">
        <color rgb="FF4F81BD"/>
      </bottom>
      <diagonal/>
    </border>
    <border>
      <left style="thin">
        <color rgb="FF4F81BD"/>
      </left>
      <right style="thin">
        <color rgb="FF4F81BD"/>
      </right>
      <top style="medium">
        <color rgb="FF4F81BD"/>
      </top>
      <bottom style="thin">
        <color rgb="FF4F81BD"/>
      </bottom>
      <diagonal/>
    </border>
    <border>
      <left style="medium">
        <color rgb="FF4F81BD"/>
      </left>
      <right style="thin">
        <color rgb="FF4F81BD"/>
      </right>
      <top style="thin">
        <color rgb="FF4F81BD"/>
      </top>
      <bottom style="thin">
        <color rgb="FF4F81BD"/>
      </bottom>
      <diagonal/>
    </border>
    <border>
      <left style="medium">
        <color rgb="FF4F81BD"/>
      </left>
      <right style="thin">
        <color rgb="FF4F81BD"/>
      </right>
      <top style="thin">
        <color rgb="FF4F81BD"/>
      </top>
      <bottom style="medium">
        <color rgb="FF4F81BD"/>
      </bottom>
      <diagonal/>
    </border>
    <border>
      <left style="thin">
        <color rgb="FF4F81BD"/>
      </left>
      <right style="thin">
        <color rgb="FF4F81BD"/>
      </right>
      <top style="thin">
        <color rgb="FF4F81BD"/>
      </top>
      <bottom style="medium">
        <color rgb="FF4F81BD"/>
      </bottom>
      <diagonal/>
    </border>
    <border>
      <left style="thin">
        <color rgb="FF4F81BD"/>
      </left>
      <right/>
      <top style="medium">
        <color rgb="FF4F81BD"/>
      </top>
      <bottom style="medium">
        <color rgb="FF4F81BD"/>
      </bottom>
      <diagonal/>
    </border>
    <border>
      <left style="thin">
        <color rgb="FF4F81BD"/>
      </left>
      <right/>
      <top style="medium">
        <color rgb="FF4F81BD"/>
      </top>
      <bottom style="thin">
        <color rgb="FF4F81BD"/>
      </bottom>
      <diagonal/>
    </border>
    <border>
      <left style="thin">
        <color rgb="FF4F81BD"/>
      </left>
      <right/>
      <top style="thin">
        <color rgb="FF4F81BD"/>
      </top>
      <bottom style="thin">
        <color rgb="FF4F81BD"/>
      </bottom>
      <diagonal/>
    </border>
    <border>
      <left style="thin">
        <color rgb="FF4F81BD"/>
      </left>
      <right/>
      <top style="thin">
        <color rgb="FF4F81BD"/>
      </top>
      <bottom style="medium">
        <color rgb="FF4F81BD"/>
      </bottom>
      <diagonal/>
    </border>
    <border>
      <left style="medium">
        <color rgb="FF4F81BD"/>
      </left>
      <right/>
      <top style="medium">
        <color rgb="FF4F81BD"/>
      </top>
      <bottom style="medium">
        <color rgb="FF4F81BD"/>
      </bottom>
      <diagonal/>
    </border>
    <border>
      <left/>
      <right/>
      <top style="medium">
        <color rgb="FF4F81BD"/>
      </top>
      <bottom style="medium">
        <color rgb="FF4F81BD"/>
      </bottom>
      <diagonal/>
    </border>
    <border>
      <left style="medium">
        <color rgb="FF4F81BD"/>
      </left>
      <right style="medium">
        <color rgb="FF4F81BD"/>
      </right>
      <top style="medium">
        <color rgb="FF4F81BD"/>
      </top>
      <bottom style="thin">
        <color rgb="FF4F81BD"/>
      </bottom>
      <diagonal/>
    </border>
    <border>
      <left style="medium">
        <color rgb="FF4F81BD"/>
      </left>
      <right style="medium">
        <color rgb="FF4F81BD"/>
      </right>
      <top style="thin">
        <color rgb="FF4F81BD"/>
      </top>
      <bottom style="thin">
        <color rgb="FF4F81BD"/>
      </bottom>
      <diagonal/>
    </border>
    <border>
      <left style="medium">
        <color rgb="FF4F81BD"/>
      </left>
      <right style="medium">
        <color rgb="FF4F81BD"/>
      </right>
      <top style="thin">
        <color rgb="FF4F81BD"/>
      </top>
      <bottom style="medium">
        <color rgb="FF4F81BD"/>
      </bottom>
      <diagonal/>
    </border>
    <border>
      <left style="medium">
        <color rgb="FF4F81BD"/>
      </left>
      <right style="thin">
        <color rgb="FF4F81BD"/>
      </right>
      <top/>
      <bottom style="medium">
        <color rgb="FF4F81BD"/>
      </bottom>
      <diagonal/>
    </border>
    <border>
      <left style="thin">
        <color rgb="FF4F81BD"/>
      </left>
      <right style="thin">
        <color rgb="FF4F81BD"/>
      </right>
      <top/>
      <bottom style="medium">
        <color rgb="FF4F81BD"/>
      </bottom>
      <diagonal/>
    </border>
    <border>
      <left style="thin">
        <color rgb="FF4F81BD"/>
      </left>
      <right/>
      <top/>
      <bottom style="medium">
        <color rgb="FF4F81BD"/>
      </bottom>
      <diagonal/>
    </border>
    <border>
      <left style="medium">
        <color rgb="FF4F81BD"/>
      </left>
      <right/>
      <top style="thin">
        <color rgb="FF4F81BD"/>
      </top>
      <bottom style="medium">
        <color rgb="FF4F81BD"/>
      </bottom>
      <diagonal/>
    </border>
    <border>
      <left/>
      <right/>
      <top style="thin">
        <color rgb="FF4F81BD"/>
      </top>
      <bottom style="medium">
        <color rgb="FF4F81BD"/>
      </bottom>
      <diagonal/>
    </border>
    <border>
      <left/>
      <right style="medium">
        <color theme="4"/>
      </right>
      <top style="thin">
        <color rgb="FF4F81BD"/>
      </top>
      <bottom style="medium">
        <color rgb="FF4F81BD"/>
      </bottom>
      <diagonal/>
    </border>
    <border>
      <left style="medium">
        <color rgb="FF4F81BD"/>
      </left>
      <right/>
      <top style="thin">
        <color rgb="FF4F81BD"/>
      </top>
      <bottom style="thin">
        <color rgb="FF4F81BD"/>
      </bottom>
      <diagonal/>
    </border>
    <border>
      <left/>
      <right/>
      <top style="thin">
        <color rgb="FF4F81BD"/>
      </top>
      <bottom style="thin">
        <color rgb="FF4F81BD"/>
      </bottom>
      <diagonal/>
    </border>
    <border>
      <left/>
      <right style="medium">
        <color theme="4"/>
      </right>
      <top style="thin">
        <color rgb="FF4F81BD"/>
      </top>
      <bottom style="thin">
        <color rgb="FF4F81BD"/>
      </bottom>
      <diagonal/>
    </border>
    <border>
      <left style="medium">
        <color rgb="FF4F81BD"/>
      </left>
      <right/>
      <top style="medium">
        <color rgb="FF4F81BD"/>
      </top>
      <bottom style="thin">
        <color rgb="FF4F81BD"/>
      </bottom>
      <diagonal/>
    </border>
    <border>
      <left/>
      <right/>
      <top style="medium">
        <color rgb="FF4F81BD"/>
      </top>
      <bottom style="thin">
        <color rgb="FF4F81BD"/>
      </bottom>
      <diagonal/>
    </border>
    <border>
      <left/>
      <right style="medium">
        <color theme="4"/>
      </right>
      <top style="medium">
        <color rgb="FF4F81BD"/>
      </top>
      <bottom style="thin">
        <color rgb="FF4F81BD"/>
      </bottom>
      <diagonal/>
    </border>
    <border>
      <left style="medium">
        <color rgb="FF4F81BD"/>
      </left>
      <right/>
      <top/>
      <bottom style="medium">
        <color rgb="FF4F81BD"/>
      </bottom>
      <diagonal/>
    </border>
    <border>
      <left/>
      <right/>
      <top/>
      <bottom style="medium">
        <color rgb="FF4F81BD"/>
      </bottom>
      <diagonal/>
    </border>
    <border>
      <left/>
      <right style="medium">
        <color rgb="FF4F81BD"/>
      </right>
      <top/>
      <bottom style="medium">
        <color rgb="FF4F81BD"/>
      </bottom>
      <diagonal/>
    </border>
    <border>
      <left style="thin">
        <color theme="0" tint="-0.499984740745262"/>
      </left>
      <right style="thin">
        <color theme="0" tint="-0.499984740745262"/>
      </right>
      <top/>
      <bottom style="double">
        <color theme="0"/>
      </bottom>
      <diagonal/>
    </border>
    <border>
      <left/>
      <right style="thin">
        <color theme="0" tint="-0.499984740745262"/>
      </right>
      <top/>
      <bottom style="double">
        <color theme="0"/>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theme="0"/>
      </right>
      <top/>
      <bottom/>
      <diagonal/>
    </border>
    <border>
      <left style="medium">
        <color theme="4"/>
      </left>
      <right/>
      <top/>
      <bottom/>
      <diagonal/>
    </border>
    <border>
      <left style="medium">
        <color theme="4"/>
      </left>
      <right/>
      <top style="medium">
        <color rgb="FF4F81BD"/>
      </top>
      <bottom style="medium">
        <color rgb="FF4F81BD"/>
      </bottom>
      <diagonal/>
    </border>
    <border>
      <left/>
      <right style="medium">
        <color theme="4"/>
      </right>
      <top style="medium">
        <color rgb="FF4F81BD"/>
      </top>
      <bottom style="medium">
        <color rgb="FF4F81BD"/>
      </bottom>
      <diagonal/>
    </border>
    <border>
      <left style="medium">
        <color theme="4"/>
      </left>
      <right/>
      <top style="thin">
        <color rgb="FF4F81BD"/>
      </top>
      <bottom style="thin">
        <color rgb="FF4F81BD"/>
      </bottom>
      <diagonal/>
    </border>
    <border>
      <left style="medium">
        <color theme="4"/>
      </left>
      <right/>
      <top style="thin">
        <color rgb="FF4F81BD"/>
      </top>
      <bottom style="medium">
        <color theme="4"/>
      </bottom>
      <diagonal/>
    </border>
    <border>
      <left/>
      <right/>
      <top style="thin">
        <color rgb="FF4F81BD"/>
      </top>
      <bottom style="medium">
        <color theme="4"/>
      </bottom>
      <diagonal/>
    </border>
    <border>
      <left/>
      <right style="medium">
        <color theme="4"/>
      </right>
      <top style="thin">
        <color rgb="FF4F81BD"/>
      </top>
      <bottom style="medium">
        <color theme="4"/>
      </bottom>
      <diagonal/>
    </border>
    <border>
      <left/>
      <right style="thin">
        <color rgb="FF4F81BD"/>
      </right>
      <top style="thin">
        <color rgb="FF4F81BD"/>
      </top>
      <bottom style="medium">
        <color rgb="FF4F81BD"/>
      </bottom>
      <diagonal/>
    </border>
    <border>
      <left/>
      <right style="medium">
        <color rgb="FF4F81BD"/>
      </right>
      <top style="medium">
        <color rgb="FF4F81BD"/>
      </top>
      <bottom style="thin">
        <color rgb="FF4F81BD"/>
      </bottom>
      <diagonal/>
    </border>
    <border>
      <left/>
      <right style="medium">
        <color rgb="FF4F81BD"/>
      </right>
      <top style="thin">
        <color rgb="FF4F81BD"/>
      </top>
      <bottom style="thin">
        <color rgb="FF4F81BD"/>
      </bottom>
      <diagonal/>
    </border>
    <border>
      <left/>
      <right style="medium">
        <color rgb="FF4F81BD"/>
      </right>
      <top style="thin">
        <color rgb="FF4F81BD"/>
      </top>
      <bottom style="medium">
        <color rgb="FF4F81BD"/>
      </bottom>
      <diagonal/>
    </border>
    <border>
      <left/>
      <right style="medium">
        <color rgb="FF4F81BD"/>
      </right>
      <top style="medium">
        <color rgb="FF4F81BD"/>
      </top>
      <bottom style="medium">
        <color rgb="FF4F81BD"/>
      </bottom>
      <diagonal/>
    </border>
    <border>
      <left style="medium">
        <color theme="4"/>
      </left>
      <right style="thin">
        <color theme="4"/>
      </right>
      <top/>
      <bottom/>
      <diagonal/>
    </border>
    <border>
      <left style="thin">
        <color theme="4"/>
      </left>
      <right style="medium">
        <color theme="4"/>
      </right>
      <top/>
      <bottom/>
      <diagonal/>
    </border>
    <border>
      <left style="medium">
        <color theme="4"/>
      </left>
      <right style="thin">
        <color theme="4"/>
      </right>
      <top style="thin">
        <color theme="4"/>
      </top>
      <bottom/>
      <diagonal/>
    </border>
    <border>
      <left style="thin">
        <color theme="4"/>
      </left>
      <right style="medium">
        <color theme="4"/>
      </right>
      <top style="thin">
        <color theme="4"/>
      </top>
      <bottom/>
      <diagonal/>
    </border>
    <border>
      <left/>
      <right style="thin">
        <color theme="4"/>
      </right>
      <top style="thin">
        <color theme="4"/>
      </top>
      <bottom/>
      <diagonal/>
    </border>
    <border>
      <left/>
      <right style="medium">
        <color theme="4"/>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bottom/>
      <diagonal/>
    </border>
    <border>
      <left/>
      <right style="thin">
        <color theme="0" tint="-0.499984740745262"/>
      </right>
      <top style="thin">
        <color auto="1"/>
      </top>
      <bottom style="thin">
        <color auto="1"/>
      </bottom>
      <diagonal/>
    </border>
    <border>
      <left style="thin">
        <color theme="0"/>
      </left>
      <right/>
      <top/>
      <bottom style="thin">
        <color theme="0" tint="-0.499984740745262"/>
      </bottom>
      <diagonal/>
    </border>
    <border>
      <left/>
      <right style="thin">
        <color theme="0"/>
      </right>
      <top/>
      <bottom style="thin">
        <color theme="0" tint="-0.499984740745262"/>
      </bottom>
      <diagonal/>
    </border>
    <border>
      <left/>
      <right style="medium">
        <color theme="4"/>
      </right>
      <top style="medium">
        <color theme="4"/>
      </top>
      <bottom style="thin">
        <color theme="4"/>
      </bottom>
      <diagonal/>
    </border>
    <border>
      <left style="thin">
        <color theme="4"/>
      </left>
      <right/>
      <top style="medium">
        <color theme="4"/>
      </top>
      <bottom style="thin">
        <color theme="4"/>
      </bottom>
      <diagonal/>
    </border>
    <border>
      <left style="thin">
        <color theme="4"/>
      </left>
      <right/>
      <top style="thin">
        <color theme="4"/>
      </top>
      <bottom style="thin">
        <color theme="4"/>
      </bottom>
      <diagonal/>
    </border>
    <border>
      <left/>
      <right/>
      <top/>
      <bottom style="thin">
        <color theme="4"/>
      </bottom>
      <diagonal/>
    </border>
    <border>
      <left/>
      <right style="medium">
        <color theme="4"/>
      </right>
      <top/>
      <bottom style="thin">
        <color theme="4"/>
      </bottom>
      <diagonal/>
    </border>
    <border>
      <left/>
      <right style="medium">
        <color theme="4"/>
      </right>
      <top style="thin">
        <color theme="4"/>
      </top>
      <bottom style="thin">
        <color theme="4"/>
      </bottom>
      <diagonal/>
    </border>
    <border>
      <left style="thin">
        <color theme="4"/>
      </left>
      <right style="thin">
        <color theme="4"/>
      </right>
      <top/>
      <bottom style="thin">
        <color theme="4"/>
      </bottom>
      <diagonal/>
    </border>
    <border>
      <left style="thin">
        <color theme="4"/>
      </left>
      <right/>
      <top/>
      <bottom style="thin">
        <color theme="4"/>
      </bottom>
      <diagonal/>
    </border>
    <border>
      <left style="medium">
        <color theme="4"/>
      </left>
      <right style="thin">
        <color theme="4"/>
      </right>
      <top style="medium">
        <color theme="4"/>
      </top>
      <bottom style="medium">
        <color theme="4"/>
      </bottom>
      <diagonal/>
    </border>
    <border>
      <left style="thin">
        <color theme="4"/>
      </left>
      <right style="thin">
        <color theme="4"/>
      </right>
      <top style="medium">
        <color theme="4"/>
      </top>
      <bottom style="medium">
        <color theme="4"/>
      </bottom>
      <diagonal/>
    </border>
    <border>
      <left style="thin">
        <color theme="4"/>
      </left>
      <right style="medium">
        <color theme="4"/>
      </right>
      <top style="medium">
        <color theme="4"/>
      </top>
      <bottom style="medium">
        <color theme="4"/>
      </bottom>
      <diagonal/>
    </border>
    <border>
      <left/>
      <right style="thin">
        <color theme="4"/>
      </right>
      <top style="medium">
        <color theme="4"/>
      </top>
      <bottom style="medium">
        <color theme="4"/>
      </bottom>
      <diagonal/>
    </border>
    <border>
      <left style="medium">
        <color rgb="FF4F81BD"/>
      </left>
      <right style="medium">
        <color rgb="FF4F81BD"/>
      </right>
      <top style="thin">
        <color rgb="FF4F81BD"/>
      </top>
      <bottom/>
      <diagonal/>
    </border>
    <border>
      <left style="medium">
        <color rgb="FF4F81BD"/>
      </left>
      <right/>
      <top style="thin">
        <color rgb="FF4F81BD"/>
      </top>
      <bottom/>
      <diagonal/>
    </border>
    <border>
      <left/>
      <right/>
      <top style="thin">
        <color rgb="FF4F81BD"/>
      </top>
      <bottom/>
      <diagonal/>
    </border>
    <border>
      <left/>
      <right style="medium">
        <color rgb="FF4F81BD"/>
      </right>
      <top style="thin">
        <color rgb="FF4F81BD"/>
      </top>
      <bottom/>
      <diagonal/>
    </border>
    <border>
      <left style="medium">
        <color rgb="FF4F81BD"/>
      </left>
      <right style="thin">
        <color rgb="FF4F81BD"/>
      </right>
      <top style="thin">
        <color rgb="FF4F81BD"/>
      </top>
      <bottom/>
      <diagonal/>
    </border>
    <border>
      <left style="thin">
        <color rgb="FF4F81BD"/>
      </left>
      <right style="thin">
        <color rgb="FF4F81BD"/>
      </right>
      <top style="thin">
        <color rgb="FF4F81BD"/>
      </top>
      <bottom/>
      <diagonal/>
    </border>
    <border>
      <left style="thin">
        <color rgb="FF4F81BD"/>
      </left>
      <right/>
      <top style="thin">
        <color rgb="FF4F81BD"/>
      </top>
      <bottom/>
      <diagonal/>
    </border>
    <border>
      <left/>
      <right/>
      <top/>
      <bottom style="thin">
        <color rgb="FF4F81BD"/>
      </bottom>
      <diagonal/>
    </border>
    <border>
      <left/>
      <right style="medium">
        <color rgb="FF4F81BD"/>
      </right>
      <top/>
      <bottom style="thin">
        <color rgb="FF4F81BD"/>
      </bottom>
      <diagonal/>
    </border>
    <border>
      <left/>
      <right style="thin">
        <color theme="0"/>
      </right>
      <top style="thin">
        <color theme="0"/>
      </top>
      <bottom style="thin">
        <color theme="0"/>
      </bottom>
      <diagonal/>
    </border>
    <border>
      <left style="medium">
        <color theme="4"/>
      </left>
      <right style="thin">
        <color theme="4"/>
      </right>
      <top/>
      <bottom style="medium">
        <color theme="4"/>
      </bottom>
      <diagonal/>
    </border>
    <border>
      <left style="thin">
        <color theme="4"/>
      </left>
      <right style="thin">
        <color theme="4"/>
      </right>
      <top/>
      <bottom style="medium">
        <color theme="4"/>
      </bottom>
      <diagonal/>
    </border>
    <border>
      <left style="thin">
        <color theme="4"/>
      </left>
      <right style="medium">
        <color theme="4"/>
      </right>
      <top/>
      <bottom style="medium">
        <color theme="4"/>
      </bottom>
      <diagonal/>
    </border>
    <border>
      <left/>
      <right style="medium">
        <color theme="4"/>
      </right>
      <top/>
      <bottom style="medium">
        <color theme="4"/>
      </bottom>
      <diagonal/>
    </border>
    <border>
      <left style="thin">
        <color theme="0"/>
      </left>
      <right/>
      <top style="medium">
        <color theme="4"/>
      </top>
      <bottom/>
      <diagonal/>
    </border>
    <border>
      <left style="thin">
        <color theme="0"/>
      </left>
      <right style="medium">
        <color theme="4"/>
      </right>
      <top style="medium">
        <color theme="4"/>
      </top>
      <bottom style="medium">
        <color theme="4"/>
      </bottom>
      <diagonal/>
    </border>
    <border>
      <left style="thin">
        <color theme="0"/>
      </left>
      <right style="thin">
        <color theme="0"/>
      </right>
      <top style="medium">
        <color theme="4"/>
      </top>
      <bottom style="medium">
        <color theme="4"/>
      </bottom>
      <diagonal/>
    </border>
    <border>
      <left/>
      <right style="medium">
        <color theme="4"/>
      </right>
      <top style="medium">
        <color theme="4"/>
      </top>
      <bottom/>
      <diagonal/>
    </border>
  </borders>
  <cellStyleXfs count="2">
    <xf numFmtId="0" fontId="0" fillId="0" borderId="0"/>
    <xf numFmtId="0" fontId="2" fillId="0" borderId="0" applyNumberFormat="0" applyFill="0" applyBorder="0" applyAlignment="0" applyProtection="0">
      <alignment vertical="top"/>
      <protection locked="0"/>
    </xf>
  </cellStyleXfs>
  <cellXfs count="902">
    <xf numFmtId="0" fontId="0" fillId="0" borderId="0" xfId="0"/>
    <xf numFmtId="0" fontId="0" fillId="0" borderId="0" xfId="0" applyAlignment="1">
      <alignment horizontal="left" vertical="top"/>
    </xf>
    <xf numFmtId="0" fontId="0" fillId="0" borderId="0" xfId="0" applyAlignment="1">
      <alignment horizontal="left" vertical="top" wrapText="1"/>
    </xf>
    <xf numFmtId="0" fontId="1" fillId="0" borderId="0" xfId="0" applyFont="1" applyAlignment="1">
      <alignment horizontal="left" vertical="top"/>
    </xf>
    <xf numFmtId="0" fontId="3" fillId="0" borderId="0" xfId="0" applyFont="1" applyAlignment="1">
      <alignment horizontal="left" vertical="top"/>
    </xf>
    <xf numFmtId="0" fontId="1" fillId="0" borderId="0" xfId="0" applyFont="1" applyAlignment="1">
      <alignment horizontal="left" vertical="top" wrapText="1"/>
    </xf>
    <xf numFmtId="0" fontId="6" fillId="0" borderId="0" xfId="0" applyFont="1" applyAlignment="1">
      <alignment horizontal="left" vertical="top"/>
    </xf>
    <xf numFmtId="0" fontId="7" fillId="0" borderId="0" xfId="0" applyFont="1"/>
    <xf numFmtId="0" fontId="8" fillId="0" borderId="0" xfId="0" applyFont="1"/>
    <xf numFmtId="0" fontId="9" fillId="0" borderId="0" xfId="0" applyFont="1"/>
    <xf numFmtId="0" fontId="10" fillId="0" borderId="0" xfId="0" applyFont="1"/>
    <xf numFmtId="0" fontId="12" fillId="0" borderId="0" xfId="0" applyFont="1"/>
    <xf numFmtId="0" fontId="13" fillId="0" borderId="0" xfId="0" applyFont="1"/>
    <xf numFmtId="0" fontId="13" fillId="2" borderId="0" xfId="0" applyFont="1" applyFill="1"/>
    <xf numFmtId="0" fontId="12" fillId="0" borderId="0" xfId="0" applyFont="1" applyAlignment="1"/>
    <xf numFmtId="0" fontId="13" fillId="0" borderId="0" xfId="0" applyFont="1" applyAlignment="1"/>
    <xf numFmtId="0" fontId="0" fillId="0" borderId="0" xfId="0" applyAlignment="1"/>
    <xf numFmtId="0" fontId="13" fillId="2" borderId="0" xfId="0" applyFont="1" applyFill="1" applyAlignment="1"/>
    <xf numFmtId="0" fontId="0" fillId="0" borderId="0" xfId="0" applyAlignment="1">
      <alignment horizontal="left" vertical="top" wrapText="1"/>
    </xf>
    <xf numFmtId="0" fontId="9" fillId="0" borderId="0" xfId="0" applyFont="1" applyAlignment="1"/>
    <xf numFmtId="0" fontId="2" fillId="0" borderId="0" xfId="1" applyAlignment="1" applyProtection="1">
      <alignment horizontal="left" vertical="top"/>
    </xf>
    <xf numFmtId="0" fontId="0" fillId="0" borderId="0" xfId="0" applyFont="1" applyAlignment="1">
      <alignment horizontal="left" vertical="top"/>
    </xf>
    <xf numFmtId="0" fontId="5" fillId="0" borderId="0" xfId="0" applyFont="1" applyAlignment="1">
      <alignment horizontal="left" vertical="top"/>
    </xf>
    <xf numFmtId="0" fontId="0" fillId="0" borderId="0" xfId="0" applyAlignment="1">
      <alignment vertical="top"/>
    </xf>
    <xf numFmtId="0" fontId="0" fillId="0" borderId="0" xfId="0" applyAlignment="1">
      <alignment horizontal="left" vertical="center" wrapText="1"/>
    </xf>
    <xf numFmtId="0" fontId="5" fillId="0" borderId="0" xfId="0" applyFont="1" applyAlignment="1">
      <alignment horizontal="left" vertical="center" wrapText="1"/>
    </xf>
    <xf numFmtId="0" fontId="11" fillId="0" borderId="0" xfId="0" applyFont="1" applyAlignment="1">
      <alignment vertical="top" wrapText="1"/>
    </xf>
    <xf numFmtId="0" fontId="14" fillId="0" borderId="3" xfId="0" applyFont="1" applyBorder="1" applyAlignment="1" applyProtection="1">
      <alignment vertical="top"/>
    </xf>
    <xf numFmtId="0" fontId="5" fillId="2" borderId="0" xfId="0" applyFont="1" applyFill="1" applyBorder="1" applyAlignment="1">
      <alignment vertical="top"/>
    </xf>
    <xf numFmtId="0" fontId="13" fillId="0" borderId="0" xfId="0" applyFont="1" applyFill="1" applyAlignment="1"/>
    <xf numFmtId="0" fontId="13" fillId="0" borderId="0" xfId="0" applyFont="1" applyFill="1"/>
    <xf numFmtId="0" fontId="12" fillId="0" borderId="0" xfId="0" applyFont="1" applyFill="1"/>
    <xf numFmtId="0" fontId="0" fillId="0" borderId="0" xfId="0" applyFill="1"/>
    <xf numFmtId="0" fontId="20" fillId="3" borderId="11" xfId="0" applyFont="1" applyFill="1" applyBorder="1" applyAlignment="1">
      <alignment horizontal="center" vertical="center" wrapText="1"/>
    </xf>
    <xf numFmtId="0" fontId="16" fillId="0" borderId="0" xfId="0" applyFont="1"/>
    <xf numFmtId="0" fontId="16" fillId="0" borderId="0" xfId="0" applyFont="1" applyAlignment="1" applyProtection="1">
      <alignment horizontal="center" vertical="center"/>
      <protection locked="0"/>
    </xf>
    <xf numFmtId="0" fontId="0" fillId="0" borderId="0" xfId="0" quotePrefix="1"/>
    <xf numFmtId="0" fontId="13" fillId="2" borderId="0" xfId="0" quotePrefix="1" applyFont="1" applyFill="1" applyAlignment="1"/>
    <xf numFmtId="0" fontId="13" fillId="0" borderId="0" xfId="0" quotePrefix="1" applyFont="1" applyAlignment="1"/>
    <xf numFmtId="0" fontId="13" fillId="0" borderId="0" xfId="0" quotePrefix="1" applyFont="1" applyFill="1" applyAlignment="1"/>
    <xf numFmtId="0" fontId="13" fillId="2" borderId="0" xfId="0" quotePrefix="1" applyFont="1" applyFill="1"/>
    <xf numFmtId="0" fontId="13" fillId="0" borderId="0" xfId="0" quotePrefix="1" applyFont="1"/>
    <xf numFmtId="0" fontId="13" fillId="0" borderId="0" xfId="0" quotePrefix="1" applyFont="1" applyFill="1"/>
    <xf numFmtId="0" fontId="0" fillId="0" borderId="1" xfId="0" applyBorder="1" applyAlignment="1">
      <alignment horizontal="center" vertical="center"/>
    </xf>
    <xf numFmtId="0" fontId="1" fillId="0" borderId="0" xfId="0" applyFont="1" applyProtection="1">
      <protection locked="0"/>
    </xf>
    <xf numFmtId="0" fontId="22" fillId="0" borderId="0" xfId="0" applyFont="1" applyProtection="1">
      <protection locked="0"/>
    </xf>
    <xf numFmtId="0" fontId="0" fillId="0" borderId="0" xfId="0" applyAlignment="1">
      <alignment horizontal="left" vertical="top" wrapText="1"/>
    </xf>
    <xf numFmtId="0" fontId="1" fillId="0" borderId="0" xfId="0" applyFont="1" applyAlignment="1">
      <alignment horizontal="left" vertical="top" wrapText="1"/>
    </xf>
    <xf numFmtId="0" fontId="27" fillId="0" borderId="0" xfId="0" applyFont="1"/>
    <xf numFmtId="0" fontId="27" fillId="0" borderId="0" xfId="0" quotePrefix="1" applyFont="1"/>
    <xf numFmtId="0" fontId="29" fillId="0" borderId="0" xfId="0" applyFont="1" applyBorder="1"/>
    <xf numFmtId="0" fontId="27" fillId="0" borderId="0" xfId="0" applyFont="1" applyProtection="1">
      <protection locked="0"/>
    </xf>
    <xf numFmtId="0" fontId="0" fillId="0" borderId="0" xfId="0" applyProtection="1">
      <protection locked="0"/>
    </xf>
    <xf numFmtId="0" fontId="27" fillId="0" borderId="0" xfId="0" applyFont="1" applyAlignment="1" applyProtection="1">
      <protection locked="0"/>
    </xf>
    <xf numFmtId="0" fontId="16" fillId="0" borderId="0" xfId="0" applyFont="1" applyProtection="1">
      <protection locked="0"/>
    </xf>
    <xf numFmtId="0" fontId="16" fillId="0" borderId="0" xfId="0" applyFont="1" applyAlignment="1" applyProtection="1">
      <protection locked="0"/>
    </xf>
    <xf numFmtId="0" fontId="27" fillId="0" borderId="0" xfId="0" applyFont="1" applyAlignment="1">
      <alignment horizontal="left" vertical="top"/>
    </xf>
    <xf numFmtId="0" fontId="28" fillId="0" borderId="0" xfId="0" applyFont="1" applyAlignment="1">
      <alignment horizontal="left" vertical="top" wrapText="1"/>
    </xf>
    <xf numFmtId="0" fontId="0" fillId="0" borderId="0" xfId="0" applyBorder="1" applyAlignment="1">
      <alignment horizontal="center" vertical="center"/>
    </xf>
    <xf numFmtId="0" fontId="32" fillId="0" borderId="0" xfId="0" applyFont="1" applyBorder="1" applyAlignment="1">
      <alignment horizontal="left" vertical="top" wrapText="1"/>
    </xf>
    <xf numFmtId="0" fontId="0" fillId="0" borderId="0" xfId="0" applyAlignment="1">
      <alignment horizontal="left" vertical="top" wrapText="1"/>
    </xf>
    <xf numFmtId="0" fontId="1" fillId="0" borderId="0" xfId="0" applyFont="1" applyAlignment="1">
      <alignment horizontal="left" vertical="top" wrapText="1"/>
    </xf>
    <xf numFmtId="0" fontId="11" fillId="0" borderId="0" xfId="0" applyFont="1" applyAlignment="1">
      <alignment horizontal="left" vertical="top" wrapText="1"/>
    </xf>
    <xf numFmtId="0" fontId="1" fillId="0" borderId="0" xfId="0" applyFont="1" applyAlignment="1">
      <alignment horizontal="left" vertical="top" wrapText="1"/>
    </xf>
    <xf numFmtId="0" fontId="22" fillId="0" borderId="0" xfId="0" applyFont="1" applyBorder="1" applyAlignment="1">
      <alignment horizontal="left" vertical="top" wrapText="1"/>
    </xf>
    <xf numFmtId="0" fontId="7" fillId="0" borderId="0" xfId="0" applyFont="1" applyFill="1"/>
    <xf numFmtId="0" fontId="27" fillId="0" borderId="0" xfId="0" applyFont="1" applyAlignment="1">
      <alignment horizontal="right" vertical="top"/>
    </xf>
    <xf numFmtId="0" fontId="28" fillId="0" borderId="0" xfId="0" applyFont="1"/>
    <xf numFmtId="0" fontId="0" fillId="0" borderId="0" xfId="0" applyAlignment="1">
      <alignment horizontal="left" vertical="top" wrapText="1"/>
    </xf>
    <xf numFmtId="0" fontId="1" fillId="0" borderId="0" xfId="0" applyFont="1" applyAlignment="1">
      <alignment horizontal="left" vertical="top" wrapText="1"/>
    </xf>
    <xf numFmtId="0" fontId="0" fillId="0" borderId="0" xfId="0" applyAlignment="1">
      <alignment horizontal="left" vertical="top" wrapText="1"/>
    </xf>
    <xf numFmtId="0" fontId="2" fillId="0" borderId="0" xfId="1" applyAlignment="1" applyProtection="1">
      <alignment horizontal="center" vertical="top"/>
    </xf>
    <xf numFmtId="0" fontId="20" fillId="0" borderId="0" xfId="0" applyFont="1" applyFill="1" applyBorder="1" applyAlignment="1">
      <alignment horizontal="center" vertical="top" wrapText="1"/>
    </xf>
    <xf numFmtId="0" fontId="0" fillId="0" borderId="0" xfId="0" applyAlignment="1">
      <alignment horizontal="left" vertical="top" wrapText="1"/>
    </xf>
    <xf numFmtId="0" fontId="14" fillId="0" borderId="6" xfId="0" applyFont="1" applyBorder="1" applyAlignment="1" applyProtection="1">
      <alignment vertical="top"/>
    </xf>
    <xf numFmtId="0" fontId="19" fillId="0" borderId="0" xfId="0" applyFont="1" applyAlignment="1">
      <alignment horizontal="left" vertical="top"/>
    </xf>
    <xf numFmtId="0" fontId="19" fillId="0" borderId="0" xfId="0" applyFont="1"/>
    <xf numFmtId="0" fontId="20" fillId="3" borderId="9" xfId="0" applyFont="1" applyFill="1" applyBorder="1" applyAlignment="1">
      <alignment horizontal="center" vertical="center" wrapText="1"/>
    </xf>
    <xf numFmtId="0" fontId="38" fillId="0" borderId="0" xfId="0" applyFont="1" applyFill="1" applyAlignment="1">
      <alignment horizontal="left"/>
    </xf>
    <xf numFmtId="0" fontId="38" fillId="0" borderId="0" xfId="0" applyFont="1" applyFill="1"/>
    <xf numFmtId="0" fontId="38" fillId="0" borderId="0" xfId="0" applyFont="1" applyFill="1" applyAlignment="1">
      <alignment horizontal="left" vertical="top"/>
    </xf>
    <xf numFmtId="0" fontId="38" fillId="0" borderId="0" xfId="0" applyFont="1" applyFill="1" applyAlignment="1">
      <alignment wrapText="1"/>
    </xf>
    <xf numFmtId="0" fontId="0" fillId="0" borderId="0" xfId="0" applyAlignment="1">
      <alignment vertical="top" wrapText="1"/>
    </xf>
    <xf numFmtId="0" fontId="39" fillId="0" borderId="0" xfId="0" applyFont="1" applyAlignment="1">
      <alignment horizontal="left" vertical="top" wrapText="1"/>
    </xf>
    <xf numFmtId="0" fontId="39" fillId="0" borderId="0" xfId="0" applyFont="1" applyAlignment="1">
      <alignment horizontal="left" vertical="top"/>
    </xf>
    <xf numFmtId="0" fontId="1" fillId="0" borderId="0" xfId="0" applyFont="1" applyAlignment="1">
      <alignment vertical="top" wrapText="1"/>
    </xf>
    <xf numFmtId="0" fontId="10" fillId="0" borderId="0" xfId="0" quotePrefix="1" applyFont="1"/>
    <xf numFmtId="0" fontId="7" fillId="0" borderId="0" xfId="0" quotePrefix="1" applyFont="1" applyAlignment="1">
      <alignment horizontal="left" vertical="top"/>
    </xf>
    <xf numFmtId="0" fontId="10" fillId="0" borderId="0" xfId="0" applyFont="1" applyAlignment="1">
      <alignment horizontal="left" vertical="top" wrapText="1"/>
    </xf>
    <xf numFmtId="0" fontId="0" fillId="0" borderId="2" xfId="0" applyBorder="1" applyAlignment="1">
      <alignment horizontal="center" vertical="center"/>
    </xf>
    <xf numFmtId="0" fontId="0" fillId="0" borderId="20" xfId="0" applyBorder="1" applyAlignment="1">
      <alignment horizontal="center" vertical="center"/>
    </xf>
    <xf numFmtId="0" fontId="8" fillId="0" borderId="0" xfId="0" applyFont="1" applyAlignment="1">
      <alignment horizontal="right"/>
    </xf>
    <xf numFmtId="0" fontId="8" fillId="0" borderId="0" xfId="0" applyFont="1" applyAlignment="1">
      <alignment horizontal="left"/>
    </xf>
    <xf numFmtId="0" fontId="40" fillId="0" borderId="0" xfId="0" applyFont="1" applyAlignment="1">
      <alignment vertical="top"/>
    </xf>
    <xf numFmtId="0" fontId="8" fillId="0" borderId="0" xfId="0" applyFont="1" applyAlignment="1">
      <alignment horizontal="left" vertical="top"/>
    </xf>
    <xf numFmtId="0" fontId="41" fillId="0" borderId="0" xfId="0" applyFont="1" applyAlignment="1">
      <alignment vertical="top"/>
    </xf>
    <xf numFmtId="0" fontId="42" fillId="0" borderId="0" xfId="0" applyFont="1"/>
    <xf numFmtId="0" fontId="44" fillId="0" borderId="0" xfId="0" applyFont="1"/>
    <xf numFmtId="0" fontId="45" fillId="0" borderId="0" xfId="0" applyFont="1"/>
    <xf numFmtId="0" fontId="46" fillId="0" borderId="1" xfId="0" applyFont="1" applyBorder="1" applyAlignment="1">
      <alignment horizontal="left" vertical="top" wrapText="1"/>
    </xf>
    <xf numFmtId="0" fontId="45" fillId="0" borderId="0" xfId="0" quotePrefix="1" applyFont="1"/>
    <xf numFmtId="0" fontId="43" fillId="0" borderId="0" xfId="0" applyFont="1" applyFill="1" applyAlignment="1">
      <alignment horizontal="right"/>
    </xf>
    <xf numFmtId="0" fontId="18" fillId="3" borderId="12" xfId="0" applyFont="1" applyFill="1" applyBorder="1" applyAlignment="1">
      <alignment horizontal="center" wrapText="1"/>
    </xf>
    <xf numFmtId="0" fontId="27" fillId="0" borderId="0" xfId="0" applyFont="1" applyBorder="1" applyAlignment="1">
      <alignment horizontal="left" vertical="top"/>
    </xf>
    <xf numFmtId="0" fontId="46" fillId="0" borderId="28" xfId="0" applyFont="1" applyBorder="1" applyAlignment="1">
      <alignment horizontal="left" vertical="top" wrapText="1"/>
    </xf>
    <xf numFmtId="0" fontId="27" fillId="0" borderId="0" xfId="0" applyFont="1" applyFill="1" applyBorder="1"/>
    <xf numFmtId="0" fontId="0" fillId="0" borderId="0" xfId="0" applyAlignment="1">
      <alignment horizontal="left" vertical="top" wrapText="1"/>
    </xf>
    <xf numFmtId="0" fontId="1" fillId="0" borderId="0" xfId="0" applyFont="1" applyAlignment="1">
      <alignment horizontal="left" vertical="top" wrapText="1"/>
    </xf>
    <xf numFmtId="0" fontId="51" fillId="0" borderId="1" xfId="0" applyFont="1" applyBorder="1" applyAlignment="1">
      <alignment horizontal="center" vertical="center"/>
    </xf>
    <xf numFmtId="0" fontId="51" fillId="0" borderId="2" xfId="0" applyFont="1" applyBorder="1" applyAlignment="1">
      <alignment horizontal="center" vertical="center"/>
    </xf>
    <xf numFmtId="0" fontId="51" fillId="0" borderId="20" xfId="0" applyFont="1" applyBorder="1" applyAlignment="1">
      <alignment horizontal="center" vertical="center"/>
    </xf>
    <xf numFmtId="0" fontId="52" fillId="6" borderId="16" xfId="0" applyFont="1" applyFill="1" applyBorder="1" applyAlignment="1" applyProtection="1">
      <alignment vertical="top"/>
    </xf>
    <xf numFmtId="0" fontId="0" fillId="0" borderId="0" xfId="0" applyAlignment="1">
      <alignment wrapText="1"/>
    </xf>
    <xf numFmtId="0" fontId="0" fillId="0" borderId="0" xfId="0" applyAlignment="1">
      <alignment horizontal="left" vertical="top" wrapText="1"/>
    </xf>
    <xf numFmtId="0" fontId="4" fillId="0" borderId="0" xfId="0" applyFont="1" applyAlignment="1">
      <alignment horizontal="left" vertical="top" wrapText="1"/>
    </xf>
    <xf numFmtId="0" fontId="1" fillId="0" borderId="0" xfId="0" applyFont="1" applyAlignment="1">
      <alignment horizontal="left" vertical="top" wrapText="1"/>
    </xf>
    <xf numFmtId="0" fontId="50" fillId="0" borderId="3" xfId="0" applyFont="1" applyBorder="1" applyAlignment="1" applyProtection="1">
      <alignment horizontal="left" vertical="top" wrapText="1"/>
      <protection locked="0"/>
    </xf>
    <xf numFmtId="0" fontId="50" fillId="0" borderId="7" xfId="0" applyFont="1" applyBorder="1" applyAlignment="1" applyProtection="1">
      <alignment horizontal="left" vertical="top" wrapText="1"/>
      <protection locked="0"/>
    </xf>
    <xf numFmtId="0" fontId="54" fillId="0" borderId="0" xfId="0" applyFont="1" applyProtection="1">
      <protection locked="0"/>
    </xf>
    <xf numFmtId="0" fontId="19" fillId="7" borderId="27" xfId="0" quotePrefix="1" applyFont="1" applyFill="1" applyBorder="1" applyProtection="1">
      <protection locked="0"/>
    </xf>
    <xf numFmtId="0" fontId="16" fillId="0" borderId="0" xfId="0" applyFont="1" applyAlignment="1">
      <alignment horizontal="left"/>
    </xf>
    <xf numFmtId="0" fontId="19" fillId="9" borderId="0" xfId="0" applyFont="1" applyFill="1" applyBorder="1" applyProtection="1">
      <protection locked="0"/>
    </xf>
    <xf numFmtId="0" fontId="0" fillId="0" borderId="38" xfId="0" applyBorder="1" applyAlignment="1">
      <alignment horizontal="center" vertical="center"/>
    </xf>
    <xf numFmtId="0" fontId="0" fillId="0" borderId="14" xfId="0" applyBorder="1" applyAlignment="1">
      <alignment horizontal="center" vertical="center"/>
    </xf>
    <xf numFmtId="0" fontId="0" fillId="0" borderId="4" xfId="0" applyBorder="1" applyAlignment="1">
      <alignment horizontal="center" vertical="center"/>
    </xf>
    <xf numFmtId="0" fontId="54" fillId="0" borderId="0" xfId="0" applyFont="1"/>
    <xf numFmtId="0" fontId="14" fillId="0" borderId="35" xfId="0" applyFont="1" applyBorder="1" applyAlignment="1" applyProtection="1">
      <alignment vertical="top"/>
    </xf>
    <xf numFmtId="0" fontId="0" fillId="0" borderId="0" xfId="0" applyBorder="1"/>
    <xf numFmtId="0" fontId="16" fillId="0" borderId="0" xfId="0" applyFont="1" applyFill="1" applyBorder="1" applyAlignment="1" applyProtection="1">
      <alignment horizontal="center" vertical="top"/>
      <protection locked="0"/>
    </xf>
    <xf numFmtId="0" fontId="36" fillId="0" borderId="0" xfId="0" applyFont="1" applyBorder="1" applyAlignment="1">
      <alignment vertical="top"/>
    </xf>
    <xf numFmtId="0" fontId="19" fillId="0" borderId="0" xfId="0" applyFont="1" applyBorder="1" applyAlignment="1">
      <alignment vertical="top"/>
    </xf>
    <xf numFmtId="0" fontId="47" fillId="0" borderId="0" xfId="0" applyFont="1" applyFill="1" applyBorder="1" applyAlignment="1">
      <alignment vertical="top"/>
    </xf>
    <xf numFmtId="0" fontId="19" fillId="0" borderId="0" xfId="0" applyFont="1" applyFill="1" applyBorder="1" applyAlignment="1">
      <alignment vertical="top"/>
    </xf>
    <xf numFmtId="0" fontId="19" fillId="7" borderId="27" xfId="0" applyFont="1" applyFill="1" applyBorder="1" applyProtection="1">
      <protection locked="0"/>
    </xf>
    <xf numFmtId="0" fontId="0" fillId="0" borderId="0" xfId="0" applyAlignment="1">
      <alignment horizontal="left" vertical="top" wrapText="1"/>
    </xf>
    <xf numFmtId="0" fontId="4" fillId="0" borderId="0" xfId="0" applyFont="1" applyAlignment="1">
      <alignment horizontal="left" vertical="top" wrapText="1"/>
    </xf>
    <xf numFmtId="0" fontId="1" fillId="0" borderId="0" xfId="0" applyFont="1" applyAlignment="1">
      <alignment horizontal="left" vertical="top" wrapText="1"/>
    </xf>
    <xf numFmtId="0" fontId="67" fillId="0" borderId="0" xfId="0" applyFont="1" applyProtection="1">
      <protection locked="0"/>
    </xf>
    <xf numFmtId="0" fontId="16" fillId="0" borderId="27" xfId="0" applyFont="1" applyBorder="1" applyAlignment="1" applyProtection="1">
      <alignment horizontal="center" vertical="center"/>
      <protection locked="0"/>
    </xf>
    <xf numFmtId="0" fontId="27" fillId="0" borderId="27" xfId="0" applyFont="1" applyBorder="1" applyAlignment="1" applyProtection="1">
      <alignment horizontal="center" vertical="center"/>
      <protection locked="0"/>
    </xf>
    <xf numFmtId="0" fontId="49" fillId="0" borderId="54" xfId="0" applyFont="1" applyBorder="1" applyAlignment="1" applyProtection="1">
      <alignment horizontal="left" vertical="top" wrapText="1"/>
      <protection locked="0"/>
    </xf>
    <xf numFmtId="0" fontId="20" fillId="3" borderId="1" xfId="0" applyFont="1" applyFill="1" applyBorder="1" applyAlignment="1">
      <alignment horizontal="center" vertical="center" wrapText="1"/>
    </xf>
    <xf numFmtId="0" fontId="20" fillId="3" borderId="54" xfId="0" applyFont="1" applyFill="1" applyBorder="1" applyAlignment="1">
      <alignment vertical="center" wrapText="1"/>
    </xf>
    <xf numFmtId="0" fontId="20" fillId="3" borderId="28" xfId="0" applyFont="1" applyFill="1" applyBorder="1" applyAlignment="1">
      <alignment horizontal="center" vertical="center" wrapText="1"/>
    </xf>
    <xf numFmtId="0" fontId="20" fillId="3" borderId="50" xfId="0" applyFont="1" applyFill="1" applyBorder="1" applyAlignment="1">
      <alignment vertical="center" wrapText="1"/>
    </xf>
    <xf numFmtId="0" fontId="20" fillId="3" borderId="2"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53" fillId="6" borderId="1" xfId="0" applyFont="1" applyFill="1" applyBorder="1" applyAlignment="1">
      <alignment horizontal="left" vertical="top" wrapText="1"/>
    </xf>
    <xf numFmtId="0" fontId="75" fillId="0" borderId="27" xfId="0" quotePrefix="1" applyFont="1" applyFill="1" applyBorder="1" applyProtection="1">
      <protection locked="0"/>
    </xf>
    <xf numFmtId="0" fontId="75" fillId="0" borderId="0" xfId="0" quotePrefix="1" applyFont="1" applyFill="1" applyProtection="1">
      <protection locked="0"/>
    </xf>
    <xf numFmtId="0" fontId="28" fillId="11" borderId="27" xfId="0" quotePrefix="1" applyFont="1" applyFill="1" applyBorder="1" applyProtection="1">
      <protection locked="0"/>
    </xf>
    <xf numFmtId="0" fontId="0" fillId="0" borderId="0" xfId="0" applyAlignment="1">
      <alignment horizontal="left" vertical="top" wrapText="1"/>
    </xf>
    <xf numFmtId="0" fontId="1" fillId="0" borderId="0" xfId="0" applyFont="1" applyAlignment="1">
      <alignment horizontal="left" vertical="top" wrapText="1"/>
    </xf>
    <xf numFmtId="0" fontId="4" fillId="0" borderId="0" xfId="0" applyFont="1" applyAlignment="1">
      <alignment horizontal="left" vertical="top" wrapText="1"/>
    </xf>
    <xf numFmtId="0" fontId="0" fillId="0" borderId="0" xfId="0" applyAlignment="1">
      <alignment horizontal="left" vertical="top" wrapText="1"/>
    </xf>
    <xf numFmtId="0" fontId="1" fillId="0" borderId="0" xfId="0" applyFont="1" applyAlignment="1">
      <alignment horizontal="left" vertical="top" wrapText="1"/>
    </xf>
    <xf numFmtId="0" fontId="0" fillId="0" borderId="0" xfId="0" applyAlignment="1">
      <alignment horizontal="left" vertical="top" wrapText="1"/>
    </xf>
    <xf numFmtId="0" fontId="4" fillId="0" borderId="0" xfId="0" applyFont="1" applyAlignment="1">
      <alignment horizontal="left" vertical="top" wrapText="1"/>
    </xf>
    <xf numFmtId="0" fontId="1" fillId="0" borderId="0" xfId="0" applyFont="1" applyAlignment="1">
      <alignment horizontal="left" vertical="top" wrapText="1"/>
    </xf>
    <xf numFmtId="0" fontId="0" fillId="0" borderId="0" xfId="0" applyAlignment="1">
      <alignment horizontal="left" vertical="top" wrapText="1"/>
    </xf>
    <xf numFmtId="0" fontId="1" fillId="0" borderId="0" xfId="0" applyFont="1" applyAlignment="1">
      <alignment horizontal="left" vertical="top" wrapText="1"/>
    </xf>
    <xf numFmtId="0" fontId="20" fillId="3" borderId="1" xfId="0" applyFont="1" applyFill="1" applyBorder="1" applyAlignment="1">
      <alignment horizontal="center" vertical="center" wrapText="1"/>
    </xf>
    <xf numFmtId="0" fontId="16" fillId="0" borderId="27" xfId="0" quotePrefix="1" applyFont="1" applyBorder="1" applyAlignment="1" applyProtection="1">
      <alignment horizontal="center" vertical="center"/>
      <protection locked="0"/>
    </xf>
    <xf numFmtId="0" fontId="4" fillId="0" borderId="68" xfId="0" applyFont="1" applyBorder="1" applyAlignment="1">
      <alignment vertical="top"/>
    </xf>
    <xf numFmtId="0" fontId="4" fillId="0" borderId="71" xfId="0" applyFont="1" applyBorder="1" applyAlignment="1">
      <alignment vertical="top"/>
    </xf>
    <xf numFmtId="0" fontId="4" fillId="0" borderId="74" xfId="0" applyFont="1" applyBorder="1" applyAlignment="1">
      <alignment vertical="top"/>
    </xf>
    <xf numFmtId="0" fontId="4" fillId="0" borderId="75" xfId="0" applyFont="1" applyBorder="1" applyAlignment="1">
      <alignment vertical="top"/>
    </xf>
    <xf numFmtId="0" fontId="4" fillId="0" borderId="68" xfId="0" applyFont="1" applyBorder="1" applyAlignment="1">
      <alignment vertical="top" wrapText="1"/>
    </xf>
    <xf numFmtId="0" fontId="4" fillId="0" borderId="71" xfId="0" applyFont="1" applyBorder="1" applyAlignment="1">
      <alignment vertical="top" wrapText="1"/>
    </xf>
    <xf numFmtId="0" fontId="30" fillId="0" borderId="66" xfId="0" applyFont="1" applyBorder="1" applyAlignment="1">
      <alignment vertical="top" wrapText="1"/>
    </xf>
    <xf numFmtId="0" fontId="30" fillId="0" borderId="68" xfId="0" applyFont="1" applyBorder="1" applyAlignment="1">
      <alignment vertical="top" wrapText="1"/>
    </xf>
    <xf numFmtId="0" fontId="30" fillId="0" borderId="71" xfId="0" applyFont="1" applyBorder="1" applyAlignment="1">
      <alignment vertical="top" wrapText="1"/>
    </xf>
    <xf numFmtId="0" fontId="4" fillId="0" borderId="80" xfId="0" applyFont="1" applyBorder="1" applyAlignment="1">
      <alignment vertical="top"/>
    </xf>
    <xf numFmtId="0" fontId="4" fillId="0" borderId="81" xfId="0" applyFont="1" applyBorder="1" applyAlignment="1">
      <alignment vertical="top"/>
    </xf>
    <xf numFmtId="0" fontId="4" fillId="0" borderId="80" xfId="0" applyFont="1" applyBorder="1" applyAlignment="1">
      <alignment vertical="top" wrapText="1"/>
    </xf>
    <xf numFmtId="0" fontId="30" fillId="0" borderId="79" xfId="0" applyFont="1" applyBorder="1" applyAlignment="1">
      <alignment vertical="top" wrapText="1"/>
    </xf>
    <xf numFmtId="0" fontId="30" fillId="0" borderId="80" xfId="0" applyFont="1" applyBorder="1" applyAlignment="1">
      <alignment vertical="top" wrapText="1"/>
    </xf>
    <xf numFmtId="0" fontId="30" fillId="0" borderId="81" xfId="0" applyFont="1" applyBorder="1" applyAlignment="1">
      <alignment vertical="top" wrapText="1"/>
    </xf>
    <xf numFmtId="0" fontId="4" fillId="0" borderId="74" xfId="0" applyFont="1" applyBorder="1" applyAlignment="1">
      <alignment vertical="top" wrapText="1"/>
    </xf>
    <xf numFmtId="0" fontId="30" fillId="0" borderId="82" xfId="0" applyFont="1" applyBorder="1" applyAlignment="1">
      <alignment vertical="top" wrapText="1"/>
    </xf>
    <xf numFmtId="0" fontId="30" fillId="0" borderId="75" xfId="0" applyFont="1" applyBorder="1" applyAlignment="1">
      <alignment vertical="top" wrapText="1"/>
    </xf>
    <xf numFmtId="0" fontId="4" fillId="0" borderId="75" xfId="0" applyFont="1" applyBorder="1" applyAlignment="1">
      <alignment vertical="top" wrapText="1"/>
    </xf>
    <xf numFmtId="0" fontId="4" fillId="0" borderId="83" xfId="0" applyFont="1" applyBorder="1" applyAlignment="1">
      <alignment vertical="top" wrapText="1"/>
    </xf>
    <xf numFmtId="0" fontId="4" fillId="0" borderId="84" xfId="0" applyFont="1" applyBorder="1" applyAlignment="1">
      <alignment vertical="top" wrapText="1"/>
    </xf>
    <xf numFmtId="0" fontId="4" fillId="0" borderId="73" xfId="0" applyFont="1" applyBorder="1" applyAlignment="1">
      <alignment vertical="top" wrapText="1"/>
    </xf>
    <xf numFmtId="0" fontId="4" fillId="0" borderId="66" xfId="0" applyFont="1" applyBorder="1" applyAlignment="1">
      <alignment vertical="top" wrapText="1"/>
    </xf>
    <xf numFmtId="0" fontId="0" fillId="0" borderId="0" xfId="0" applyAlignment="1">
      <alignment horizontal="left" vertical="top" wrapText="1"/>
    </xf>
    <xf numFmtId="0" fontId="1" fillId="0" borderId="0" xfId="0" applyFont="1" applyAlignment="1">
      <alignment horizontal="left" vertical="top" wrapText="1"/>
    </xf>
    <xf numFmtId="0" fontId="11" fillId="0" borderId="0" xfId="0" applyFont="1" applyAlignment="1">
      <alignment horizontal="left" vertical="top" wrapText="1"/>
    </xf>
    <xf numFmtId="0" fontId="52" fillId="0" borderId="2" xfId="0" applyFont="1" applyBorder="1" applyAlignment="1" applyProtection="1">
      <alignment vertical="top"/>
    </xf>
    <xf numFmtId="0" fontId="78" fillId="0" borderId="3" xfId="0" applyFont="1" applyBorder="1" applyAlignment="1" applyProtection="1">
      <alignment horizontal="left" vertical="top" wrapText="1"/>
    </xf>
    <xf numFmtId="0" fontId="78" fillId="0" borderId="1" xfId="0" applyFont="1" applyBorder="1" applyAlignment="1">
      <alignment horizontal="center" vertical="center" wrapText="1"/>
    </xf>
    <xf numFmtId="0" fontId="78" fillId="0" borderId="2" xfId="0" applyFont="1" applyBorder="1" applyAlignment="1" applyProtection="1">
      <alignment horizontal="left" vertical="top" wrapText="1"/>
    </xf>
    <xf numFmtId="0" fontId="18" fillId="3" borderId="35" xfId="0" applyFont="1" applyFill="1" applyBorder="1" applyAlignment="1">
      <alignment horizontal="center" vertical="center" wrapText="1"/>
    </xf>
    <xf numFmtId="0" fontId="18" fillId="3" borderId="85" xfId="0" applyFont="1" applyFill="1" applyBorder="1" applyAlignment="1">
      <alignment horizontal="center" vertical="center" wrapText="1"/>
    </xf>
    <xf numFmtId="0" fontId="8" fillId="0" borderId="0" xfId="0" applyFont="1" applyAlignment="1">
      <alignment vertical="top" wrapText="1"/>
    </xf>
    <xf numFmtId="0" fontId="8" fillId="0" borderId="0" xfId="0" applyFont="1" applyAlignment="1">
      <alignment vertical="top"/>
    </xf>
    <xf numFmtId="0" fontId="11" fillId="0" borderId="0" xfId="0" applyFont="1" applyAlignment="1">
      <alignment horizontal="left" vertical="top" wrapText="1" indent="2"/>
    </xf>
    <xf numFmtId="0" fontId="11" fillId="0" borderId="0" xfId="0" applyFont="1" applyAlignment="1">
      <alignment horizontal="left" vertical="top" wrapText="1"/>
    </xf>
    <xf numFmtId="0" fontId="11" fillId="0" borderId="0" xfId="0" applyFont="1" applyAlignment="1">
      <alignment horizontal="left" vertical="top" wrapText="1"/>
    </xf>
    <xf numFmtId="0" fontId="11" fillId="0" borderId="0" xfId="0" applyFont="1" applyAlignment="1">
      <alignment horizontal="left" vertical="top" wrapText="1" indent="2"/>
    </xf>
    <xf numFmtId="0" fontId="79" fillId="0" borderId="0" xfId="0" applyFont="1" applyBorder="1" applyAlignment="1">
      <alignment horizontal="center" vertical="center" wrapText="1"/>
    </xf>
    <xf numFmtId="0" fontId="51" fillId="0" borderId="4" xfId="0" applyFont="1" applyBorder="1" applyAlignment="1">
      <alignment horizontal="left" vertical="top" wrapText="1"/>
    </xf>
    <xf numFmtId="0" fontId="14" fillId="0" borderId="1" xfId="0" applyFont="1" applyBorder="1" applyAlignment="1" applyProtection="1">
      <alignment horizontal="center" vertical="top"/>
    </xf>
    <xf numFmtId="0" fontId="51" fillId="0" borderId="2" xfId="0" applyFont="1" applyBorder="1" applyAlignment="1" applyProtection="1">
      <alignment vertical="top"/>
    </xf>
    <xf numFmtId="0" fontId="49" fillId="0" borderId="1" xfId="0" applyFont="1" applyBorder="1" applyAlignment="1" applyProtection="1">
      <alignment horizontal="left" vertical="top" wrapText="1" shrinkToFit="1"/>
      <protection locked="0"/>
    </xf>
    <xf numFmtId="0" fontId="49" fillId="0" borderId="1" xfId="0" quotePrefix="1" applyFont="1" applyBorder="1" applyAlignment="1" applyProtection="1">
      <alignment horizontal="left" vertical="top" wrapText="1" shrinkToFit="1"/>
      <protection locked="0"/>
    </xf>
    <xf numFmtId="0" fontId="4" fillId="0" borderId="0" xfId="0" applyFont="1" applyAlignment="1">
      <alignment vertical="top" wrapText="1"/>
    </xf>
    <xf numFmtId="0" fontId="4" fillId="0" borderId="0" xfId="0" applyFont="1" applyBorder="1" applyAlignment="1">
      <alignment vertical="top" wrapText="1"/>
    </xf>
    <xf numFmtId="0" fontId="30" fillId="0" borderId="0" xfId="0" applyFont="1" applyAlignment="1">
      <alignment vertical="top" wrapText="1"/>
    </xf>
    <xf numFmtId="0" fontId="46" fillId="0" borderId="1" xfId="0" applyFont="1" applyBorder="1" applyAlignment="1" applyProtection="1">
      <alignment horizontal="left" vertical="top" wrapText="1"/>
      <protection locked="0"/>
    </xf>
    <xf numFmtId="0" fontId="31" fillId="0" borderId="1" xfId="0" applyFont="1" applyBorder="1" applyAlignment="1" applyProtection="1">
      <alignment horizontal="left" vertical="top" wrapText="1"/>
      <protection locked="0"/>
    </xf>
    <xf numFmtId="0" fontId="46" fillId="0" borderId="28" xfId="0" applyFont="1" applyBorder="1" applyAlignment="1" applyProtection="1">
      <alignment horizontal="left" vertical="top" wrapText="1"/>
      <protection locked="0"/>
    </xf>
    <xf numFmtId="0" fontId="20" fillId="3" borderId="28" xfId="0" applyFont="1" applyFill="1" applyBorder="1" applyAlignment="1">
      <alignment vertical="top" wrapText="1"/>
    </xf>
    <xf numFmtId="0" fontId="20" fillId="3" borderId="54" xfId="0" applyFont="1" applyFill="1" applyBorder="1" applyAlignment="1">
      <alignment vertical="top" wrapText="1"/>
    </xf>
    <xf numFmtId="0" fontId="20" fillId="3" borderId="124" xfId="0" applyFont="1" applyFill="1" applyBorder="1" applyAlignment="1">
      <alignment vertical="top" wrapText="1"/>
    </xf>
    <xf numFmtId="0" fontId="20" fillId="3" borderId="50" xfId="0" applyFont="1" applyFill="1" applyBorder="1" applyAlignment="1">
      <alignment vertical="top" wrapText="1"/>
    </xf>
    <xf numFmtId="0" fontId="20" fillId="3" borderId="28" xfId="0" applyFont="1" applyFill="1" applyBorder="1" applyAlignment="1">
      <alignment vertical="center" wrapText="1"/>
    </xf>
    <xf numFmtId="0" fontId="20" fillId="3" borderId="124" xfId="0" applyFont="1" applyFill="1" applyBorder="1" applyAlignment="1">
      <alignment vertical="center" wrapText="1"/>
    </xf>
    <xf numFmtId="0" fontId="0" fillId="0" borderId="0" xfId="0" applyAlignment="1">
      <alignment horizontal="left" vertical="top" wrapText="1"/>
    </xf>
    <xf numFmtId="0" fontId="20" fillId="3" borderId="17" xfId="0" applyFont="1" applyFill="1" applyBorder="1" applyAlignment="1">
      <alignment vertical="center" wrapText="1"/>
    </xf>
    <xf numFmtId="0" fontId="20" fillId="3" borderId="0" xfId="0" applyFont="1" applyFill="1" applyBorder="1" applyAlignment="1">
      <alignment vertical="center" wrapText="1"/>
    </xf>
    <xf numFmtId="0" fontId="20" fillId="3" borderId="37" xfId="0" applyFont="1" applyFill="1" applyBorder="1" applyAlignment="1">
      <alignment vertical="center" wrapText="1"/>
    </xf>
    <xf numFmtId="0" fontId="20" fillId="3" borderId="34" xfId="0" applyFont="1" applyFill="1" applyBorder="1" applyAlignment="1">
      <alignment vertical="center" wrapText="1"/>
    </xf>
    <xf numFmtId="0" fontId="20" fillId="3" borderId="26" xfId="0" applyFont="1" applyFill="1" applyBorder="1" applyAlignment="1">
      <alignment vertical="center" wrapText="1"/>
    </xf>
    <xf numFmtId="0" fontId="20" fillId="3" borderId="125" xfId="0" applyFont="1" applyFill="1" applyBorder="1" applyAlignment="1">
      <alignment vertical="center" wrapText="1"/>
    </xf>
    <xf numFmtId="0" fontId="0" fillId="0" borderId="0" xfId="0" applyAlignment="1">
      <alignment horizontal="left" vertical="center" wrapText="1"/>
    </xf>
    <xf numFmtId="0" fontId="7" fillId="0" borderId="0" xfId="0" applyFont="1" applyAlignment="1">
      <alignment vertical="top"/>
    </xf>
    <xf numFmtId="0" fontId="19" fillId="7" borderId="27" xfId="0" quotePrefix="1" applyFont="1" applyFill="1" applyBorder="1" applyAlignment="1" applyProtection="1">
      <alignment wrapText="1"/>
      <protection locked="0"/>
    </xf>
    <xf numFmtId="0" fontId="0" fillId="0" borderId="0" xfId="0" applyAlignment="1">
      <alignment horizontal="left" vertical="center" wrapText="1"/>
    </xf>
    <xf numFmtId="0" fontId="49" fillId="0" borderId="1" xfId="0" applyFont="1" applyBorder="1" applyAlignment="1" applyProtection="1">
      <alignment horizontal="left" vertical="top" wrapText="1"/>
      <protection locked="0"/>
    </xf>
    <xf numFmtId="0" fontId="50" fillId="0" borderId="1" xfId="0" applyFont="1" applyBorder="1" applyAlignment="1" applyProtection="1">
      <alignment horizontal="left" vertical="top" wrapText="1"/>
      <protection locked="0"/>
    </xf>
    <xf numFmtId="0" fontId="49" fillId="0" borderId="28" xfId="0" applyFont="1" applyBorder="1" applyAlignment="1" applyProtection="1">
      <alignment horizontal="left" vertical="top" wrapText="1"/>
      <protection locked="0"/>
    </xf>
    <xf numFmtId="0" fontId="50" fillId="0" borderId="54" xfId="0" applyFont="1" applyBorder="1" applyAlignment="1" applyProtection="1">
      <alignment horizontal="left" vertical="top" wrapText="1"/>
      <protection locked="0"/>
    </xf>
    <xf numFmtId="0" fontId="83" fillId="0" borderId="0" xfId="0" applyFont="1"/>
    <xf numFmtId="0" fontId="78" fillId="6" borderId="1" xfId="0" applyFont="1" applyFill="1" applyBorder="1" applyAlignment="1">
      <alignment horizontal="left" vertical="top" wrapText="1"/>
    </xf>
    <xf numFmtId="0" fontId="19" fillId="4" borderId="27" xfId="0" quotePrefix="1" applyFont="1" applyFill="1" applyBorder="1" applyProtection="1">
      <protection locked="0"/>
    </xf>
    <xf numFmtId="0" fontId="0" fillId="0" borderId="0" xfId="0" applyAlignment="1">
      <alignment horizontal="left" vertical="top" wrapText="1"/>
    </xf>
    <xf numFmtId="0" fontId="1" fillId="0" borderId="0" xfId="0" applyFont="1" applyAlignment="1">
      <alignment horizontal="left" vertical="top" wrapText="1"/>
    </xf>
    <xf numFmtId="0" fontId="19" fillId="0" borderId="0" xfId="0" applyFont="1" applyBorder="1" applyAlignment="1">
      <alignment vertical="top" wrapText="1"/>
    </xf>
    <xf numFmtId="0" fontId="36" fillId="0" borderId="0" xfId="0" applyFont="1" applyBorder="1" applyAlignment="1"/>
    <xf numFmtId="0" fontId="75" fillId="9" borderId="27" xfId="0" quotePrefix="1" applyFont="1" applyFill="1" applyBorder="1" applyProtection="1">
      <protection locked="0"/>
    </xf>
    <xf numFmtId="0" fontId="20" fillId="3" borderId="22" xfId="0" applyFont="1" applyFill="1" applyBorder="1" applyAlignment="1">
      <alignment horizontal="center" vertical="center" wrapText="1"/>
    </xf>
    <xf numFmtId="0" fontId="18" fillId="3" borderId="17" xfId="0" applyFont="1" applyFill="1" applyBorder="1" applyAlignment="1">
      <alignment horizontal="center" wrapText="1"/>
    </xf>
    <xf numFmtId="0" fontId="17" fillId="3" borderId="9" xfId="0" applyFont="1" applyFill="1" applyBorder="1" applyAlignment="1">
      <alignment vertical="center"/>
    </xf>
    <xf numFmtId="0" fontId="17" fillId="3" borderId="36" xfId="0" applyFont="1" applyFill="1" applyBorder="1" applyAlignment="1">
      <alignment vertical="center"/>
    </xf>
    <xf numFmtId="0" fontId="20" fillId="3" borderId="21" xfId="0" applyFont="1" applyFill="1" applyBorder="1" applyAlignment="1">
      <alignment vertical="center" wrapText="1"/>
    </xf>
    <xf numFmtId="0" fontId="53" fillId="6" borderId="128" xfId="0" applyFont="1" applyFill="1" applyBorder="1" applyAlignment="1" applyProtection="1">
      <alignment horizontal="left" vertical="top" wrapText="1" shrinkToFit="1"/>
    </xf>
    <xf numFmtId="0" fontId="50" fillId="0" borderId="6" xfId="0" applyFont="1" applyBorder="1" applyAlignment="1" applyProtection="1">
      <alignment horizontal="left" vertical="top" wrapText="1"/>
      <protection locked="0"/>
    </xf>
    <xf numFmtId="0" fontId="4" fillId="0" borderId="141" xfId="0" applyFont="1" applyBorder="1" applyAlignment="1">
      <alignment vertical="top"/>
    </xf>
    <xf numFmtId="0" fontId="4" fillId="0" borderId="142" xfId="0" applyFont="1" applyBorder="1" applyAlignment="1">
      <alignment vertical="top"/>
    </xf>
    <xf numFmtId="0" fontId="4" fillId="0" borderId="143" xfId="0" applyFont="1" applyBorder="1" applyAlignment="1">
      <alignment vertical="top"/>
    </xf>
    <xf numFmtId="0" fontId="4" fillId="0" borderId="144" xfId="0" applyFont="1" applyBorder="1" applyAlignment="1">
      <alignment vertical="top"/>
    </xf>
    <xf numFmtId="0" fontId="4" fillId="0" borderId="145" xfId="0" applyFont="1" applyBorder="1" applyAlignment="1">
      <alignment vertical="top"/>
    </xf>
    <xf numFmtId="0" fontId="19" fillId="7" borderId="27" xfId="0" quotePrefix="1" applyFont="1" applyFill="1" applyBorder="1" applyAlignment="1" applyProtection="1">
      <protection locked="0"/>
    </xf>
    <xf numFmtId="0" fontId="30" fillId="0" borderId="145" xfId="0" applyFont="1" applyBorder="1" applyAlignment="1">
      <alignment vertical="top" wrapText="1"/>
    </xf>
    <xf numFmtId="0" fontId="30" fillId="0" borderId="144" xfId="0" applyFont="1" applyBorder="1" applyAlignment="1">
      <alignment vertical="top" wrapText="1"/>
    </xf>
    <xf numFmtId="0" fontId="4" fillId="0" borderId="141" xfId="0" applyFont="1" applyBorder="1" applyAlignment="1">
      <alignment vertical="top" wrapText="1"/>
    </xf>
    <xf numFmtId="0" fontId="4" fillId="0" borderId="146" xfId="0" applyFont="1" applyBorder="1" applyAlignment="1">
      <alignment vertical="top" wrapText="1"/>
    </xf>
    <xf numFmtId="0" fontId="0" fillId="0" borderId="0" xfId="0" applyAlignment="1">
      <alignment horizontal="left" vertical="top" wrapText="1"/>
    </xf>
    <xf numFmtId="0" fontId="1" fillId="0" borderId="0" xfId="0" applyFont="1" applyAlignment="1">
      <alignment horizontal="left" vertical="top" wrapText="1"/>
    </xf>
    <xf numFmtId="0" fontId="0" fillId="0" borderId="0" xfId="0" applyFont="1" applyAlignment="1">
      <alignment vertical="top" wrapText="1"/>
    </xf>
    <xf numFmtId="0" fontId="0" fillId="0" borderId="0" xfId="0" applyFont="1" applyAlignment="1">
      <alignment horizontal="left" vertical="top" wrapText="1"/>
    </xf>
    <xf numFmtId="0" fontId="0" fillId="0" borderId="0" xfId="0" applyAlignment="1">
      <alignment horizontal="right" vertical="top" indent="2"/>
    </xf>
    <xf numFmtId="0" fontId="0" fillId="0" borderId="0" xfId="0" applyFont="1" applyAlignment="1">
      <alignment horizontal="right" vertical="top" wrapText="1" indent="2"/>
    </xf>
    <xf numFmtId="0" fontId="0" fillId="0" borderId="0" xfId="0" applyFont="1" applyAlignment="1">
      <alignment horizontal="right" vertical="top" indent="2"/>
    </xf>
    <xf numFmtId="0" fontId="0" fillId="0" borderId="0" xfId="0" applyFont="1" applyBorder="1" applyAlignment="1">
      <alignment horizontal="left" vertical="top" wrapText="1" indent="2"/>
    </xf>
    <xf numFmtId="0" fontId="4" fillId="0" borderId="0" xfId="0" applyFont="1" applyBorder="1" applyAlignment="1">
      <alignment vertical="top"/>
    </xf>
    <xf numFmtId="0" fontId="16" fillId="0" borderId="0" xfId="0" applyFont="1" applyBorder="1" applyAlignment="1" applyProtection="1">
      <alignment horizontal="center" vertical="center"/>
      <protection locked="0"/>
    </xf>
    <xf numFmtId="0" fontId="19" fillId="7" borderId="0" xfId="0" quotePrefix="1" applyFont="1" applyFill="1" applyBorder="1" applyAlignment="1" applyProtection="1">
      <alignment wrapText="1"/>
      <protection locked="0"/>
    </xf>
    <xf numFmtId="0" fontId="19" fillId="0" borderId="0" xfId="0" quotePrefix="1" applyFont="1" applyFill="1" applyBorder="1" applyAlignment="1" applyProtection="1">
      <protection locked="0"/>
    </xf>
    <xf numFmtId="0" fontId="19" fillId="7" borderId="0" xfId="0" quotePrefix="1" applyFont="1" applyFill="1" applyBorder="1" applyProtection="1">
      <protection locked="0"/>
    </xf>
    <xf numFmtId="0" fontId="19" fillId="8" borderId="0" xfId="0" quotePrefix="1" applyFont="1" applyFill="1" applyBorder="1" applyProtection="1">
      <protection locked="0"/>
    </xf>
    <xf numFmtId="0" fontId="16" fillId="0" borderId="0" xfId="0" quotePrefix="1" applyFont="1" applyBorder="1" applyAlignment="1" applyProtection="1">
      <alignment horizontal="center" vertical="center"/>
      <protection locked="0"/>
    </xf>
    <xf numFmtId="0" fontId="1" fillId="0" borderId="0" xfId="0" applyFont="1" applyBorder="1" applyAlignment="1">
      <alignment horizontal="left" vertical="top" wrapText="1"/>
    </xf>
    <xf numFmtId="0" fontId="30" fillId="0" borderId="0" xfId="0" applyFont="1" applyBorder="1" applyAlignment="1">
      <alignment vertical="top" wrapText="1"/>
    </xf>
    <xf numFmtId="0" fontId="0" fillId="0" borderId="0" xfId="0" applyFont="1" applyBorder="1" applyAlignment="1">
      <alignment horizontal="left" vertical="top" wrapText="1" indent="4"/>
    </xf>
    <xf numFmtId="0" fontId="24" fillId="0" borderId="27" xfId="0" quotePrefix="1" applyFont="1" applyFill="1" applyBorder="1" applyProtection="1">
      <protection locked="0"/>
    </xf>
    <xf numFmtId="0" fontId="0" fillId="0" borderId="0" xfId="0" applyBorder="1" applyAlignment="1">
      <alignment horizontal="left" vertical="center" wrapText="1"/>
    </xf>
    <xf numFmtId="0" fontId="0" fillId="0" borderId="0" xfId="0" applyFont="1" applyFill="1" applyAlignment="1">
      <alignment horizontal="left" vertical="top" wrapText="1"/>
    </xf>
    <xf numFmtId="0" fontId="0" fillId="0" borderId="0" xfId="0" applyFont="1" applyAlignment="1">
      <alignment horizontal="left" vertical="top" wrapText="1"/>
    </xf>
    <xf numFmtId="0" fontId="18" fillId="3" borderId="51" xfId="0" applyFont="1" applyFill="1" applyBorder="1" applyAlignment="1">
      <alignment horizontal="center" wrapText="1"/>
    </xf>
    <xf numFmtId="0" fontId="0" fillId="0" borderId="0" xfId="0" applyFont="1" applyAlignment="1">
      <alignment horizontal="left" vertical="top" wrapText="1" indent="4"/>
    </xf>
    <xf numFmtId="0" fontId="8" fillId="0" borderId="0" xfId="0" applyFont="1" applyAlignment="1">
      <alignment horizontal="left" vertical="center"/>
    </xf>
    <xf numFmtId="0" fontId="49" fillId="0" borderId="6" xfId="0" applyFont="1" applyBorder="1" applyAlignment="1" applyProtection="1">
      <alignment vertical="top" wrapText="1"/>
      <protection locked="0"/>
    </xf>
    <xf numFmtId="0" fontId="78" fillId="6" borderId="25" xfId="0" applyFont="1" applyFill="1" applyBorder="1" applyAlignment="1" applyProtection="1">
      <alignment vertical="top" wrapText="1" shrinkToFit="1"/>
    </xf>
    <xf numFmtId="0" fontId="0" fillId="0" borderId="6" xfId="0" applyBorder="1" applyAlignment="1">
      <alignment horizontal="center" vertical="center"/>
    </xf>
    <xf numFmtId="0" fontId="0" fillId="0" borderId="3" xfId="0" applyBorder="1" applyAlignment="1">
      <alignment horizontal="center" vertical="center"/>
    </xf>
    <xf numFmtId="0" fontId="18" fillId="3" borderId="39" xfId="0" applyFont="1" applyFill="1" applyBorder="1" applyAlignment="1">
      <alignment wrapText="1"/>
    </xf>
    <xf numFmtId="0" fontId="49" fillId="0" borderId="3" xfId="0" applyFont="1" applyBorder="1" applyAlignment="1" applyProtection="1">
      <alignment vertical="top" wrapText="1"/>
      <protection locked="0"/>
    </xf>
    <xf numFmtId="0" fontId="18" fillId="3" borderId="72" xfId="0" applyFont="1" applyFill="1" applyBorder="1" applyAlignment="1">
      <alignment horizontal="center" vertical="center" wrapText="1"/>
    </xf>
    <xf numFmtId="0" fontId="30" fillId="0" borderId="173" xfId="0" applyFont="1" applyBorder="1" applyAlignment="1">
      <alignment vertical="top" wrapText="1"/>
    </xf>
    <xf numFmtId="0" fontId="30" fillId="0" borderId="172" xfId="0" applyFont="1" applyBorder="1" applyAlignment="1">
      <alignment vertical="top" wrapText="1"/>
    </xf>
    <xf numFmtId="0" fontId="4" fillId="0" borderId="81" xfId="0" applyFont="1" applyBorder="1" applyAlignment="1">
      <alignment vertical="top" wrapText="1"/>
    </xf>
    <xf numFmtId="0" fontId="86" fillId="0" borderId="0" xfId="0" applyFont="1" applyBorder="1" applyAlignment="1">
      <alignment vertical="top"/>
    </xf>
    <xf numFmtId="0" fontId="85" fillId="0" borderId="0" xfId="0" applyFont="1" applyBorder="1" applyAlignment="1"/>
    <xf numFmtId="0" fontId="20" fillId="3" borderId="0" xfId="0" applyFont="1" applyFill="1" applyBorder="1" applyAlignment="1">
      <alignment vertical="top" wrapText="1"/>
    </xf>
    <xf numFmtId="0" fontId="20" fillId="3" borderId="17" xfId="0" applyFont="1" applyFill="1" applyBorder="1" applyAlignment="1">
      <alignment vertical="top" wrapText="1"/>
    </xf>
    <xf numFmtId="0" fontId="20" fillId="3" borderId="37" xfId="0" applyFont="1" applyFill="1" applyBorder="1" applyAlignment="1">
      <alignment vertical="top" wrapText="1"/>
    </xf>
    <xf numFmtId="0" fontId="0" fillId="0" borderId="0" xfId="0" quotePrefix="1" applyAlignment="1">
      <alignment vertical="top" wrapText="1"/>
    </xf>
    <xf numFmtId="0" fontId="46" fillId="16" borderId="1" xfId="0" applyFont="1" applyFill="1" applyBorder="1" applyAlignment="1">
      <alignment horizontal="left" vertical="top" wrapText="1"/>
    </xf>
    <xf numFmtId="0" fontId="83" fillId="0" borderId="0" xfId="0" applyFont="1" applyAlignment="1">
      <alignment vertical="top"/>
    </xf>
    <xf numFmtId="0" fontId="0" fillId="7" borderId="0" xfId="0" applyFill="1" applyAlignment="1">
      <alignment vertical="top"/>
    </xf>
    <xf numFmtId="0" fontId="2" fillId="7" borderId="0" xfId="1" applyFill="1" applyAlignment="1" applyProtection="1">
      <alignment horizontal="left" vertical="top"/>
    </xf>
    <xf numFmtId="0" fontId="0" fillId="7" borderId="0" xfId="0" applyFill="1" applyAlignment="1">
      <alignment horizontal="left" vertical="top"/>
    </xf>
    <xf numFmtId="0" fontId="88" fillId="2" borderId="11" xfId="0" applyFont="1" applyFill="1" applyBorder="1" applyAlignment="1">
      <alignment horizontal="center" vertical="center" wrapText="1"/>
    </xf>
    <xf numFmtId="0" fontId="14" fillId="0" borderId="7" xfId="0" applyFont="1" applyBorder="1" applyAlignment="1" applyProtection="1">
      <alignment vertical="top"/>
    </xf>
    <xf numFmtId="0" fontId="0" fillId="0" borderId="0" xfId="0" applyAlignment="1">
      <alignment horizontal="left" vertical="top" wrapText="1"/>
    </xf>
    <xf numFmtId="0" fontId="0" fillId="0" borderId="0" xfId="0" applyAlignment="1">
      <alignment horizontal="left" vertical="center" wrapText="1"/>
    </xf>
    <xf numFmtId="0" fontId="1" fillId="0" borderId="0" xfId="0" applyFont="1" applyAlignment="1">
      <alignment horizontal="left" vertical="top" wrapText="1"/>
    </xf>
    <xf numFmtId="0" fontId="16" fillId="0" borderId="0" xfId="0" applyFont="1" applyAlignment="1">
      <alignment horizontal="left" vertical="top"/>
    </xf>
    <xf numFmtId="0" fontId="0" fillId="0" borderId="0" xfId="0" applyAlignment="1">
      <alignment vertical="center"/>
    </xf>
    <xf numFmtId="0" fontId="7" fillId="0" borderId="0" xfId="0" applyFont="1" applyAlignment="1">
      <alignment vertical="center"/>
    </xf>
    <xf numFmtId="0" fontId="7" fillId="0" borderId="0" xfId="0" applyFont="1" applyAlignment="1"/>
    <xf numFmtId="0" fontId="16" fillId="0" borderId="0" xfId="0" applyFont="1" applyAlignment="1" applyProtection="1">
      <alignment vertical="center"/>
      <protection locked="0"/>
    </xf>
    <xf numFmtId="0" fontId="27" fillId="0" borderId="0" xfId="0" applyFont="1" applyAlignment="1" applyProtection="1">
      <alignment vertical="center"/>
      <protection locked="0"/>
    </xf>
    <xf numFmtId="0" fontId="19" fillId="0" borderId="0" xfId="0" applyFont="1" applyAlignment="1">
      <alignment horizontal="left" vertical="center"/>
    </xf>
    <xf numFmtId="0" fontId="19" fillId="0" borderId="0" xfId="0" applyFont="1" applyAlignment="1">
      <alignment vertical="center"/>
    </xf>
    <xf numFmtId="0" fontId="29" fillId="0" borderId="0" xfId="0" applyFont="1" applyBorder="1" applyAlignment="1"/>
    <xf numFmtId="0" fontId="10" fillId="0" borderId="0" xfId="0" applyFont="1" applyAlignment="1">
      <alignment wrapText="1"/>
    </xf>
    <xf numFmtId="0" fontId="29" fillId="0" borderId="0" xfId="0" applyFont="1" applyBorder="1" applyAlignment="1">
      <alignment vertical="top"/>
    </xf>
    <xf numFmtId="0" fontId="8" fillId="0" borderId="0" xfId="0" applyFont="1" applyAlignment="1">
      <alignment vertical="center"/>
    </xf>
    <xf numFmtId="0" fontId="65" fillId="0" borderId="0" xfId="0" applyFont="1" applyAlignment="1">
      <alignment vertical="top" wrapText="1"/>
    </xf>
    <xf numFmtId="0" fontId="78" fillId="6" borderId="0" xfId="0" applyFont="1" applyFill="1" applyBorder="1" applyAlignment="1" applyProtection="1">
      <alignment wrapText="1" shrinkToFit="1"/>
    </xf>
    <xf numFmtId="0" fontId="16" fillId="0" borderId="0" xfId="0" applyFont="1" applyAlignment="1">
      <alignment vertical="top"/>
    </xf>
    <xf numFmtId="0" fontId="1" fillId="0" borderId="0" xfId="0" applyFont="1" applyAlignment="1">
      <alignment horizontal="left" vertical="top" wrapText="1"/>
    </xf>
    <xf numFmtId="0" fontId="47" fillId="0" borderId="0" xfId="0" applyFont="1" applyFill="1" applyBorder="1" applyAlignment="1">
      <alignment vertical="top" wrapText="1"/>
    </xf>
    <xf numFmtId="0" fontId="19" fillId="0" borderId="0" xfId="0" applyFont="1" applyFill="1" applyBorder="1" applyAlignment="1">
      <alignment vertical="top" wrapText="1"/>
    </xf>
    <xf numFmtId="0" fontId="91" fillId="0" borderId="0" xfId="0" applyFont="1" applyProtection="1">
      <protection locked="0"/>
    </xf>
    <xf numFmtId="0" fontId="90" fillId="0" borderId="0" xfId="0" applyFont="1" applyProtection="1">
      <protection locked="0"/>
    </xf>
    <xf numFmtId="0" fontId="9" fillId="0" borderId="0" xfId="0" applyFont="1" applyProtection="1">
      <protection locked="0"/>
    </xf>
    <xf numFmtId="0" fontId="89" fillId="0" borderId="0" xfId="0" applyFont="1" applyAlignment="1" applyProtection="1">
      <alignment horizontal="left" vertical="center"/>
      <protection locked="0"/>
    </xf>
    <xf numFmtId="0" fontId="10" fillId="0" borderId="0" xfId="0" applyFont="1" applyProtection="1">
      <protection locked="0"/>
    </xf>
    <xf numFmtId="0" fontId="81" fillId="0" borderId="0" xfId="0" applyFont="1" applyAlignment="1" applyProtection="1">
      <alignment vertical="center"/>
      <protection locked="0"/>
    </xf>
    <xf numFmtId="0" fontId="67" fillId="0" borderId="0" xfId="0" applyFont="1" applyAlignment="1" applyProtection="1">
      <alignment vertical="top"/>
      <protection locked="0"/>
    </xf>
    <xf numFmtId="0" fontId="0" fillId="0" borderId="0" xfId="0" applyAlignment="1" applyProtection="1">
      <alignment vertical="top"/>
      <protection locked="0"/>
    </xf>
    <xf numFmtId="0" fontId="82" fillId="0" borderId="0" xfId="0" applyFont="1" applyProtection="1">
      <protection locked="0"/>
    </xf>
    <xf numFmtId="0" fontId="62" fillId="7" borderId="0" xfId="0" applyFont="1" applyFill="1" applyProtection="1">
      <protection locked="0"/>
    </xf>
    <xf numFmtId="0" fontId="23" fillId="7" borderId="0" xfId="0" applyFont="1" applyFill="1" applyProtection="1">
      <protection locked="0"/>
    </xf>
    <xf numFmtId="0" fontId="0" fillId="7" borderId="0" xfId="0" applyFill="1" applyAlignment="1" applyProtection="1">
      <protection locked="0"/>
    </xf>
    <xf numFmtId="0" fontId="0" fillId="0" borderId="0" xfId="0" applyAlignment="1" applyProtection="1">
      <protection locked="0"/>
    </xf>
    <xf numFmtId="0" fontId="24" fillId="0" borderId="0" xfId="0" applyFont="1" applyProtection="1">
      <protection locked="0"/>
    </xf>
    <xf numFmtId="0" fontId="28" fillId="0" borderId="0" xfId="0" applyFont="1" applyProtection="1">
      <protection locked="0"/>
    </xf>
    <xf numFmtId="0" fontId="17" fillId="4" borderId="35" xfId="0" applyFont="1" applyFill="1" applyBorder="1" applyAlignment="1" applyProtection="1">
      <alignment vertical="center"/>
      <protection locked="0"/>
    </xf>
    <xf numFmtId="0" fontId="20" fillId="4" borderId="11" xfId="0" applyFont="1" applyFill="1" applyBorder="1" applyAlignment="1" applyProtection="1">
      <alignment horizontal="center" vertical="center" wrapText="1"/>
      <protection locked="0"/>
    </xf>
    <xf numFmtId="0" fontId="62" fillId="7" borderId="36" xfId="0" applyFont="1" applyFill="1" applyBorder="1" applyAlignment="1" applyProtection="1">
      <alignment vertical="center"/>
      <protection locked="0"/>
    </xf>
    <xf numFmtId="0" fontId="64" fillId="7" borderId="11" xfId="0" applyFont="1" applyFill="1" applyBorder="1" applyAlignment="1" applyProtection="1">
      <alignment horizontal="center" vertical="center" wrapText="1"/>
      <protection locked="0"/>
    </xf>
    <xf numFmtId="0" fontId="24" fillId="0" borderId="2" xfId="0" applyFont="1" applyBorder="1" applyAlignment="1" applyProtection="1">
      <alignment vertical="top"/>
      <protection locked="0"/>
    </xf>
    <xf numFmtId="0" fontId="24" fillId="0" borderId="1" xfId="0" applyFont="1" applyBorder="1" applyAlignment="1" applyProtection="1">
      <alignment horizontal="center" vertical="center"/>
      <protection locked="0"/>
    </xf>
    <xf numFmtId="0" fontId="25" fillId="0" borderId="4" xfId="0" applyFont="1" applyBorder="1" applyAlignment="1" applyProtection="1">
      <alignment horizontal="left" vertical="top"/>
      <protection locked="0"/>
    </xf>
    <xf numFmtId="0" fontId="24" fillId="0" borderId="1" xfId="0" applyFont="1" applyBorder="1" applyAlignment="1" applyProtection="1">
      <alignment horizontal="left" vertical="top"/>
      <protection locked="0"/>
    </xf>
    <xf numFmtId="0" fontId="27" fillId="0" borderId="1" xfId="0" applyFont="1" applyBorder="1" applyProtection="1">
      <protection locked="0"/>
    </xf>
    <xf numFmtId="0" fontId="13" fillId="0" borderId="0" xfId="0" applyFont="1" applyFill="1" applyProtection="1">
      <protection locked="0"/>
    </xf>
    <xf numFmtId="0" fontId="13" fillId="0" borderId="0" xfId="0" quotePrefix="1" applyFont="1" applyFill="1" applyProtection="1">
      <protection locked="0"/>
    </xf>
    <xf numFmtId="0" fontId="24" fillId="0" borderId="0" xfId="0" applyFont="1" applyFill="1" applyProtection="1">
      <protection locked="0"/>
    </xf>
    <xf numFmtId="0" fontId="0" fillId="0" borderId="0" xfId="0" applyFill="1" applyProtection="1">
      <protection locked="0"/>
    </xf>
    <xf numFmtId="0" fontId="27" fillId="0" borderId="0" xfId="0" applyFont="1" applyFill="1" applyProtection="1">
      <protection locked="0"/>
    </xf>
    <xf numFmtId="0" fontId="58" fillId="0" borderId="0" xfId="0" applyFont="1" applyProtection="1">
      <protection locked="0"/>
    </xf>
    <xf numFmtId="0" fontId="92" fillId="0" borderId="0" xfId="0" applyFont="1" applyProtection="1">
      <protection locked="0"/>
    </xf>
    <xf numFmtId="0" fontId="59" fillId="0" borderId="0" xfId="0" applyFont="1" applyProtection="1">
      <protection locked="0"/>
    </xf>
    <xf numFmtId="0" fontId="61" fillId="7" borderId="0" xfId="0" applyFont="1" applyFill="1" applyBorder="1" applyProtection="1">
      <protection locked="0"/>
    </xf>
    <xf numFmtId="0" fontId="0" fillId="0" borderId="0" xfId="0" applyAlignment="1" applyProtection="1">
      <alignment vertical="center"/>
      <protection locked="0"/>
    </xf>
    <xf numFmtId="0" fontId="61" fillId="7" borderId="0" xfId="0" applyFont="1" applyFill="1" applyBorder="1" applyAlignment="1" applyProtection="1">
      <alignment vertical="center"/>
      <protection locked="0"/>
    </xf>
    <xf numFmtId="0" fontId="0" fillId="0" borderId="0" xfId="0" applyFill="1" applyAlignment="1" applyProtection="1">
      <alignment vertical="center"/>
      <protection locked="0"/>
    </xf>
    <xf numFmtId="0" fontId="38" fillId="0" borderId="0" xfId="0" applyFont="1" applyProtection="1">
      <protection locked="0"/>
    </xf>
    <xf numFmtId="0" fontId="54" fillId="8" borderId="27" xfId="0" applyFont="1" applyFill="1" applyBorder="1" applyAlignment="1" applyProtection="1">
      <alignment horizontal="left" vertical="top"/>
      <protection locked="0"/>
    </xf>
    <xf numFmtId="0" fontId="54" fillId="9" borderId="27" xfId="0" applyFont="1" applyFill="1" applyBorder="1" applyAlignment="1" applyProtection="1">
      <alignment vertical="top"/>
      <protection locked="0"/>
    </xf>
    <xf numFmtId="0" fontId="54" fillId="9" borderId="41" xfId="0" quotePrefix="1" applyFont="1" applyFill="1" applyBorder="1" applyAlignment="1" applyProtection="1">
      <alignment horizontal="left" vertical="top"/>
      <protection locked="0"/>
    </xf>
    <xf numFmtId="0" fontId="54" fillId="0" borderId="42" xfId="0" applyFont="1" applyBorder="1" applyProtection="1">
      <protection locked="0"/>
    </xf>
    <xf numFmtId="0" fontId="24" fillId="9" borderId="27" xfId="0" applyFont="1" applyFill="1" applyBorder="1" applyProtection="1">
      <protection locked="0"/>
    </xf>
    <xf numFmtId="0" fontId="27" fillId="11" borderId="27" xfId="0" quotePrefix="1" applyFont="1" applyFill="1" applyBorder="1" applyProtection="1">
      <protection locked="0"/>
    </xf>
    <xf numFmtId="0" fontId="0" fillId="7" borderId="27" xfId="0" applyFill="1" applyBorder="1" applyProtection="1">
      <protection locked="0"/>
    </xf>
    <xf numFmtId="0" fontId="24" fillId="0" borderId="27" xfId="0" applyFont="1" applyFill="1" applyBorder="1" applyAlignment="1" applyProtection="1">
      <alignment horizontal="center"/>
      <protection locked="0"/>
    </xf>
    <xf numFmtId="0" fontId="24" fillId="0" borderId="0" xfId="0" applyFont="1" applyFill="1" applyAlignment="1" applyProtection="1">
      <alignment horizontal="left"/>
      <protection locked="0"/>
    </xf>
    <xf numFmtId="0" fontId="27" fillId="11" borderId="27" xfId="0" quotePrefix="1" applyFont="1" applyFill="1" applyBorder="1" applyAlignment="1" applyProtection="1">
      <alignment horizontal="left"/>
      <protection locked="0"/>
    </xf>
    <xf numFmtId="0" fontId="0" fillId="7" borderId="27" xfId="0" quotePrefix="1" applyFill="1" applyBorder="1" applyProtection="1">
      <protection locked="0"/>
    </xf>
    <xf numFmtId="0" fontId="19" fillId="0" borderId="0" xfId="0" applyFont="1" applyFill="1" applyAlignment="1" applyProtection="1">
      <alignment horizontal="left"/>
      <protection locked="0"/>
    </xf>
    <xf numFmtId="0" fontId="56" fillId="0" borderId="27" xfId="0" applyFont="1" applyFill="1" applyBorder="1" applyProtection="1">
      <protection locked="0"/>
    </xf>
    <xf numFmtId="0" fontId="22" fillId="0" borderId="27" xfId="0" applyFont="1" applyBorder="1" applyProtection="1">
      <protection locked="0"/>
    </xf>
    <xf numFmtId="0" fontId="16" fillId="0" borderId="0" xfId="0" applyFont="1" applyFill="1" applyProtection="1">
      <protection locked="0"/>
    </xf>
    <xf numFmtId="0" fontId="24" fillId="0" borderId="27" xfId="0" applyFont="1" applyFill="1" applyBorder="1" applyProtection="1">
      <protection locked="0"/>
    </xf>
    <xf numFmtId="0" fontId="16" fillId="0" borderId="27" xfId="0" applyFont="1" applyBorder="1" applyAlignment="1" applyProtection="1">
      <alignment vertical="center"/>
      <protection locked="0"/>
    </xf>
    <xf numFmtId="0" fontId="16" fillId="0" borderId="27" xfId="0" applyFont="1" applyBorder="1" applyAlignment="1" applyProtection="1">
      <alignment horizontal="left" vertical="center"/>
      <protection locked="0"/>
    </xf>
    <xf numFmtId="0" fontId="0" fillId="7" borderId="27" xfId="0" applyFill="1" applyBorder="1" applyAlignment="1" applyProtection="1">
      <alignment horizontal="left" vertical="top"/>
      <protection locked="0"/>
    </xf>
    <xf numFmtId="0" fontId="26" fillId="0" borderId="0" xfId="0" applyFont="1" applyProtection="1">
      <protection locked="0"/>
    </xf>
    <xf numFmtId="0" fontId="22" fillId="0" borderId="0" xfId="0" applyFont="1" applyFill="1" applyAlignment="1" applyProtection="1">
      <alignment vertical="top"/>
      <protection locked="0"/>
    </xf>
    <xf numFmtId="0" fontId="0" fillId="7" borderId="27" xfId="0" quotePrefix="1" applyFont="1" applyFill="1" applyBorder="1" applyAlignment="1" applyProtection="1">
      <alignment horizontal="left" vertical="top"/>
      <protection locked="0"/>
    </xf>
    <xf numFmtId="0" fontId="0" fillId="7" borderId="27" xfId="0" applyFont="1" applyFill="1" applyBorder="1" applyAlignment="1" applyProtection="1">
      <alignment horizontal="left" vertical="top"/>
      <protection locked="0"/>
    </xf>
    <xf numFmtId="0" fontId="19" fillId="0" borderId="0" xfId="0" applyFont="1" applyAlignment="1" applyProtection="1">
      <alignment horizontal="left" vertical="top"/>
      <protection locked="0"/>
    </xf>
    <xf numFmtId="0" fontId="0" fillId="7" borderId="0" xfId="0" quotePrefix="1" applyFont="1" applyFill="1" applyBorder="1" applyAlignment="1" applyProtection="1">
      <alignment horizontal="left" vertical="top"/>
      <protection locked="0"/>
    </xf>
    <xf numFmtId="0" fontId="0" fillId="7" borderId="0" xfId="0" applyFont="1" applyFill="1" applyBorder="1" applyAlignment="1" applyProtection="1">
      <alignment horizontal="left" vertical="top"/>
      <protection locked="0"/>
    </xf>
    <xf numFmtId="0" fontId="4" fillId="0" borderId="0" xfId="0" applyFont="1" applyAlignment="1" applyProtection="1">
      <alignment horizontal="left" vertical="top" wrapText="1"/>
      <protection locked="0"/>
    </xf>
    <xf numFmtId="0" fontId="39" fillId="0" borderId="0" xfId="0" applyFont="1" applyAlignment="1" applyProtection="1">
      <alignment horizontal="left" vertical="top" wrapText="1"/>
      <protection locked="0"/>
    </xf>
    <xf numFmtId="0" fontId="47" fillId="7" borderId="0" xfId="0" applyFont="1" applyFill="1" applyBorder="1" applyAlignment="1" applyProtection="1">
      <alignment vertical="top"/>
      <protection locked="0"/>
    </xf>
    <xf numFmtId="0" fontId="36" fillId="0" borderId="0" xfId="0" applyFont="1" applyBorder="1" applyAlignment="1" applyProtection="1">
      <alignment vertical="top"/>
      <protection locked="0"/>
    </xf>
    <xf numFmtId="0" fontId="19" fillId="7" borderId="0" xfId="0" applyFont="1" applyFill="1" applyBorder="1" applyAlignment="1" applyProtection="1">
      <alignment vertical="top"/>
      <protection locked="0"/>
    </xf>
    <xf numFmtId="0" fontId="19" fillId="0" borderId="0" xfId="0" applyFont="1" applyBorder="1" applyAlignment="1" applyProtection="1">
      <alignment vertical="top"/>
      <protection locked="0"/>
    </xf>
    <xf numFmtId="0" fontId="39" fillId="0" borderId="0" xfId="0" applyFont="1" applyProtection="1">
      <protection locked="0"/>
    </xf>
    <xf numFmtId="0" fontId="39" fillId="0" borderId="0" xfId="0" applyFont="1" applyAlignment="1" applyProtection="1">
      <alignment horizontal="left" vertical="top"/>
      <protection locked="0"/>
    </xf>
    <xf numFmtId="0" fontId="54" fillId="8" borderId="43" xfId="0" applyFont="1" applyFill="1" applyBorder="1" applyAlignment="1" applyProtection="1">
      <alignment horizontal="left" vertical="top"/>
      <protection locked="0"/>
    </xf>
    <xf numFmtId="0" fontId="19" fillId="0" borderId="0" xfId="0" applyFont="1" applyAlignment="1" applyProtection="1">
      <alignment horizontal="left"/>
      <protection locked="0"/>
    </xf>
    <xf numFmtId="0" fontId="19" fillId="10" borderId="27" xfId="0" quotePrefix="1" applyFont="1" applyFill="1" applyBorder="1" applyAlignment="1" applyProtection="1">
      <alignment horizontal="left" vertical="top"/>
      <protection locked="0"/>
    </xf>
    <xf numFmtId="0" fontId="54" fillId="9" borderId="27" xfId="0" applyFont="1" applyFill="1" applyBorder="1" applyAlignment="1" applyProtection="1">
      <alignment horizontal="right" vertical="top"/>
      <protection locked="0"/>
    </xf>
    <xf numFmtId="0" fontId="54" fillId="9" borderId="27" xfId="0" quotePrefix="1" applyFont="1" applyFill="1" applyBorder="1" applyAlignment="1" applyProtection="1">
      <alignment horizontal="left" vertical="top"/>
      <protection locked="0"/>
    </xf>
    <xf numFmtId="0" fontId="19" fillId="7" borderId="27" xfId="0" quotePrefix="1" applyFont="1" applyFill="1" applyBorder="1" applyAlignment="1" applyProtection="1">
      <alignment horizontal="left" vertical="top"/>
      <protection locked="0"/>
    </xf>
    <xf numFmtId="0" fontId="54" fillId="9" borderId="27" xfId="0" quotePrefix="1" applyFont="1" applyFill="1" applyBorder="1" applyAlignment="1" applyProtection="1">
      <alignment horizontal="left"/>
      <protection locked="0"/>
    </xf>
    <xf numFmtId="0" fontId="54" fillId="13" borderId="44" xfId="0" quotePrefix="1" applyFont="1" applyFill="1" applyBorder="1" applyProtection="1">
      <protection locked="0"/>
    </xf>
    <xf numFmtId="0" fontId="54" fillId="13" borderId="149" xfId="0" quotePrefix="1" applyFont="1" applyFill="1" applyBorder="1" applyProtection="1">
      <protection locked="0"/>
    </xf>
    <xf numFmtId="0" fontId="54" fillId="0" borderId="0" xfId="0" quotePrefix="1" applyFont="1" applyFill="1" applyAlignment="1" applyProtection="1">
      <alignment horizontal="left"/>
      <protection locked="0"/>
    </xf>
    <xf numFmtId="0" fontId="54" fillId="2" borderId="27" xfId="0" quotePrefix="1" applyFont="1" applyFill="1" applyBorder="1" applyAlignment="1" applyProtection="1">
      <alignment horizontal="left"/>
      <protection locked="0"/>
    </xf>
    <xf numFmtId="0" fontId="0" fillId="0" borderId="0" xfId="0" quotePrefix="1" applyProtection="1">
      <protection locked="0"/>
    </xf>
    <xf numFmtId="0" fontId="19" fillId="0" borderId="0" xfId="0" applyFont="1" applyProtection="1">
      <protection locked="0"/>
    </xf>
    <xf numFmtId="0" fontId="0" fillId="7" borderId="27" xfId="0" applyFont="1" applyFill="1" applyBorder="1" applyAlignment="1" applyProtection="1">
      <alignment horizontal="left" vertical="top" indent="2"/>
      <protection locked="0"/>
    </xf>
    <xf numFmtId="0" fontId="54" fillId="9" borderId="27" xfId="0" quotePrefix="1" applyFont="1" applyFill="1" applyBorder="1" applyAlignment="1" applyProtection="1">
      <alignment horizontal="right"/>
      <protection locked="0"/>
    </xf>
    <xf numFmtId="0" fontId="54" fillId="13" borderId="147" xfId="0" quotePrefix="1" applyFont="1" applyFill="1" applyBorder="1" applyProtection="1">
      <protection locked="0"/>
    </xf>
    <xf numFmtId="0" fontId="54" fillId="13" borderId="47" xfId="0" quotePrefix="1" applyFont="1" applyFill="1" applyBorder="1" applyProtection="1">
      <protection locked="0"/>
    </xf>
    <xf numFmtId="0" fontId="19" fillId="0" borderId="0" xfId="0" quotePrefix="1" applyFont="1" applyProtection="1">
      <protection locked="0"/>
    </xf>
    <xf numFmtId="0" fontId="54" fillId="13" borderId="148" xfId="0" quotePrefix="1" applyFont="1" applyFill="1" applyBorder="1" applyProtection="1">
      <protection locked="0"/>
    </xf>
    <xf numFmtId="0" fontId="54" fillId="0" borderId="0" xfId="0" quotePrefix="1" applyFont="1" applyFill="1" applyBorder="1" applyAlignment="1" applyProtection="1">
      <alignment horizontal="left"/>
      <protection locked="0"/>
    </xf>
    <xf numFmtId="0" fontId="54" fillId="0" borderId="0" xfId="0" quotePrefix="1" applyFont="1" applyBorder="1" applyProtection="1">
      <protection locked="0"/>
    </xf>
    <xf numFmtId="0" fontId="54" fillId="13" borderId="151" xfId="0" quotePrefix="1" applyFont="1" applyFill="1" applyBorder="1" applyProtection="1">
      <protection locked="0"/>
    </xf>
    <xf numFmtId="0" fontId="0" fillId="7" borderId="0" xfId="0" applyFont="1" applyFill="1" applyBorder="1" applyAlignment="1" applyProtection="1">
      <alignment horizontal="left" vertical="top" indent="2"/>
      <protection locked="0"/>
    </xf>
    <xf numFmtId="0" fontId="19" fillId="10" borderId="0" xfId="0" quotePrefix="1" applyFont="1" applyFill="1" applyBorder="1" applyAlignment="1" applyProtection="1">
      <alignment horizontal="left" vertical="top"/>
      <protection locked="0"/>
    </xf>
    <xf numFmtId="0" fontId="54" fillId="9" borderId="0" xfId="0" applyFont="1" applyFill="1" applyBorder="1" applyAlignment="1" applyProtection="1">
      <alignment horizontal="right" vertical="top"/>
      <protection locked="0"/>
    </xf>
    <xf numFmtId="0" fontId="54" fillId="9" borderId="0" xfId="0" quotePrefix="1" applyFont="1" applyFill="1" applyBorder="1" applyAlignment="1" applyProtection="1">
      <alignment horizontal="left" vertical="top"/>
      <protection locked="0"/>
    </xf>
    <xf numFmtId="0" fontId="54" fillId="9" borderId="0" xfId="0" quotePrefix="1" applyFont="1" applyFill="1" applyBorder="1" applyAlignment="1" applyProtection="1">
      <alignment horizontal="left"/>
      <protection locked="0"/>
    </xf>
    <xf numFmtId="0" fontId="19" fillId="4" borderId="0" xfId="0" quotePrefix="1" applyFont="1" applyFill="1" applyBorder="1" applyProtection="1">
      <protection locked="0"/>
    </xf>
    <xf numFmtId="0" fontId="16" fillId="9" borderId="0" xfId="0" applyFont="1" applyFill="1" applyBorder="1" applyProtection="1">
      <protection locked="0"/>
    </xf>
    <xf numFmtId="0" fontId="1" fillId="0" borderId="0" xfId="0" applyFont="1" applyAlignment="1" applyProtection="1">
      <protection locked="0"/>
    </xf>
    <xf numFmtId="0" fontId="47" fillId="0" borderId="0" xfId="0" applyFont="1" applyFill="1" applyBorder="1" applyAlignment="1" applyProtection="1">
      <alignment vertical="top"/>
      <protection locked="0"/>
    </xf>
    <xf numFmtId="0" fontId="68" fillId="0" borderId="0" xfId="0" applyFont="1" applyProtection="1">
      <protection locked="0"/>
    </xf>
    <xf numFmtId="0" fontId="62" fillId="7" borderId="27" xfId="0" applyFont="1" applyFill="1" applyBorder="1" applyProtection="1">
      <protection locked="0"/>
    </xf>
    <xf numFmtId="0" fontId="37" fillId="0" borderId="0" xfId="0" applyFont="1" applyProtection="1">
      <protection locked="0"/>
    </xf>
    <xf numFmtId="0" fontId="23" fillId="0" borderId="0" xfId="0" applyFont="1" applyAlignment="1" applyProtection="1">
      <alignment vertical="top"/>
      <protection locked="0"/>
    </xf>
    <xf numFmtId="0" fontId="0" fillId="13" borderId="0" xfId="0" applyFill="1" applyProtection="1">
      <protection locked="0"/>
    </xf>
    <xf numFmtId="0" fontId="38" fillId="4" borderId="27" xfId="0" applyFont="1" applyFill="1" applyBorder="1" applyAlignment="1" applyProtection="1">
      <alignment horizontal="center" vertical="center"/>
      <protection locked="0"/>
    </xf>
    <xf numFmtId="0" fontId="69" fillId="0" borderId="0" xfId="0" applyFont="1" applyAlignment="1" applyProtection="1">
      <alignment vertical="center"/>
      <protection locked="0"/>
    </xf>
    <xf numFmtId="0" fontId="38" fillId="4" borderId="27" xfId="0" applyFont="1" applyFill="1" applyBorder="1" applyAlignment="1" applyProtection="1">
      <alignment vertical="center"/>
      <protection locked="0"/>
    </xf>
    <xf numFmtId="0" fontId="27" fillId="0" borderId="6" xfId="0" applyFont="1" applyBorder="1" applyAlignment="1" applyProtection="1">
      <alignment vertical="top"/>
      <protection locked="0"/>
    </xf>
    <xf numFmtId="0" fontId="16" fillId="0" borderId="6" xfId="0" applyFont="1" applyBorder="1" applyAlignment="1" applyProtection="1">
      <alignment horizontal="center" vertical="center"/>
      <protection locked="0"/>
    </xf>
    <xf numFmtId="0" fontId="63" fillId="7" borderId="27" xfId="0" applyFont="1" applyFill="1" applyBorder="1" applyAlignment="1" applyProtection="1">
      <alignment horizontal="center" vertical="center"/>
      <protection locked="0"/>
    </xf>
    <xf numFmtId="0" fontId="38" fillId="8" borderId="27" xfId="0" applyFont="1" applyFill="1" applyBorder="1" applyAlignment="1" applyProtection="1">
      <alignment horizontal="center" vertical="center"/>
      <protection locked="0"/>
    </xf>
    <xf numFmtId="0" fontId="27" fillId="0" borderId="3" xfId="0" applyFont="1" applyBorder="1" applyAlignment="1" applyProtection="1">
      <alignment vertical="top"/>
      <protection locked="0"/>
    </xf>
    <xf numFmtId="0" fontId="27" fillId="2" borderId="50" xfId="0" applyFont="1" applyFill="1" applyBorder="1" applyAlignment="1" applyProtection="1">
      <alignment horizontal="center" vertical="center"/>
      <protection locked="0"/>
    </xf>
    <xf numFmtId="0" fontId="66" fillId="0" borderId="50" xfId="0" applyFont="1" applyFill="1" applyBorder="1" applyAlignment="1" applyProtection="1">
      <alignment horizontal="center" vertical="center"/>
      <protection locked="0"/>
    </xf>
    <xf numFmtId="0" fontId="27" fillId="5" borderId="14" xfId="0" applyFont="1" applyFill="1" applyBorder="1" applyAlignment="1" applyProtection="1">
      <alignment horizontal="center" vertical="center"/>
      <protection locked="0"/>
    </xf>
    <xf numFmtId="0" fontId="27" fillId="5" borderId="50" xfId="0" applyFont="1" applyFill="1" applyBorder="1" applyAlignment="1" applyProtection="1">
      <alignment horizontal="center" vertical="center"/>
      <protection locked="0"/>
    </xf>
    <xf numFmtId="0" fontId="70" fillId="4" borderId="50" xfId="0" applyFont="1" applyFill="1" applyBorder="1" applyAlignment="1" applyProtection="1">
      <alignment horizontal="center" vertical="center"/>
      <protection locked="0"/>
    </xf>
    <xf numFmtId="0" fontId="66" fillId="0" borderId="50" xfId="0" applyFont="1" applyFill="1" applyBorder="1" applyAlignment="1" applyProtection="1">
      <alignment vertical="top"/>
      <protection locked="0"/>
    </xf>
    <xf numFmtId="0" fontId="66" fillId="0" borderId="1" xfId="0" applyFont="1" applyFill="1" applyBorder="1" applyAlignment="1" applyProtection="1">
      <alignment horizontal="center" vertical="center"/>
      <protection locked="0"/>
    </xf>
    <xf numFmtId="0" fontId="27" fillId="5" borderId="4" xfId="0" applyFont="1" applyFill="1" applyBorder="1" applyAlignment="1" applyProtection="1">
      <alignment horizontal="center" vertical="center"/>
      <protection locked="0"/>
    </xf>
    <xf numFmtId="0" fontId="27" fillId="5" borderId="1" xfId="0" applyFont="1" applyFill="1" applyBorder="1" applyAlignment="1" applyProtection="1">
      <alignment horizontal="center" vertical="center"/>
      <protection locked="0"/>
    </xf>
    <xf numFmtId="0" fontId="27" fillId="0" borderId="51" xfId="0" applyFont="1" applyBorder="1" applyAlignment="1" applyProtection="1">
      <alignment vertical="top"/>
      <protection locked="0"/>
    </xf>
    <xf numFmtId="0" fontId="0" fillId="0" borderId="27" xfId="0" applyBorder="1" applyAlignment="1" applyProtection="1">
      <alignment horizontal="center" vertical="center"/>
      <protection locked="0"/>
    </xf>
    <xf numFmtId="0" fontId="27" fillId="2" borderId="1" xfId="0" applyFont="1" applyFill="1" applyBorder="1" applyAlignment="1" applyProtection="1">
      <alignment horizontal="center" vertical="center"/>
      <protection locked="0"/>
    </xf>
    <xf numFmtId="0" fontId="56" fillId="0" borderId="0" xfId="0" applyFont="1" applyFill="1" applyBorder="1" applyProtection="1">
      <protection locked="0"/>
    </xf>
    <xf numFmtId="0" fontId="54" fillId="0" borderId="0" xfId="0" applyFont="1" applyFill="1" applyBorder="1" applyProtection="1">
      <protection locked="0"/>
    </xf>
    <xf numFmtId="0" fontId="54" fillId="0" borderId="0" xfId="0" applyFont="1" applyFill="1" applyBorder="1" applyAlignment="1" applyProtection="1">
      <alignment horizontal="left" vertical="top"/>
      <protection locked="0"/>
    </xf>
    <xf numFmtId="0" fontId="42" fillId="0" borderId="0" xfId="0" applyFont="1" applyFill="1" applyBorder="1" applyProtection="1">
      <protection locked="0"/>
    </xf>
    <xf numFmtId="0" fontId="0" fillId="0" borderId="0" xfId="0" applyBorder="1" applyProtection="1">
      <protection locked="0"/>
    </xf>
    <xf numFmtId="0" fontId="55" fillId="0" borderId="0" xfId="0" applyFont="1" applyFill="1" applyBorder="1" applyProtection="1">
      <protection locked="0"/>
    </xf>
    <xf numFmtId="0" fontId="55" fillId="0" borderId="27" xfId="0" applyFont="1" applyFill="1" applyBorder="1" applyProtection="1">
      <protection locked="0"/>
    </xf>
    <xf numFmtId="0" fontId="0" fillId="0" borderId="0" xfId="0" quotePrefix="1" applyFill="1" applyProtection="1">
      <protection locked="0"/>
    </xf>
    <xf numFmtId="0" fontId="57" fillId="0" borderId="27" xfId="0" applyFont="1" applyFill="1" applyBorder="1" applyAlignment="1" applyProtection="1">
      <alignment horizontal="left" vertical="top"/>
      <protection locked="0"/>
    </xf>
    <xf numFmtId="0" fontId="57" fillId="0" borderId="27" xfId="0" quotePrefix="1" applyFont="1" applyFill="1" applyBorder="1" applyAlignment="1" applyProtection="1">
      <alignment horizontal="left" vertical="top"/>
      <protection locked="0"/>
    </xf>
    <xf numFmtId="0" fontId="24" fillId="0" borderId="27" xfId="0" applyFont="1" applyBorder="1" applyAlignment="1" applyProtection="1">
      <alignment horizontal="center"/>
      <protection locked="0"/>
    </xf>
    <xf numFmtId="0" fontId="16" fillId="0" borderId="0" xfId="0" applyFont="1" applyAlignment="1" applyProtection="1">
      <alignment horizontal="left"/>
      <protection locked="0"/>
    </xf>
    <xf numFmtId="0" fontId="54" fillId="0" borderId="27" xfId="0" applyFont="1" applyBorder="1" applyAlignment="1" applyProtection="1">
      <alignment horizontal="left" vertical="top"/>
      <protection locked="0"/>
    </xf>
    <xf numFmtId="0" fontId="19" fillId="7" borderId="27" xfId="0" applyFont="1" applyFill="1" applyBorder="1" applyAlignment="1" applyProtection="1">
      <alignment horizontal="left" vertical="top"/>
      <protection locked="0"/>
    </xf>
    <xf numFmtId="0" fontId="45" fillId="0" borderId="0" xfId="0" applyFont="1" applyProtection="1">
      <protection locked="0"/>
    </xf>
    <xf numFmtId="0" fontId="0" fillId="0" borderId="0" xfId="0" applyAlignment="1" applyProtection="1">
      <alignment horizontal="left" vertical="top"/>
      <protection locked="0"/>
    </xf>
    <xf numFmtId="0" fontId="22" fillId="0" borderId="0" xfId="0" applyFont="1" applyBorder="1" applyProtection="1">
      <protection locked="0"/>
    </xf>
    <xf numFmtId="0" fontId="74" fillId="4" borderId="0" xfId="0" applyFont="1" applyFill="1" applyBorder="1" applyProtection="1">
      <protection locked="0"/>
    </xf>
    <xf numFmtId="0" fontId="72" fillId="4" borderId="0" xfId="0" applyFont="1" applyFill="1" applyBorder="1" applyAlignment="1" applyProtection="1">
      <alignment vertical="top"/>
      <protection locked="0"/>
    </xf>
    <xf numFmtId="0" fontId="38" fillId="4" borderId="0" xfId="0" applyFont="1" applyFill="1" applyBorder="1" applyAlignment="1" applyProtection="1">
      <alignment vertical="top"/>
      <protection locked="0"/>
    </xf>
    <xf numFmtId="0" fontId="39" fillId="13" borderId="0" xfId="0" applyFont="1" applyFill="1" applyAlignment="1" applyProtection="1">
      <alignment horizontal="left" vertical="top"/>
      <protection locked="0"/>
    </xf>
    <xf numFmtId="0" fontId="19" fillId="0" borderId="0" xfId="0" applyFont="1" applyAlignment="1" applyProtection="1">
      <alignment horizontal="center" vertical="top"/>
      <protection locked="0"/>
    </xf>
    <xf numFmtId="0" fontId="38" fillId="4" borderId="27" xfId="0" applyFont="1" applyFill="1" applyBorder="1" applyAlignment="1" applyProtection="1">
      <alignment horizontal="left" vertical="top"/>
      <protection locked="0"/>
    </xf>
    <xf numFmtId="0" fontId="38" fillId="4" borderId="43" xfId="0" applyFont="1" applyFill="1" applyBorder="1" applyAlignment="1" applyProtection="1">
      <alignment horizontal="left" vertical="top"/>
      <protection locked="0"/>
    </xf>
    <xf numFmtId="0" fontId="54" fillId="13" borderId="45" xfId="0" quotePrefix="1" applyFont="1" applyFill="1" applyBorder="1" applyProtection="1">
      <protection locked="0"/>
    </xf>
    <xf numFmtId="0" fontId="24" fillId="0" borderId="27" xfId="0" quotePrefix="1" applyFont="1" applyFill="1" applyBorder="1" applyAlignment="1" applyProtection="1">
      <alignment horizontal="left"/>
      <protection locked="0"/>
    </xf>
    <xf numFmtId="0" fontId="54" fillId="13" borderId="46" xfId="0" quotePrefix="1" applyFont="1" applyFill="1" applyBorder="1" applyProtection="1">
      <protection locked="0"/>
    </xf>
    <xf numFmtId="0" fontId="54" fillId="13" borderId="126" xfId="0" quotePrefix="1" applyFont="1" applyFill="1" applyBorder="1" applyProtection="1">
      <protection locked="0"/>
    </xf>
    <xf numFmtId="0" fontId="54" fillId="13" borderId="127" xfId="0" quotePrefix="1" applyFont="1" applyFill="1" applyBorder="1" applyProtection="1">
      <protection locked="0"/>
    </xf>
    <xf numFmtId="0" fontId="54" fillId="13" borderId="48" xfId="0" quotePrefix="1" applyFont="1" applyFill="1" applyBorder="1" applyProtection="1">
      <protection locked="0"/>
    </xf>
    <xf numFmtId="0" fontId="54" fillId="9" borderId="41" xfId="0" quotePrefix="1" applyFont="1" applyFill="1" applyBorder="1" applyAlignment="1" applyProtection="1">
      <alignment horizontal="left"/>
      <protection locked="0"/>
    </xf>
    <xf numFmtId="0" fontId="54" fillId="0" borderId="152" xfId="0" quotePrefix="1" applyFont="1" applyBorder="1" applyProtection="1">
      <protection locked="0"/>
    </xf>
    <xf numFmtId="0" fontId="54" fillId="13" borderId="154" xfId="0" quotePrefix="1" applyFont="1" applyFill="1" applyBorder="1" applyProtection="1">
      <protection locked="0"/>
    </xf>
    <xf numFmtId="0" fontId="54" fillId="13" borderId="155" xfId="0" quotePrefix="1" applyFont="1" applyFill="1" applyBorder="1" applyProtection="1">
      <protection locked="0"/>
    </xf>
    <xf numFmtId="0" fontId="54" fillId="13" borderId="156" xfId="0" quotePrefix="1" applyFont="1" applyFill="1" applyBorder="1" applyProtection="1">
      <protection locked="0"/>
    </xf>
    <xf numFmtId="0" fontId="54" fillId="0" borderId="88" xfId="0" quotePrefix="1" applyFont="1" applyBorder="1" applyProtection="1">
      <protection locked="0"/>
    </xf>
    <xf numFmtId="0" fontId="19" fillId="4" borderId="0" xfId="0" quotePrefix="1" applyFont="1" applyFill="1" applyBorder="1" applyAlignment="1" applyProtection="1">
      <alignment horizontal="left"/>
      <protection locked="0"/>
    </xf>
    <xf numFmtId="0" fontId="17" fillId="4" borderId="27" xfId="0" applyFont="1" applyFill="1" applyBorder="1" applyProtection="1">
      <protection locked="0"/>
    </xf>
    <xf numFmtId="0" fontId="18" fillId="4" borderId="27" xfId="0" applyFont="1" applyFill="1" applyBorder="1" applyAlignment="1" applyProtection="1">
      <alignment horizontal="center" vertical="center"/>
      <protection locked="0"/>
    </xf>
    <xf numFmtId="0" fontId="54" fillId="0" borderId="87" xfId="0" quotePrefix="1" applyFont="1" applyBorder="1" applyProtection="1">
      <protection locked="0"/>
    </xf>
    <xf numFmtId="0" fontId="54" fillId="13" borderId="157" xfId="0" quotePrefix="1" applyFont="1" applyFill="1" applyBorder="1" applyProtection="1">
      <protection locked="0"/>
    </xf>
    <xf numFmtId="0" fontId="54" fillId="9" borderId="0" xfId="0" quotePrefix="1" applyFont="1" applyFill="1" applyBorder="1" applyAlignment="1" applyProtection="1">
      <alignment horizontal="right"/>
      <protection locked="0"/>
    </xf>
    <xf numFmtId="0" fontId="0" fillId="0" borderId="0" xfId="0" applyFill="1" applyAlignment="1" applyProtection="1">
      <protection locked="0"/>
    </xf>
    <xf numFmtId="0" fontId="54" fillId="9" borderId="27" xfId="0" quotePrefix="1" applyFont="1" applyFill="1" applyBorder="1" applyAlignment="1" applyProtection="1">
      <alignment horizontal="right" vertical="top"/>
      <protection locked="0"/>
    </xf>
    <xf numFmtId="0" fontId="54" fillId="0" borderId="41" xfId="0" quotePrefix="1" applyFont="1" applyBorder="1" applyProtection="1">
      <protection locked="0"/>
    </xf>
    <xf numFmtId="0" fontId="54" fillId="0" borderId="27" xfId="0" quotePrefix="1" applyFont="1" applyBorder="1" applyProtection="1">
      <protection locked="0"/>
    </xf>
    <xf numFmtId="0" fontId="54" fillId="0" borderId="149" xfId="0" quotePrefix="1" applyFont="1" applyBorder="1" applyProtection="1">
      <protection locked="0"/>
    </xf>
    <xf numFmtId="0" fontId="54" fillId="13" borderId="153" xfId="0" quotePrefix="1" applyFont="1" applyFill="1" applyBorder="1" applyProtection="1">
      <protection locked="0"/>
    </xf>
    <xf numFmtId="0" fontId="54" fillId="0" borderId="158" xfId="0" quotePrefix="1" applyFont="1" applyBorder="1" applyProtection="1">
      <protection locked="0"/>
    </xf>
    <xf numFmtId="0" fontId="54" fillId="13" borderId="150" xfId="0" quotePrefix="1" applyFont="1" applyFill="1" applyBorder="1" applyProtection="1">
      <protection locked="0"/>
    </xf>
    <xf numFmtId="0" fontId="54" fillId="9" borderId="0" xfId="0" quotePrefix="1" applyFont="1" applyFill="1" applyBorder="1" applyAlignment="1" applyProtection="1">
      <alignment horizontal="right" vertical="top"/>
      <protection locked="0"/>
    </xf>
    <xf numFmtId="0" fontId="17" fillId="4" borderId="0" xfId="0" applyFont="1" applyFill="1" applyBorder="1" applyAlignment="1" applyProtection="1">
      <alignment horizontal="left" vertical="top" wrapText="1"/>
      <protection locked="0"/>
    </xf>
    <xf numFmtId="0" fontId="54" fillId="14" borderId="27" xfId="0" quotePrefix="1" applyFont="1" applyFill="1" applyBorder="1" applyAlignment="1" applyProtection="1">
      <alignment horizontal="left"/>
      <protection locked="0"/>
    </xf>
    <xf numFmtId="0" fontId="0" fillId="7" borderId="27" xfId="0" applyFont="1" applyFill="1" applyBorder="1" applyAlignment="1" applyProtection="1">
      <alignment horizontal="left" vertical="top" indent="4"/>
      <protection locked="0"/>
    </xf>
    <xf numFmtId="0" fontId="54" fillId="13" borderId="49" xfId="0" quotePrefix="1" applyFont="1" applyFill="1" applyBorder="1" applyProtection="1">
      <protection locked="0"/>
    </xf>
    <xf numFmtId="0" fontId="19" fillId="0" borderId="0" xfId="0" applyFont="1" applyFill="1" applyProtection="1">
      <protection locked="0"/>
    </xf>
    <xf numFmtId="0" fontId="19" fillId="8" borderId="0" xfId="0" quotePrefix="1" applyFont="1" applyFill="1" applyBorder="1" applyAlignment="1" applyProtection="1">
      <alignment horizontal="left" vertical="top"/>
      <protection locked="0"/>
    </xf>
    <xf numFmtId="0" fontId="19" fillId="0" borderId="0" xfId="0" applyFont="1" applyFill="1" applyBorder="1" applyAlignment="1" applyProtection="1">
      <alignment vertical="top"/>
      <protection locked="0"/>
    </xf>
    <xf numFmtId="0" fontId="0" fillId="7" borderId="27" xfId="0" applyFill="1" applyBorder="1" applyAlignment="1" applyProtection="1">
      <alignment horizontal="left" vertical="top" indent="2"/>
      <protection locked="0"/>
    </xf>
    <xf numFmtId="0" fontId="0" fillId="7" borderId="0" xfId="0" applyFill="1" applyBorder="1" applyAlignment="1" applyProtection="1">
      <alignment horizontal="left" vertical="top" indent="2"/>
      <protection locked="0"/>
    </xf>
    <xf numFmtId="0" fontId="58" fillId="0" borderId="0" xfId="0" applyFont="1" applyAlignment="1" applyProtection="1">
      <protection locked="0"/>
    </xf>
    <xf numFmtId="0" fontId="92" fillId="0" borderId="0" xfId="0" applyFont="1" applyAlignment="1" applyProtection="1">
      <protection locked="0"/>
    </xf>
    <xf numFmtId="0" fontId="59" fillId="0" borderId="0" xfId="0" applyFont="1" applyAlignment="1" applyProtection="1">
      <protection locked="0"/>
    </xf>
    <xf numFmtId="0" fontId="6" fillId="0" borderId="0" xfId="0" applyFont="1" applyAlignment="1" applyProtection="1">
      <alignment horizontal="left" vertical="top"/>
      <protection locked="0"/>
    </xf>
    <xf numFmtId="0" fontId="61" fillId="7" borderId="0" xfId="0" applyFont="1" applyFill="1" applyBorder="1" applyAlignment="1" applyProtection="1">
      <protection locked="0"/>
    </xf>
    <xf numFmtId="0" fontId="0" fillId="7" borderId="27" xfId="0" applyFill="1" applyBorder="1" applyAlignment="1" applyProtection="1">
      <alignment vertical="top"/>
      <protection locked="0"/>
    </xf>
    <xf numFmtId="0" fontId="0" fillId="0" borderId="0" xfId="0" applyAlignment="1" applyProtection="1">
      <alignment vertical="top" wrapText="1"/>
      <protection locked="0"/>
    </xf>
    <xf numFmtId="0" fontId="0" fillId="0" borderId="0" xfId="0" applyAlignment="1" applyProtection="1">
      <alignment horizontal="left" vertical="top" wrapText="1"/>
      <protection locked="0"/>
    </xf>
    <xf numFmtId="0" fontId="1" fillId="0" borderId="0" xfId="0" applyFont="1" applyAlignment="1" applyProtection="1">
      <alignment vertical="top" wrapText="1"/>
      <protection locked="0"/>
    </xf>
    <xf numFmtId="0" fontId="13" fillId="0" borderId="0" xfId="0" applyFont="1" applyAlignment="1" applyProtection="1">
      <protection locked="0"/>
    </xf>
    <xf numFmtId="0" fontId="54" fillId="9" borderId="27" xfId="0" applyFont="1" applyFill="1" applyBorder="1" applyAlignment="1" applyProtection="1">
      <alignment horizontal="left" vertical="top"/>
      <protection locked="0"/>
    </xf>
    <xf numFmtId="0" fontId="0" fillId="7" borderId="0" xfId="0" applyFill="1" applyProtection="1">
      <protection locked="0"/>
    </xf>
    <xf numFmtId="0" fontId="68" fillId="0" borderId="0" xfId="0" applyFont="1" applyFill="1" applyAlignment="1" applyProtection="1">
      <alignment vertical="top"/>
      <protection locked="0"/>
    </xf>
    <xf numFmtId="0" fontId="7" fillId="0" borderId="0" xfId="0" applyFont="1" applyProtection="1">
      <protection locked="0"/>
    </xf>
    <xf numFmtId="0" fontId="7" fillId="0" borderId="0" xfId="0" applyFont="1" applyAlignment="1" applyProtection="1">
      <protection locked="0"/>
    </xf>
    <xf numFmtId="0" fontId="54" fillId="8" borderId="27" xfId="0" applyFont="1" applyFill="1" applyBorder="1" applyAlignment="1" applyProtection="1">
      <alignment horizontal="center" vertical="top" wrapText="1"/>
      <protection locked="0"/>
    </xf>
    <xf numFmtId="0" fontId="54" fillId="8" borderId="27" xfId="0" applyFont="1" applyFill="1" applyBorder="1" applyAlignment="1" applyProtection="1">
      <alignment horizontal="center" vertical="top"/>
      <protection locked="0"/>
    </xf>
    <xf numFmtId="0" fontId="87" fillId="0" borderId="27" xfId="0" applyFont="1" applyBorder="1" applyAlignment="1" applyProtection="1">
      <alignment horizontal="center" vertical="top"/>
      <protection locked="0"/>
    </xf>
    <xf numFmtId="0" fontId="87" fillId="0" borderId="27" xfId="0" quotePrefix="1" applyFont="1" applyBorder="1" applyAlignment="1" applyProtection="1">
      <alignment horizontal="left" vertical="top"/>
      <protection locked="0"/>
    </xf>
    <xf numFmtId="0" fontId="87" fillId="0" borderId="27" xfId="0" quotePrefix="1" applyFont="1" applyBorder="1" applyAlignment="1" applyProtection="1">
      <alignment horizontal="left" vertical="top" wrapText="1"/>
      <protection locked="0"/>
    </xf>
    <xf numFmtId="0" fontId="87" fillId="0" borderId="27" xfId="0" applyFont="1" applyBorder="1" applyAlignment="1" applyProtection="1">
      <alignment horizontal="left" vertical="top"/>
      <protection locked="0"/>
    </xf>
    <xf numFmtId="0" fontId="87" fillId="0" borderId="27" xfId="0" applyFont="1" applyBorder="1" applyAlignment="1" applyProtection="1">
      <alignment horizontal="left" vertical="top" wrapText="1"/>
      <protection locked="0"/>
    </xf>
    <xf numFmtId="0" fontId="87" fillId="2" borderId="27" xfId="0" applyFont="1" applyFill="1" applyBorder="1" applyAlignment="1" applyProtection="1">
      <alignment horizontal="left" vertical="top" wrapText="1"/>
      <protection locked="0"/>
    </xf>
    <xf numFmtId="0" fontId="87" fillId="2" borderId="27" xfId="0" quotePrefix="1" applyFont="1" applyFill="1" applyBorder="1" applyAlignment="1" applyProtection="1">
      <alignment horizontal="left" vertical="top"/>
      <protection locked="0"/>
    </xf>
    <xf numFmtId="0" fontId="1" fillId="0" borderId="0" xfId="0" applyFont="1" applyAlignment="1" applyProtection="1">
      <alignment horizontal="left" vertical="top" wrapText="1"/>
      <protection locked="0"/>
    </xf>
    <xf numFmtId="0" fontId="23" fillId="9" borderId="0" xfId="0" applyFont="1" applyFill="1" applyAlignment="1" applyProtection="1">
      <alignment vertical="top"/>
      <protection locked="0"/>
    </xf>
    <xf numFmtId="0" fontId="33" fillId="0" borderId="0" xfId="0" applyFont="1" applyProtection="1">
      <protection locked="0"/>
    </xf>
    <xf numFmtId="0" fontId="64" fillId="7" borderId="27" xfId="0" applyFont="1" applyFill="1" applyBorder="1" applyAlignment="1" applyProtection="1">
      <alignment horizontal="center" vertical="center"/>
      <protection locked="0"/>
    </xf>
    <xf numFmtId="0" fontId="64" fillId="7" borderId="27" xfId="0" applyFont="1" applyFill="1" applyBorder="1" applyAlignment="1" applyProtection="1">
      <alignment horizontal="center" vertical="center" wrapText="1"/>
      <protection locked="0"/>
    </xf>
    <xf numFmtId="0" fontId="64" fillId="7" borderId="27" xfId="0" applyFont="1" applyFill="1" applyBorder="1" applyAlignment="1" applyProtection="1">
      <alignment horizontal="left" vertical="top"/>
      <protection locked="0"/>
    </xf>
    <xf numFmtId="0" fontId="64" fillId="7" borderId="27" xfId="0" applyFont="1" applyFill="1" applyBorder="1" applyAlignment="1" applyProtection="1">
      <alignment horizontal="left" vertical="top" wrapText="1"/>
      <protection locked="0"/>
    </xf>
    <xf numFmtId="0" fontId="64" fillId="7" borderId="43" xfId="0" applyFont="1" applyFill="1" applyBorder="1" applyAlignment="1" applyProtection="1">
      <alignment vertical="center"/>
      <protection locked="0"/>
    </xf>
    <xf numFmtId="0" fontId="27" fillId="0" borderId="50" xfId="0" applyFont="1" applyBorder="1" applyAlignment="1" applyProtection="1">
      <alignment horizontal="left" vertical="top" wrapText="1"/>
      <protection locked="0"/>
    </xf>
    <xf numFmtId="0" fontId="64" fillId="7" borderId="59" xfId="0" applyFont="1" applyFill="1" applyBorder="1" applyAlignment="1" applyProtection="1">
      <alignment vertical="center"/>
      <protection locked="0"/>
    </xf>
    <xf numFmtId="0" fontId="64" fillId="7" borderId="60" xfId="0" applyFont="1" applyFill="1" applyBorder="1" applyAlignment="1" applyProtection="1">
      <alignment vertical="center"/>
      <protection locked="0"/>
    </xf>
    <xf numFmtId="0" fontId="68" fillId="0" borderId="0" xfId="0" applyFont="1" applyAlignment="1" applyProtection="1">
      <alignment horizontal="center" vertical="center"/>
      <protection locked="0"/>
    </xf>
    <xf numFmtId="0" fontId="68" fillId="0" borderId="0" xfId="0" applyFont="1" applyAlignment="1" applyProtection="1">
      <alignment vertical="top"/>
      <protection locked="0"/>
    </xf>
    <xf numFmtId="0" fontId="0" fillId="0" borderId="0" xfId="0" applyBorder="1" applyAlignment="1" applyProtection="1">
      <alignment horizontal="center" vertical="center"/>
      <protection locked="0"/>
    </xf>
    <xf numFmtId="0" fontId="38" fillId="8" borderId="27" xfId="0" applyFont="1" applyFill="1" applyBorder="1" applyAlignment="1" applyProtection="1">
      <alignment vertical="top"/>
      <protection locked="0"/>
    </xf>
    <xf numFmtId="0" fontId="32" fillId="0" borderId="0" xfId="0" applyFont="1" applyBorder="1" applyAlignment="1" applyProtection="1">
      <alignment horizontal="left" vertical="top" wrapText="1"/>
      <protection locked="0"/>
    </xf>
    <xf numFmtId="0" fontId="71" fillId="9" borderId="50" xfId="0" applyFont="1" applyFill="1" applyBorder="1" applyAlignment="1" applyProtection="1">
      <alignment horizontal="left" vertical="top"/>
      <protection locked="0"/>
    </xf>
    <xf numFmtId="0" fontId="71" fillId="9" borderId="50" xfId="0" applyFont="1" applyFill="1" applyBorder="1" applyAlignment="1" applyProtection="1">
      <alignment vertical="top"/>
      <protection locked="0"/>
    </xf>
    <xf numFmtId="0" fontId="77" fillId="9" borderId="0" xfId="0" applyFont="1" applyFill="1" applyBorder="1" applyAlignment="1" applyProtection="1">
      <protection locked="0"/>
    </xf>
    <xf numFmtId="0" fontId="54" fillId="4" borderId="27" xfId="0" applyFont="1" applyFill="1" applyBorder="1" applyAlignment="1" applyProtection="1">
      <alignment horizontal="center" vertical="top" wrapText="1"/>
      <protection locked="0"/>
    </xf>
    <xf numFmtId="0" fontId="75" fillId="0" borderId="0" xfId="0" applyFont="1" applyAlignment="1" applyProtection="1">
      <protection locked="0"/>
    </xf>
    <xf numFmtId="0" fontId="0" fillId="0" borderId="0" xfId="0" applyAlignment="1" applyProtection="1">
      <alignment wrapText="1"/>
      <protection locked="0"/>
    </xf>
    <xf numFmtId="0" fontId="20" fillId="4" borderId="27" xfId="0" applyFont="1" applyFill="1" applyBorder="1" applyAlignment="1" applyProtection="1">
      <alignment horizontal="center" vertical="center"/>
      <protection locked="0"/>
    </xf>
    <xf numFmtId="0" fontId="20" fillId="4" borderId="27" xfId="0" applyFont="1" applyFill="1" applyBorder="1" applyAlignment="1" applyProtection="1">
      <alignment horizontal="center" vertical="center" wrapText="1"/>
      <protection locked="0"/>
    </xf>
    <xf numFmtId="0" fontId="20" fillId="4" borderId="27" xfId="0" applyFont="1" applyFill="1" applyBorder="1" applyAlignment="1" applyProtection="1">
      <alignment horizontal="left" vertical="top"/>
      <protection locked="0"/>
    </xf>
    <xf numFmtId="0" fontId="64" fillId="7" borderId="27" xfId="0" quotePrefix="1" applyFont="1" applyFill="1" applyBorder="1" applyAlignment="1" applyProtection="1">
      <alignment horizontal="left" vertical="top" wrapText="1"/>
      <protection locked="0"/>
    </xf>
    <xf numFmtId="0" fontId="76" fillId="9" borderId="43" xfId="0" applyFont="1" applyFill="1" applyBorder="1" applyAlignment="1" applyProtection="1">
      <alignment vertical="center"/>
      <protection locked="0"/>
    </xf>
    <xf numFmtId="0" fontId="76" fillId="9" borderId="59" xfId="0" applyFont="1" applyFill="1" applyBorder="1" applyAlignment="1" applyProtection="1">
      <alignment vertical="center"/>
      <protection locked="0"/>
    </xf>
    <xf numFmtId="0" fontId="76" fillId="9" borderId="60" xfId="0" applyFont="1" applyFill="1" applyBorder="1" applyAlignment="1" applyProtection="1">
      <alignment vertical="center"/>
      <protection locked="0"/>
    </xf>
    <xf numFmtId="0" fontId="22" fillId="0" borderId="0" xfId="0" applyFont="1" applyAlignment="1" applyProtection="1">
      <alignment horizontal="center" vertical="center"/>
      <protection locked="0"/>
    </xf>
    <xf numFmtId="0" fontId="87" fillId="0" borderId="27" xfId="0" quotePrefix="1" applyFont="1" applyBorder="1" applyAlignment="1" applyProtection="1">
      <alignment horizontal="center" vertical="top"/>
      <protection locked="0"/>
    </xf>
    <xf numFmtId="0" fontId="16" fillId="0" borderId="27" xfId="0" applyFont="1" applyBorder="1" applyProtection="1">
      <protection locked="0"/>
    </xf>
    <xf numFmtId="0" fontId="0" fillId="7" borderId="41" xfId="0" applyFont="1" applyFill="1" applyBorder="1" applyAlignment="1" applyProtection="1">
      <alignment horizontal="left" vertical="top"/>
      <protection locked="0"/>
    </xf>
    <xf numFmtId="0" fontId="87" fillId="15" borderId="27" xfId="0" applyFont="1" applyFill="1" applyBorder="1" applyAlignment="1" applyProtection="1">
      <alignment horizontal="left" vertical="top" wrapText="1"/>
      <protection locked="0"/>
    </xf>
    <xf numFmtId="0" fontId="1" fillId="7" borderId="27" xfId="0" applyFont="1" applyFill="1" applyBorder="1" applyAlignment="1" applyProtection="1">
      <alignment horizontal="left" vertical="top"/>
      <protection locked="0"/>
    </xf>
    <xf numFmtId="0" fontId="0" fillId="0" borderId="0" xfId="0" quotePrefix="1" applyAlignment="1" applyProtection="1">
      <alignment vertical="top" wrapText="1"/>
      <protection locked="0"/>
    </xf>
    <xf numFmtId="0" fontId="80" fillId="0" borderId="1" xfId="0" applyFont="1" applyBorder="1" applyAlignment="1" applyProtection="1">
      <alignment horizontal="left" vertical="top" wrapText="1"/>
      <protection locked="0"/>
    </xf>
    <xf numFmtId="0" fontId="80" fillId="0" borderId="50" xfId="0" applyFont="1" applyBorder="1" applyAlignment="1" applyProtection="1">
      <alignment horizontal="left" vertical="top" wrapText="1"/>
      <protection locked="0"/>
    </xf>
    <xf numFmtId="0" fontId="27" fillId="0" borderId="0" xfId="0" applyFont="1" applyAlignment="1" applyProtection="1">
      <alignment horizontal="right"/>
      <protection locked="0"/>
    </xf>
    <xf numFmtId="0" fontId="19" fillId="12" borderId="27" xfId="0" applyFont="1" applyFill="1" applyBorder="1" applyAlignment="1" applyProtection="1">
      <protection locked="0"/>
    </xf>
    <xf numFmtId="0" fontId="29" fillId="0" borderId="0" xfId="0" applyFont="1" applyBorder="1" applyAlignment="1" applyProtection="1">
      <protection locked="0"/>
    </xf>
    <xf numFmtId="0" fontId="10" fillId="0" borderId="0" xfId="0" applyFont="1" applyAlignment="1" applyProtection="1">
      <alignment wrapText="1"/>
      <protection locked="0"/>
    </xf>
    <xf numFmtId="0" fontId="49" fillId="0" borderId="6" xfId="0" applyFont="1" applyBorder="1" applyAlignment="1" applyProtection="1">
      <alignment vertical="top" wrapText="1"/>
    </xf>
    <xf numFmtId="0" fontId="49" fillId="0" borderId="6" xfId="0" applyFont="1" applyBorder="1" applyAlignment="1" applyProtection="1">
      <alignment horizontal="center" vertical="top" wrapText="1"/>
    </xf>
    <xf numFmtId="0" fontId="0" fillId="0" borderId="6" xfId="0" applyBorder="1" applyAlignment="1" applyProtection="1">
      <alignment horizontal="center" vertical="center"/>
    </xf>
    <xf numFmtId="0" fontId="49" fillId="0" borderId="3" xfId="0" applyFont="1" applyBorder="1" applyAlignment="1" applyProtection="1">
      <alignment vertical="top" wrapText="1"/>
    </xf>
    <xf numFmtId="0" fontId="49" fillId="0" borderId="3" xfId="0" applyFont="1" applyBorder="1" applyAlignment="1" applyProtection="1">
      <alignment horizontal="center" vertical="top" wrapText="1"/>
    </xf>
    <xf numFmtId="0" fontId="0" fillId="0" borderId="3" xfId="0" applyBorder="1" applyAlignment="1" applyProtection="1">
      <alignment horizontal="center" vertical="center"/>
    </xf>
    <xf numFmtId="0" fontId="15" fillId="0" borderId="3" xfId="0" applyFont="1" applyBorder="1" applyAlignment="1" applyProtection="1">
      <alignment horizontal="left" vertical="top"/>
    </xf>
    <xf numFmtId="0" fontId="1" fillId="0" borderId="0" xfId="0" applyFont="1" applyAlignment="1" applyProtection="1">
      <alignment horizontal="left" vertical="top" wrapText="1"/>
    </xf>
    <xf numFmtId="14" fontId="0" fillId="7" borderId="27" xfId="0" applyNumberFormat="1" applyFont="1" applyFill="1" applyBorder="1" applyAlignment="1" applyProtection="1">
      <alignment horizontal="left" vertical="top" indent="2"/>
      <protection locked="0"/>
    </xf>
    <xf numFmtId="0" fontId="30" fillId="0" borderId="184" xfId="0" applyFont="1" applyBorder="1" applyAlignment="1">
      <alignment vertical="top" wrapText="1"/>
    </xf>
    <xf numFmtId="0" fontId="30" fillId="0" borderId="187" xfId="0" applyFont="1" applyBorder="1" applyAlignment="1">
      <alignment vertical="top" wrapText="1"/>
    </xf>
    <xf numFmtId="0" fontId="64" fillId="7" borderId="27" xfId="0" applyFont="1" applyFill="1" applyBorder="1" applyAlignment="1" applyProtection="1">
      <alignment horizontal="center" vertical="center" wrapText="1"/>
      <protection locked="0"/>
    </xf>
    <xf numFmtId="0" fontId="18" fillId="3" borderId="188" xfId="0" applyFont="1" applyFill="1" applyBorder="1" applyAlignment="1">
      <alignment horizontal="center" vertical="center" wrapText="1"/>
    </xf>
    <xf numFmtId="0" fontId="18" fillId="3" borderId="189" xfId="0" applyFont="1" applyFill="1" applyBorder="1" applyAlignment="1">
      <alignment horizontal="center" vertical="center" wrapText="1"/>
    </xf>
    <xf numFmtId="0" fontId="0" fillId="7" borderId="27" xfId="0" applyFill="1" applyBorder="1" applyAlignment="1">
      <alignment vertical="center"/>
    </xf>
    <xf numFmtId="0" fontId="0" fillId="7" borderId="27" xfId="0" applyFill="1" applyBorder="1" applyAlignment="1">
      <alignment horizontal="left" vertical="top"/>
    </xf>
    <xf numFmtId="0" fontId="39" fillId="10" borderId="27" xfId="0" applyFont="1" applyFill="1" applyBorder="1" applyAlignment="1" applyProtection="1">
      <alignment horizontal="left" vertical="top"/>
      <protection locked="0"/>
    </xf>
    <xf numFmtId="0" fontId="95" fillId="0" borderId="27" xfId="0" applyFont="1" applyFill="1" applyBorder="1" applyAlignment="1" applyProtection="1">
      <alignment horizontal="left" vertical="top"/>
      <protection locked="0"/>
    </xf>
    <xf numFmtId="0" fontId="18" fillId="3" borderId="191" xfId="0" applyFont="1" applyFill="1" applyBorder="1" applyAlignment="1">
      <alignment horizontal="center" vertical="center" wrapText="1"/>
    </xf>
    <xf numFmtId="0" fontId="18" fillId="3" borderId="190" xfId="0" applyFont="1" applyFill="1" applyBorder="1" applyAlignment="1">
      <alignment horizontal="center" vertical="center" wrapText="1"/>
    </xf>
    <xf numFmtId="0" fontId="17" fillId="7" borderId="27" xfId="0" applyFont="1" applyFill="1" applyBorder="1" applyProtection="1">
      <protection locked="0"/>
    </xf>
    <xf numFmtId="0" fontId="0" fillId="7" borderId="27" xfId="0" applyFill="1" applyBorder="1" applyAlignment="1" applyProtection="1">
      <alignment vertical="top" wrapText="1"/>
      <protection locked="0"/>
    </xf>
    <xf numFmtId="0" fontId="20" fillId="3" borderId="1" xfId="0" applyFont="1" applyFill="1" applyBorder="1" applyAlignment="1">
      <alignment vertical="center" wrapText="1"/>
    </xf>
    <xf numFmtId="0" fontId="19" fillId="10" borderId="1" xfId="0" applyFont="1" applyFill="1" applyBorder="1" applyProtection="1">
      <protection locked="0"/>
    </xf>
    <xf numFmtId="0" fontId="16" fillId="17" borderId="27" xfId="0" applyFont="1" applyFill="1" applyBorder="1" applyAlignment="1">
      <alignment horizontal="left" vertical="top"/>
    </xf>
    <xf numFmtId="0" fontId="83" fillId="0" borderId="0" xfId="0" applyFont="1" applyAlignment="1">
      <alignment horizontal="left"/>
    </xf>
    <xf numFmtId="0" fontId="9" fillId="0" borderId="0" xfId="0" applyFont="1" applyAlignment="1">
      <alignment horizontal="left"/>
    </xf>
    <xf numFmtId="0" fontId="0" fillId="0" borderId="0" xfId="0" applyAlignment="1">
      <alignment horizontal="left" vertical="top" wrapText="1"/>
    </xf>
    <xf numFmtId="0" fontId="21" fillId="0" borderId="0" xfId="0" applyFont="1" applyAlignment="1">
      <alignment horizontal="left" vertical="top" wrapText="1"/>
    </xf>
    <xf numFmtId="0" fontId="36" fillId="0" borderId="0" xfId="0" applyFont="1" applyAlignment="1">
      <alignment horizontal="center" vertical="top"/>
    </xf>
    <xf numFmtId="0" fontId="10" fillId="0" borderId="0" xfId="0" applyFont="1" applyAlignment="1">
      <alignment horizontal="left" vertical="center"/>
    </xf>
    <xf numFmtId="0" fontId="37" fillId="2" borderId="9" xfId="0" applyFont="1" applyFill="1" applyBorder="1" applyAlignment="1">
      <alignment horizontal="center" vertical="center"/>
    </xf>
    <xf numFmtId="0" fontId="37" fillId="2" borderId="10" xfId="0" applyFont="1" applyFill="1" applyBorder="1" applyAlignment="1">
      <alignment horizontal="center" vertical="center"/>
    </xf>
    <xf numFmtId="0" fontId="62" fillId="7" borderId="5" xfId="0" applyFont="1" applyFill="1" applyBorder="1" applyAlignment="1" applyProtection="1">
      <alignment horizontal="center" vertical="top" wrapText="1"/>
      <protection locked="0"/>
    </xf>
    <xf numFmtId="0" fontId="0" fillId="0" borderId="0" xfId="0" applyAlignment="1">
      <alignment horizontal="left" vertical="center" wrapText="1"/>
    </xf>
    <xf numFmtId="0" fontId="0" fillId="0" borderId="0" xfId="0" applyFill="1" applyAlignment="1">
      <alignment horizontal="left" vertical="top" wrapText="1"/>
    </xf>
    <xf numFmtId="0" fontId="0" fillId="0" borderId="0" xfId="0" applyFont="1" applyFill="1" applyAlignment="1">
      <alignment horizontal="left" vertical="top" wrapText="1"/>
    </xf>
    <xf numFmtId="0" fontId="17" fillId="3" borderId="18" xfId="0" applyFont="1" applyFill="1" applyBorder="1" applyAlignment="1">
      <alignment horizontal="center" vertical="top" wrapText="1"/>
    </xf>
    <xf numFmtId="0" fontId="17" fillId="3" borderId="19" xfId="0" applyFont="1" applyFill="1" applyBorder="1" applyAlignment="1">
      <alignment horizontal="center" vertical="top" wrapText="1"/>
    </xf>
    <xf numFmtId="0" fontId="37" fillId="2" borderId="18" xfId="0" applyFont="1" applyFill="1" applyBorder="1" applyAlignment="1">
      <alignment horizontal="center" vertical="top" wrapText="1"/>
    </xf>
    <xf numFmtId="0" fontId="37" fillId="2" borderId="19" xfId="0" applyFont="1" applyFill="1" applyBorder="1" applyAlignment="1">
      <alignment horizontal="center" vertical="top" wrapText="1"/>
    </xf>
    <xf numFmtId="0" fontId="37" fillId="2" borderId="183" xfId="0" applyFont="1" applyFill="1" applyBorder="1" applyAlignment="1">
      <alignment horizontal="center" vertical="top" wrapText="1"/>
    </xf>
    <xf numFmtId="0" fontId="88" fillId="2" borderId="11" xfId="0" applyFont="1" applyFill="1" applyBorder="1" applyAlignment="1">
      <alignment horizontal="center" vertical="center" wrapText="1"/>
    </xf>
    <xf numFmtId="0" fontId="88" fillId="2" borderId="12" xfId="0" applyFont="1" applyFill="1" applyBorder="1" applyAlignment="1">
      <alignment horizontal="center" vertical="center" wrapText="1"/>
    </xf>
    <xf numFmtId="0" fontId="67" fillId="0" borderId="0" xfId="0" applyFont="1" applyAlignment="1" applyProtection="1">
      <alignment horizontal="left" vertical="top" wrapText="1"/>
      <protection locked="0"/>
    </xf>
    <xf numFmtId="0" fontId="8" fillId="0" borderId="0" xfId="0" applyFont="1" applyAlignment="1">
      <alignment horizontal="left"/>
    </xf>
    <xf numFmtId="0" fontId="4" fillId="0" borderId="63" xfId="0" applyFont="1" applyBorder="1" applyAlignment="1">
      <alignment horizontal="center" vertical="top" wrapText="1"/>
    </xf>
    <xf numFmtId="0" fontId="4" fillId="0" borderId="167" xfId="0" applyFont="1" applyBorder="1" applyAlignment="1">
      <alignment horizontal="center" vertical="top" wrapText="1"/>
    </xf>
    <xf numFmtId="0" fontId="0" fillId="0" borderId="0" xfId="0" applyFont="1" applyAlignment="1">
      <alignment horizontal="left" vertical="top" wrapText="1"/>
    </xf>
    <xf numFmtId="0" fontId="18" fillId="3" borderId="25" xfId="0" applyFont="1" applyFill="1" applyBorder="1" applyAlignment="1" applyProtection="1">
      <alignment horizontal="center" wrapText="1"/>
    </xf>
    <xf numFmtId="0" fontId="18" fillId="3" borderId="128" xfId="0" applyFont="1" applyFill="1" applyBorder="1" applyAlignment="1" applyProtection="1">
      <alignment horizontal="center" wrapText="1"/>
    </xf>
    <xf numFmtId="0" fontId="1" fillId="0" borderId="73" xfId="0" applyFont="1" applyBorder="1" applyAlignment="1">
      <alignment horizontal="left" vertical="top" wrapText="1"/>
    </xf>
    <xf numFmtId="0" fontId="1" fillId="0" borderId="76" xfId="0" applyFont="1" applyBorder="1" applyAlignment="1">
      <alignment horizontal="left" vertical="top" wrapText="1"/>
    </xf>
    <xf numFmtId="0" fontId="1" fillId="0" borderId="66" xfId="0" applyFont="1" applyBorder="1" applyAlignment="1">
      <alignment horizontal="left" vertical="top" wrapText="1"/>
    </xf>
    <xf numFmtId="0" fontId="15" fillId="0" borderId="3" xfId="0" applyFont="1" applyBorder="1" applyAlignment="1" applyProtection="1">
      <alignment horizontal="left" vertical="top"/>
    </xf>
    <xf numFmtId="0" fontId="10" fillId="0" borderId="0" xfId="0" applyFont="1" applyAlignment="1">
      <alignment horizontal="left" vertical="top" wrapText="1"/>
    </xf>
    <xf numFmtId="0" fontId="0" fillId="0" borderId="69" xfId="0" applyFont="1" applyBorder="1" applyAlignment="1">
      <alignment horizontal="left" vertical="top" wrapText="1" indent="2"/>
    </xf>
    <xf numFmtId="0" fontId="0" fillId="0" borderId="70" xfId="0" applyFont="1" applyBorder="1" applyAlignment="1">
      <alignment horizontal="left" vertical="top" wrapText="1" indent="2"/>
    </xf>
    <xf numFmtId="0" fontId="18" fillId="3" borderId="39" xfId="0" applyFont="1" applyFill="1" applyBorder="1" applyAlignment="1">
      <alignment horizontal="center" wrapText="1"/>
    </xf>
    <xf numFmtId="0" fontId="18" fillId="3" borderId="51" xfId="0" applyFont="1" applyFill="1" applyBorder="1" applyAlignment="1">
      <alignment horizontal="center" wrapText="1"/>
    </xf>
    <xf numFmtId="0" fontId="18" fillId="3" borderId="40" xfId="0" applyFont="1" applyFill="1" applyBorder="1" applyAlignment="1">
      <alignment horizontal="center" wrapText="1"/>
    </xf>
    <xf numFmtId="0" fontId="1" fillId="0" borderId="64" xfId="0" applyFont="1" applyBorder="1" applyAlignment="1">
      <alignment horizontal="left" wrapText="1"/>
    </xf>
    <xf numFmtId="0" fontId="1" fillId="0" borderId="65" xfId="0" applyFont="1" applyBorder="1" applyAlignment="1">
      <alignment horizontal="left" wrapText="1"/>
    </xf>
    <xf numFmtId="0" fontId="0" fillId="0" borderId="67" xfId="0" applyFont="1" applyBorder="1" applyAlignment="1">
      <alignment horizontal="left" vertical="top" wrapText="1" indent="2"/>
    </xf>
    <xf numFmtId="0" fontId="0" fillId="0" borderId="63" xfId="0" applyFont="1" applyBorder="1" applyAlignment="1">
      <alignment horizontal="left" vertical="top" wrapText="1" indent="2"/>
    </xf>
    <xf numFmtId="0" fontId="0" fillId="7" borderId="27" xfId="0" applyFill="1" applyBorder="1" applyAlignment="1" applyProtection="1">
      <alignment horizontal="left" vertical="top" wrapText="1"/>
      <protection locked="0"/>
    </xf>
    <xf numFmtId="0" fontId="10" fillId="0" borderId="0" xfId="0" applyFont="1" applyAlignment="1">
      <alignment horizontal="left"/>
    </xf>
    <xf numFmtId="0" fontId="86" fillId="0" borderId="0" xfId="0" applyFont="1" applyBorder="1" applyAlignment="1">
      <alignment horizontal="left" vertical="top" wrapText="1"/>
    </xf>
    <xf numFmtId="0" fontId="17" fillId="3" borderId="17" xfId="0" applyFont="1" applyFill="1" applyBorder="1" applyAlignment="1">
      <alignment horizontal="left" vertical="top" wrapText="1"/>
    </xf>
    <xf numFmtId="0" fontId="17" fillId="3" borderId="0" xfId="0" applyFont="1" applyFill="1" applyBorder="1" applyAlignment="1">
      <alignment horizontal="left" vertical="top" wrapText="1"/>
    </xf>
    <xf numFmtId="0" fontId="1" fillId="0" borderId="0" xfId="0" applyFont="1" applyAlignment="1">
      <alignment horizontal="center" vertical="top" wrapText="1"/>
    </xf>
    <xf numFmtId="0" fontId="18" fillId="3" borderId="39" xfId="0" applyFont="1" applyFill="1" applyBorder="1" applyAlignment="1" applyProtection="1">
      <alignment horizontal="center" wrapText="1"/>
    </xf>
    <xf numFmtId="0" fontId="18" fillId="3" borderId="51" xfId="0" applyFont="1" applyFill="1" applyBorder="1" applyAlignment="1" applyProtection="1">
      <alignment horizontal="center" wrapText="1"/>
    </xf>
    <xf numFmtId="0" fontId="18" fillId="3" borderId="40" xfId="0" applyFont="1" applyFill="1" applyBorder="1" applyAlignment="1" applyProtection="1">
      <alignment horizontal="center" wrapText="1"/>
    </xf>
    <xf numFmtId="0" fontId="4" fillId="0" borderId="65" xfId="0" applyFont="1" applyBorder="1" applyAlignment="1">
      <alignment horizontal="center" vertical="top"/>
    </xf>
    <xf numFmtId="0" fontId="4" fillId="0" borderId="162" xfId="0" applyFont="1" applyBorder="1" applyAlignment="1">
      <alignment horizontal="center" vertical="top"/>
    </xf>
    <xf numFmtId="0" fontId="17" fillId="3" borderId="37" xfId="0" applyFont="1" applyFill="1" applyBorder="1" applyAlignment="1">
      <alignment horizontal="left" vertical="top" wrapText="1"/>
    </xf>
    <xf numFmtId="0" fontId="85" fillId="0" borderId="0" xfId="0" applyFont="1" applyBorder="1" applyAlignment="1">
      <alignment horizontal="left" vertical="top" wrapText="1"/>
    </xf>
    <xf numFmtId="0" fontId="0" fillId="0" borderId="74" xfId="0" applyFont="1" applyBorder="1" applyAlignment="1">
      <alignment horizontal="left" vertical="top" wrapText="1" indent="2"/>
    </xf>
    <xf numFmtId="0" fontId="0" fillId="0" borderId="77" xfId="0" applyFont="1" applyBorder="1" applyAlignment="1">
      <alignment horizontal="left" vertical="top" wrapText="1" indent="2"/>
    </xf>
    <xf numFmtId="0" fontId="0" fillId="0" borderId="68" xfId="0" applyFont="1" applyBorder="1" applyAlignment="1">
      <alignment horizontal="left" vertical="top" wrapText="1" indent="2"/>
    </xf>
    <xf numFmtId="0" fontId="18" fillId="3" borderId="9" xfId="0" applyFont="1" applyFill="1" applyBorder="1" applyAlignment="1">
      <alignment horizontal="center" wrapText="1"/>
    </xf>
    <xf numFmtId="0" fontId="18" fillId="3" borderId="17" xfId="0" applyFont="1" applyFill="1" applyBorder="1" applyAlignment="1">
      <alignment horizontal="center" wrapText="1"/>
    </xf>
    <xf numFmtId="0" fontId="18" fillId="3" borderId="10" xfId="0" applyFont="1" applyFill="1" applyBorder="1" applyAlignment="1">
      <alignment horizontal="center" wrapText="1"/>
    </xf>
    <xf numFmtId="0" fontId="0" fillId="0" borderId="75" xfId="0" applyFont="1" applyBorder="1" applyAlignment="1">
      <alignment horizontal="left" vertical="top" wrapText="1" indent="2"/>
    </xf>
    <xf numFmtId="0" fontId="0" fillId="0" borderId="78" xfId="0" applyFont="1" applyBorder="1" applyAlignment="1">
      <alignment horizontal="left" vertical="top" wrapText="1" indent="2"/>
    </xf>
    <xf numFmtId="0" fontId="0" fillId="0" borderId="71" xfId="0" applyFont="1" applyBorder="1" applyAlignment="1">
      <alignment horizontal="left" vertical="top" wrapText="1" indent="2"/>
    </xf>
    <xf numFmtId="0" fontId="17" fillId="3" borderId="11" xfId="0" applyFont="1" applyFill="1" applyBorder="1" applyAlignment="1">
      <alignment horizontal="left" vertical="top" wrapText="1"/>
    </xf>
    <xf numFmtId="0" fontId="17" fillId="3" borderId="12" xfId="0" applyFont="1" applyFill="1" applyBorder="1" applyAlignment="1">
      <alignment horizontal="left" vertical="top" wrapText="1"/>
    </xf>
    <xf numFmtId="0" fontId="17" fillId="3" borderId="13" xfId="0" applyFont="1" applyFill="1" applyBorder="1" applyAlignment="1">
      <alignment horizontal="left" vertical="top" wrapText="1"/>
    </xf>
    <xf numFmtId="0" fontId="15" fillId="0" borderId="7" xfId="0" applyFont="1" applyBorder="1" applyAlignment="1" applyProtection="1">
      <alignment horizontal="left" vertical="top"/>
    </xf>
    <xf numFmtId="0" fontId="78" fillId="6" borderId="16" xfId="0" applyFont="1" applyFill="1" applyBorder="1" applyAlignment="1" applyProtection="1">
      <alignment horizontal="center" wrapText="1"/>
    </xf>
    <xf numFmtId="0" fontId="78" fillId="6" borderId="37" xfId="0" applyFont="1" applyFill="1" applyBorder="1" applyAlignment="1" applyProtection="1">
      <alignment horizontal="center" wrapText="1"/>
    </xf>
    <xf numFmtId="0" fontId="78" fillId="6" borderId="15" xfId="0" applyFont="1" applyFill="1" applyBorder="1" applyAlignment="1" applyProtection="1">
      <alignment horizontal="center" wrapText="1"/>
    </xf>
    <xf numFmtId="0" fontId="34" fillId="11" borderId="51" xfId="0" applyFont="1" applyFill="1" applyBorder="1" applyAlignment="1" applyProtection="1">
      <alignment horizontal="left" vertical="top"/>
      <protection locked="0"/>
    </xf>
    <xf numFmtId="0" fontId="34" fillId="11" borderId="29" xfId="0" applyFont="1" applyFill="1" applyBorder="1" applyAlignment="1" applyProtection="1">
      <alignment horizontal="left" vertical="top"/>
      <protection locked="0"/>
    </xf>
    <xf numFmtId="0" fontId="34" fillId="11" borderId="3" xfId="0" applyFont="1" applyFill="1" applyBorder="1" applyAlignment="1" applyProtection="1">
      <alignment horizontal="left" vertical="top"/>
      <protection locked="0"/>
    </xf>
    <xf numFmtId="0" fontId="34" fillId="11" borderId="4" xfId="0" applyFont="1" applyFill="1" applyBorder="1" applyAlignment="1" applyProtection="1">
      <alignment horizontal="left" vertical="top"/>
      <protection locked="0"/>
    </xf>
    <xf numFmtId="0" fontId="18" fillId="3" borderId="11" xfId="0" applyFont="1" applyFill="1" applyBorder="1" applyAlignment="1" applyProtection="1">
      <alignment horizontal="center" wrapText="1"/>
    </xf>
    <xf numFmtId="0" fontId="0" fillId="0" borderId="0" xfId="0" applyFont="1" applyAlignment="1">
      <alignment horizontal="left" vertical="top" wrapText="1" indent="4"/>
    </xf>
    <xf numFmtId="0" fontId="1" fillId="0" borderId="73" xfId="0" applyFont="1" applyBorder="1" applyAlignment="1">
      <alignment horizontal="left" wrapText="1"/>
    </xf>
    <xf numFmtId="0" fontId="1" fillId="0" borderId="76" xfId="0" applyFont="1" applyBorder="1" applyAlignment="1">
      <alignment horizontal="left" wrapText="1"/>
    </xf>
    <xf numFmtId="0" fontId="1" fillId="0" borderId="163" xfId="0" applyFont="1" applyBorder="1" applyAlignment="1">
      <alignment horizontal="left" wrapText="1"/>
    </xf>
    <xf numFmtId="0" fontId="18" fillId="4" borderId="41" xfId="0" applyFont="1" applyFill="1" applyBorder="1" applyAlignment="1" applyProtection="1">
      <alignment horizontal="center" vertical="top" wrapText="1"/>
      <protection locked="0"/>
    </xf>
    <xf numFmtId="0" fontId="18" fillId="4" borderId="42" xfId="0" applyFont="1" applyFill="1" applyBorder="1" applyAlignment="1" applyProtection="1">
      <alignment horizontal="center" vertical="top" wrapText="1"/>
      <protection locked="0"/>
    </xf>
    <xf numFmtId="0" fontId="18" fillId="4" borderId="55" xfId="0" applyFont="1" applyFill="1" applyBorder="1" applyAlignment="1" applyProtection="1">
      <alignment horizontal="center" vertical="top" wrapText="1"/>
      <protection locked="0"/>
    </xf>
    <xf numFmtId="0" fontId="34" fillId="11" borderId="61" xfId="0" applyFont="1" applyFill="1" applyBorder="1" applyAlignment="1" applyProtection="1">
      <alignment horizontal="left" vertical="top"/>
      <protection locked="0"/>
    </xf>
    <xf numFmtId="0" fontId="34" fillId="11" borderId="62" xfId="0" applyFont="1" applyFill="1" applyBorder="1" applyAlignment="1" applyProtection="1">
      <alignment horizontal="left" vertical="top"/>
      <protection locked="0"/>
    </xf>
    <xf numFmtId="0" fontId="48" fillId="0" borderId="56" xfId="0" applyFont="1" applyBorder="1" applyAlignment="1" applyProtection="1">
      <alignment horizontal="center" vertical="center" wrapText="1"/>
      <protection locked="0"/>
    </xf>
    <xf numFmtId="0" fontId="48" fillId="0" borderId="58" xfId="0" applyFont="1" applyBorder="1" applyAlignment="1" applyProtection="1">
      <alignment horizontal="center" vertical="center" wrapText="1"/>
      <protection locked="0"/>
    </xf>
    <xf numFmtId="0" fontId="1" fillId="0" borderId="0" xfId="0" applyFont="1" applyAlignment="1" applyProtection="1">
      <alignment horizontal="left"/>
      <protection locked="0"/>
    </xf>
    <xf numFmtId="0" fontId="0" fillId="0" borderId="74" xfId="0" applyFont="1" applyBorder="1" applyAlignment="1">
      <alignment horizontal="left" vertical="top" wrapText="1" indent="9"/>
    </xf>
    <xf numFmtId="0" fontId="0" fillId="0" borderId="77" xfId="0" applyFont="1" applyBorder="1" applyAlignment="1">
      <alignment horizontal="left" vertical="top" wrapText="1" indent="9"/>
    </xf>
    <xf numFmtId="0" fontId="0" fillId="0" borderId="68" xfId="0" applyFont="1" applyBorder="1" applyAlignment="1">
      <alignment horizontal="left" vertical="top" wrapText="1" indent="9"/>
    </xf>
    <xf numFmtId="0" fontId="38" fillId="4" borderId="27" xfId="0" applyFont="1" applyFill="1" applyBorder="1" applyAlignment="1" applyProtection="1">
      <alignment horizontal="center" vertical="top" wrapText="1"/>
      <protection locked="0"/>
    </xf>
    <xf numFmtId="0" fontId="48" fillId="0" borderId="56" xfId="0" applyFont="1" applyBorder="1" applyAlignment="1" applyProtection="1">
      <alignment horizontal="center" vertical="center" wrapText="1" shrinkToFit="1"/>
      <protection locked="0"/>
    </xf>
    <xf numFmtId="0" fontId="48" fillId="0" borderId="57" xfId="0" applyFont="1" applyBorder="1" applyAlignment="1" applyProtection="1">
      <alignment horizontal="center" vertical="center" wrapText="1" shrinkToFit="1"/>
      <protection locked="0"/>
    </xf>
    <xf numFmtId="0" fontId="73" fillId="0" borderId="0" xfId="0" applyFont="1" applyAlignment="1" applyProtection="1">
      <alignment horizontal="left" vertical="top" wrapText="1"/>
      <protection locked="0"/>
    </xf>
    <xf numFmtId="0" fontId="38" fillId="4" borderId="27" xfId="0" applyFont="1" applyFill="1" applyBorder="1" applyAlignment="1" applyProtection="1">
      <alignment horizontal="left" vertical="top" wrapText="1"/>
      <protection locked="0"/>
    </xf>
    <xf numFmtId="0" fontId="17" fillId="4" borderId="43" xfId="0" applyFont="1" applyFill="1" applyBorder="1" applyAlignment="1" applyProtection="1">
      <alignment horizontal="left" vertical="top" wrapText="1"/>
      <protection locked="0"/>
    </xf>
    <xf numFmtId="0" fontId="17" fillId="4" borderId="59" xfId="0" applyFont="1" applyFill="1" applyBorder="1" applyAlignment="1" applyProtection="1">
      <alignment horizontal="left" vertical="top" wrapText="1"/>
      <protection locked="0"/>
    </xf>
    <xf numFmtId="0" fontId="17" fillId="4" borderId="60" xfId="0" applyFont="1" applyFill="1" applyBorder="1" applyAlignment="1" applyProtection="1">
      <alignment horizontal="left" vertical="top" wrapText="1"/>
      <protection locked="0"/>
    </xf>
    <xf numFmtId="0" fontId="34" fillId="0" borderId="56" xfId="0" applyFont="1" applyBorder="1" applyAlignment="1" applyProtection="1">
      <alignment horizontal="left" vertical="top"/>
      <protection locked="0"/>
    </xf>
    <xf numFmtId="0" fontId="34" fillId="0" borderId="58" xfId="0" applyFont="1" applyBorder="1" applyAlignment="1" applyProtection="1">
      <alignment horizontal="left" vertical="top"/>
      <protection locked="0"/>
    </xf>
    <xf numFmtId="0" fontId="24" fillId="4" borderId="27" xfId="0" applyFont="1" applyFill="1" applyBorder="1" applyAlignment="1" applyProtection="1">
      <alignment horizontal="center" vertical="top" wrapText="1"/>
      <protection locked="0"/>
    </xf>
    <xf numFmtId="0" fontId="35" fillId="0" borderId="56" xfId="0" applyFont="1" applyBorder="1" applyAlignment="1" applyProtection="1">
      <alignment horizontal="left" vertical="top" wrapText="1" shrinkToFit="1"/>
      <protection locked="0"/>
    </xf>
    <xf numFmtId="0" fontId="35" fillId="0" borderId="57" xfId="0" applyFont="1" applyBorder="1" applyAlignment="1" applyProtection="1">
      <alignment horizontal="left" vertical="top" wrapText="1" shrinkToFit="1"/>
      <protection locked="0"/>
    </xf>
    <xf numFmtId="0" fontId="53" fillId="6" borderId="37" xfId="0" applyFont="1" applyFill="1" applyBorder="1" applyAlignment="1" applyProtection="1">
      <alignment horizontal="left" vertical="top" wrapText="1" shrinkToFit="1"/>
    </xf>
    <xf numFmtId="0" fontId="53" fillId="6" borderId="15" xfId="0" applyFont="1" applyFill="1" applyBorder="1" applyAlignment="1" applyProtection="1">
      <alignment horizontal="left" vertical="top" wrapText="1" shrinkToFit="1"/>
    </xf>
    <xf numFmtId="0" fontId="15" fillId="0" borderId="3" xfId="0" applyFont="1" applyBorder="1" applyAlignment="1" applyProtection="1">
      <alignment horizontal="left" vertical="top"/>
      <protection locked="0"/>
    </xf>
    <xf numFmtId="0" fontId="15" fillId="0" borderId="4" xfId="0" applyFont="1" applyBorder="1" applyAlignment="1" applyProtection="1">
      <alignment horizontal="left" vertical="top"/>
      <protection locked="0"/>
    </xf>
    <xf numFmtId="0" fontId="1" fillId="0" borderId="163" xfId="0" applyFont="1" applyBorder="1" applyAlignment="1">
      <alignment horizontal="left" vertical="top" wrapText="1"/>
    </xf>
    <xf numFmtId="0" fontId="30" fillId="0" borderId="65" xfId="0" applyFont="1" applyBorder="1" applyAlignment="1">
      <alignment horizontal="center" vertical="top" wrapText="1"/>
    </xf>
    <xf numFmtId="0" fontId="30" fillId="0" borderId="162" xfId="0" applyFont="1" applyBorder="1" applyAlignment="1">
      <alignment horizontal="center" vertical="top" wrapText="1"/>
    </xf>
    <xf numFmtId="0" fontId="15" fillId="0" borderId="7" xfId="0" applyFont="1" applyBorder="1" applyAlignment="1" applyProtection="1">
      <alignment horizontal="left" vertical="top"/>
      <protection locked="0"/>
    </xf>
    <xf numFmtId="0" fontId="15" fillId="0" borderId="8" xfId="0" applyFont="1" applyBorder="1" applyAlignment="1" applyProtection="1">
      <alignment horizontal="left" vertical="top"/>
      <protection locked="0"/>
    </xf>
    <xf numFmtId="0" fontId="48" fillId="0" borderId="6" xfId="0" applyFont="1" applyBorder="1" applyAlignment="1" applyProtection="1">
      <alignment horizontal="center" vertical="center" wrapText="1"/>
      <protection locked="0"/>
    </xf>
    <xf numFmtId="0" fontId="48" fillId="0" borderId="14" xfId="0" applyFont="1" applyBorder="1" applyAlignment="1" applyProtection="1">
      <alignment horizontal="center" vertical="center" wrapText="1"/>
      <protection locked="0"/>
    </xf>
    <xf numFmtId="0" fontId="53" fillId="6" borderId="16" xfId="0" applyFont="1" applyFill="1" applyBorder="1" applyAlignment="1" applyProtection="1">
      <alignment horizontal="left" vertical="top" wrapText="1" shrinkToFit="1"/>
    </xf>
    <xf numFmtId="0" fontId="48" fillId="0" borderId="6" xfId="0" applyFont="1" applyBorder="1" applyAlignment="1" applyProtection="1">
      <alignment horizontal="center" vertical="center" wrapText="1" shrinkToFit="1"/>
      <protection locked="0"/>
    </xf>
    <xf numFmtId="0" fontId="17" fillId="4" borderId="86" xfId="0" applyFont="1" applyFill="1" applyBorder="1" applyAlignment="1" applyProtection="1">
      <alignment horizontal="left" vertical="top" wrapText="1"/>
      <protection locked="0"/>
    </xf>
    <xf numFmtId="0" fontId="17" fillId="4" borderId="0" xfId="0" applyFont="1" applyFill="1" applyBorder="1" applyAlignment="1" applyProtection="1">
      <alignment horizontal="left" vertical="top" wrapText="1"/>
      <protection locked="0"/>
    </xf>
    <xf numFmtId="0" fontId="18" fillId="4" borderId="27" xfId="0" applyFont="1" applyFill="1" applyBorder="1" applyAlignment="1" applyProtection="1">
      <alignment horizontal="center" vertical="top" wrapText="1"/>
      <protection locked="0"/>
    </xf>
    <xf numFmtId="0" fontId="18" fillId="3" borderId="160" xfId="0" applyFont="1" applyFill="1" applyBorder="1" applyAlignment="1">
      <alignment horizontal="center" wrapText="1"/>
    </xf>
    <xf numFmtId="0" fontId="18" fillId="3" borderId="161" xfId="0" applyFont="1" applyFill="1" applyBorder="1" applyAlignment="1">
      <alignment horizontal="center" wrapText="1"/>
    </xf>
    <xf numFmtId="0" fontId="4" fillId="0" borderId="165" xfId="0" applyFont="1" applyBorder="1" applyAlignment="1">
      <alignment horizontal="center" vertical="top" wrapText="1"/>
    </xf>
    <xf numFmtId="0" fontId="4" fillId="0" borderId="166" xfId="0" applyFont="1" applyBorder="1" applyAlignment="1">
      <alignment horizontal="center" vertical="top" wrapText="1"/>
    </xf>
    <xf numFmtId="0" fontId="18" fillId="3" borderId="25" xfId="0" applyFont="1" applyFill="1" applyBorder="1" applyAlignment="1">
      <alignment horizontal="center" wrapText="1"/>
    </xf>
    <xf numFmtId="0" fontId="18" fillId="3" borderId="128" xfId="0" applyFont="1" applyFill="1" applyBorder="1" applyAlignment="1">
      <alignment horizontal="center" wrapText="1"/>
    </xf>
    <xf numFmtId="0" fontId="1" fillId="0" borderId="170" xfId="0" applyFont="1" applyBorder="1" applyAlignment="1">
      <alignment horizontal="left" vertical="top" wrapText="1"/>
    </xf>
    <xf numFmtId="0" fontId="1" fillId="0" borderId="171" xfId="0" applyFont="1" applyBorder="1" applyAlignment="1">
      <alignment horizontal="left" vertical="top" wrapText="1"/>
    </xf>
    <xf numFmtId="0" fontId="1" fillId="0" borderId="172" xfId="0" applyFont="1" applyBorder="1" applyAlignment="1">
      <alignment horizontal="left" vertical="top" wrapText="1"/>
    </xf>
    <xf numFmtId="0" fontId="1" fillId="0" borderId="83" xfId="0" applyFont="1" applyBorder="1" applyAlignment="1">
      <alignment horizontal="left" vertical="center" wrapText="1"/>
    </xf>
    <xf numFmtId="0" fontId="1" fillId="0" borderId="168" xfId="0" applyFont="1" applyBorder="1" applyAlignment="1">
      <alignment horizontal="left" vertical="center" wrapText="1"/>
    </xf>
    <xf numFmtId="0" fontId="1" fillId="0" borderId="169" xfId="0" applyFont="1" applyBorder="1" applyAlignment="1">
      <alignment horizontal="left" vertical="center" wrapText="1"/>
    </xf>
    <xf numFmtId="0" fontId="17" fillId="3" borderId="11" xfId="0" applyFont="1" applyFill="1" applyBorder="1" applyAlignment="1">
      <alignment horizontal="center" vertical="center" wrapText="1"/>
    </xf>
    <xf numFmtId="0" fontId="17" fillId="3" borderId="12" xfId="0" applyFont="1" applyFill="1" applyBorder="1" applyAlignment="1">
      <alignment horizontal="center" vertical="center" wrapText="1"/>
    </xf>
    <xf numFmtId="0" fontId="17" fillId="3" borderId="13" xfId="0" applyFont="1" applyFill="1" applyBorder="1" applyAlignment="1">
      <alignment horizontal="center" vertical="center" wrapText="1"/>
    </xf>
    <xf numFmtId="0" fontId="4" fillId="0" borderId="63" xfId="0" applyFont="1" applyBorder="1" applyAlignment="1">
      <alignment horizontal="center" vertical="top"/>
    </xf>
    <xf numFmtId="0" fontId="4" fillId="0" borderId="167" xfId="0" applyFont="1" applyBorder="1" applyAlignment="1">
      <alignment horizontal="center" vertical="top"/>
    </xf>
    <xf numFmtId="0" fontId="0" fillId="0" borderId="75" xfId="0" applyFont="1" applyBorder="1" applyAlignment="1">
      <alignment horizontal="left" vertical="top" wrapText="1" indent="4"/>
    </xf>
    <xf numFmtId="0" fontId="0" fillId="0" borderId="78" xfId="0" applyFont="1" applyBorder="1" applyAlignment="1">
      <alignment horizontal="left" vertical="top" wrapText="1" indent="4"/>
    </xf>
    <xf numFmtId="0" fontId="0" fillId="0" borderId="71" xfId="0" applyFont="1" applyBorder="1" applyAlignment="1">
      <alignment horizontal="left" vertical="top" wrapText="1" indent="4"/>
    </xf>
    <xf numFmtId="0" fontId="18" fillId="8" borderId="52" xfId="0" applyFont="1" applyFill="1" applyBorder="1" applyAlignment="1" applyProtection="1">
      <alignment horizontal="center" vertical="center" wrapText="1"/>
      <protection locked="0"/>
    </xf>
    <xf numFmtId="0" fontId="18" fillId="8" borderId="53" xfId="0" applyFont="1" applyFill="1" applyBorder="1" applyAlignment="1" applyProtection="1">
      <alignment horizontal="center" vertical="center" wrapText="1"/>
      <protection locked="0"/>
    </xf>
    <xf numFmtId="0" fontId="54" fillId="8" borderId="27" xfId="0" applyFont="1" applyFill="1" applyBorder="1" applyAlignment="1" applyProtection="1">
      <alignment horizontal="center" vertical="top" wrapText="1"/>
      <protection locked="0"/>
    </xf>
    <xf numFmtId="0" fontId="78" fillId="6" borderId="16" xfId="0" applyFont="1" applyFill="1" applyBorder="1" applyAlignment="1" applyProtection="1">
      <alignment horizontal="center"/>
    </xf>
    <xf numFmtId="0" fontId="78" fillId="6" borderId="37" xfId="0" applyFont="1" applyFill="1" applyBorder="1" applyAlignment="1" applyProtection="1">
      <alignment horizontal="center"/>
    </xf>
    <xf numFmtId="0" fontId="78" fillId="6" borderId="15" xfId="0" applyFont="1" applyFill="1" applyBorder="1" applyAlignment="1" applyProtection="1">
      <alignment horizontal="center"/>
    </xf>
    <xf numFmtId="0" fontId="62" fillId="7" borderId="86" xfId="0" applyFont="1" applyFill="1" applyBorder="1" applyAlignment="1" applyProtection="1">
      <alignment horizontal="left" vertical="top" wrapText="1"/>
      <protection locked="0"/>
    </xf>
    <xf numFmtId="0" fontId="62" fillId="7" borderId="0" xfId="0" applyFont="1" applyFill="1" applyBorder="1" applyAlignment="1" applyProtection="1">
      <alignment horizontal="left" vertical="top" wrapText="1"/>
      <protection locked="0"/>
    </xf>
    <xf numFmtId="0" fontId="63" fillId="7" borderId="27" xfId="0" applyFont="1" applyFill="1" applyBorder="1" applyAlignment="1" applyProtection="1">
      <alignment horizontal="center" vertical="top" wrapText="1"/>
      <protection locked="0"/>
    </xf>
    <xf numFmtId="0" fontId="62" fillId="7" borderId="86" xfId="0" applyFont="1" applyFill="1" applyBorder="1" applyAlignment="1" applyProtection="1">
      <alignment horizontal="center" vertical="top" wrapText="1"/>
      <protection locked="0"/>
    </xf>
    <xf numFmtId="0" fontId="62" fillId="7" borderId="0" xfId="0" applyFont="1" applyFill="1" applyBorder="1" applyAlignment="1" applyProtection="1">
      <alignment horizontal="center" vertical="top" wrapText="1"/>
      <protection locked="0"/>
    </xf>
    <xf numFmtId="0" fontId="62" fillId="7" borderId="53" xfId="0" applyFont="1" applyFill="1" applyBorder="1" applyAlignment="1" applyProtection="1">
      <alignment horizontal="center" vertical="top" wrapText="1"/>
      <protection locked="0"/>
    </xf>
    <xf numFmtId="0" fontId="63" fillId="7" borderId="42" xfId="0" applyFont="1" applyFill="1" applyBorder="1" applyAlignment="1" applyProtection="1">
      <alignment horizontal="center" vertical="top" wrapText="1"/>
      <protection locked="0"/>
    </xf>
    <xf numFmtId="0" fontId="34" fillId="0" borderId="6" xfId="0" applyFont="1" applyBorder="1" applyAlignment="1" applyProtection="1">
      <alignment horizontal="left" vertical="top"/>
      <protection locked="0"/>
    </xf>
    <xf numFmtId="0" fontId="34" fillId="0" borderId="14" xfId="0" applyFont="1" applyBorder="1" applyAlignment="1" applyProtection="1">
      <alignment horizontal="left" vertical="top"/>
      <protection locked="0"/>
    </xf>
    <xf numFmtId="0" fontId="35" fillId="0" borderId="6" xfId="0" applyFont="1" applyBorder="1" applyAlignment="1" applyProtection="1">
      <alignment horizontal="left" vertical="top" wrapText="1" shrinkToFit="1"/>
      <protection locked="0"/>
    </xf>
    <xf numFmtId="0" fontId="35" fillId="0" borderId="14" xfId="0" applyFont="1" applyBorder="1" applyAlignment="1" applyProtection="1">
      <alignment horizontal="left" vertical="top" wrapText="1" shrinkToFit="1"/>
      <protection locked="0"/>
    </xf>
    <xf numFmtId="0" fontId="17" fillId="3" borderId="17" xfId="0" applyFont="1" applyFill="1" applyBorder="1" applyAlignment="1">
      <alignment vertical="top" wrapText="1"/>
    </xf>
    <xf numFmtId="0" fontId="17" fillId="3" borderId="0" xfId="0" applyFont="1" applyFill="1" applyBorder="1" applyAlignment="1">
      <alignment vertical="top" wrapText="1"/>
    </xf>
    <xf numFmtId="0" fontId="1" fillId="0" borderId="75" xfId="0" applyFont="1" applyBorder="1" applyAlignment="1">
      <alignment horizontal="left" vertical="top" wrapText="1"/>
    </xf>
    <xf numFmtId="0" fontId="1" fillId="0" borderId="78" xfId="0" applyFont="1" applyBorder="1" applyAlignment="1">
      <alignment horizontal="left" vertical="top" wrapText="1"/>
    </xf>
    <xf numFmtId="0" fontId="1" fillId="0" borderId="71" xfId="0" applyFont="1" applyBorder="1" applyAlignment="1">
      <alignment horizontal="left" vertical="top" wrapText="1"/>
    </xf>
    <xf numFmtId="0" fontId="34" fillId="11" borderId="55" xfId="0" applyFont="1" applyFill="1" applyBorder="1" applyAlignment="1" applyProtection="1">
      <alignment horizontal="left" vertical="top"/>
      <protection locked="0"/>
    </xf>
    <xf numFmtId="0" fontId="34" fillId="11" borderId="159" xfId="0" applyFont="1" applyFill="1" applyBorder="1" applyAlignment="1" applyProtection="1">
      <alignment horizontal="left" vertical="top"/>
      <protection locked="0"/>
    </xf>
    <xf numFmtId="0" fontId="0" fillId="0" borderId="75" xfId="0" applyFont="1" applyBorder="1" applyAlignment="1">
      <alignment horizontal="left" vertical="top" wrapText="1" indent="9"/>
    </xf>
    <xf numFmtId="0" fontId="0" fillId="0" borderId="78" xfId="0" applyFont="1" applyBorder="1" applyAlignment="1">
      <alignment horizontal="left" vertical="top" wrapText="1" indent="9"/>
    </xf>
    <xf numFmtId="0" fontId="0" fillId="0" borderId="71" xfId="0" applyFont="1" applyBorder="1" applyAlignment="1">
      <alignment horizontal="left" vertical="top" wrapText="1" indent="9"/>
    </xf>
    <xf numFmtId="0" fontId="0" fillId="0" borderId="74" xfId="0" applyFont="1" applyBorder="1" applyAlignment="1">
      <alignment horizontal="left" vertical="top" wrapText="1" indent="4"/>
    </xf>
    <xf numFmtId="0" fontId="0" fillId="0" borderId="77" xfId="0" applyFont="1" applyBorder="1" applyAlignment="1">
      <alignment horizontal="left" vertical="top" wrapText="1" indent="4"/>
    </xf>
    <xf numFmtId="0" fontId="0" fillId="0" borderId="164" xfId="0" applyFont="1" applyBorder="1" applyAlignment="1">
      <alignment horizontal="left" vertical="top" wrapText="1" indent="4"/>
    </xf>
    <xf numFmtId="0" fontId="1" fillId="0" borderId="74" xfId="0" applyFont="1" applyBorder="1" applyAlignment="1">
      <alignment horizontal="left" vertical="top" wrapText="1"/>
    </xf>
    <xf numFmtId="0" fontId="1" fillId="0" borderId="77" xfId="0" applyFont="1" applyBorder="1" applyAlignment="1">
      <alignment horizontal="left" vertical="top" wrapText="1"/>
    </xf>
    <xf numFmtId="0" fontId="1" fillId="0" borderId="68" xfId="0" applyFont="1" applyBorder="1" applyAlignment="1">
      <alignment horizontal="left" vertical="top" wrapText="1"/>
    </xf>
    <xf numFmtId="0" fontId="4" fillId="0" borderId="165" xfId="0" applyFont="1" applyBorder="1" applyAlignment="1">
      <alignment horizontal="center" vertical="top"/>
    </xf>
    <xf numFmtId="0" fontId="4" fillId="0" borderId="166" xfId="0" applyFont="1" applyBorder="1" applyAlignment="1">
      <alignment horizontal="center" vertical="top"/>
    </xf>
    <xf numFmtId="0" fontId="0" fillId="0" borderId="74" xfId="0" applyFont="1" applyBorder="1" applyAlignment="1">
      <alignment horizontal="left" vertical="center" wrapText="1" indent="4"/>
    </xf>
    <xf numFmtId="0" fontId="0" fillId="0" borderId="77" xfId="0" applyFont="1" applyBorder="1" applyAlignment="1">
      <alignment horizontal="left" vertical="center" wrapText="1" indent="4"/>
    </xf>
    <xf numFmtId="0" fontId="0" fillId="0" borderId="164" xfId="0" applyFont="1" applyBorder="1" applyAlignment="1">
      <alignment horizontal="left" vertical="center" wrapText="1" indent="4"/>
    </xf>
    <xf numFmtId="0" fontId="1" fillId="0" borderId="184" xfId="0" applyFont="1" applyBorder="1" applyAlignment="1">
      <alignment horizontal="left" vertical="top" wrapText="1"/>
    </xf>
    <xf numFmtId="0" fontId="1" fillId="0" borderId="185" xfId="0" applyFont="1" applyBorder="1" applyAlignment="1">
      <alignment horizontal="left" vertical="top" wrapText="1"/>
    </xf>
    <xf numFmtId="0" fontId="1" fillId="0" borderId="186" xfId="0" applyFont="1" applyBorder="1" applyAlignment="1">
      <alignment horizontal="left" vertical="top" wrapText="1"/>
    </xf>
    <xf numFmtId="0" fontId="1" fillId="0" borderId="74" xfId="0" applyFont="1" applyBorder="1" applyAlignment="1">
      <alignment horizontal="left" vertical="center" wrapText="1"/>
    </xf>
    <xf numFmtId="0" fontId="1" fillId="0" borderId="77" xfId="0" applyFont="1" applyBorder="1" applyAlignment="1">
      <alignment horizontal="left" vertical="center" wrapText="1"/>
    </xf>
    <xf numFmtId="0" fontId="1" fillId="0" borderId="68" xfId="0" applyFont="1" applyBorder="1" applyAlignment="1">
      <alignment horizontal="left" vertical="center" wrapText="1"/>
    </xf>
    <xf numFmtId="0" fontId="0" fillId="0" borderId="0" xfId="0" applyAlignment="1">
      <alignment horizontal="center"/>
    </xf>
    <xf numFmtId="0" fontId="10" fillId="0" borderId="0" xfId="0" applyFont="1" applyAlignment="1">
      <alignment horizontal="left" wrapText="1"/>
    </xf>
    <xf numFmtId="0" fontId="20" fillId="4" borderId="27" xfId="0" applyFont="1" applyFill="1" applyBorder="1" applyAlignment="1" applyProtection="1">
      <alignment horizontal="center" vertical="center" wrapText="1"/>
      <protection locked="0"/>
    </xf>
    <xf numFmtId="0" fontId="8" fillId="0" borderId="0" xfId="0" applyFont="1" applyAlignment="1">
      <alignment horizontal="left" vertical="top" wrapText="1"/>
    </xf>
    <xf numFmtId="0" fontId="20" fillId="3" borderId="1" xfId="0" applyFont="1" applyFill="1" applyBorder="1" applyAlignment="1">
      <alignment horizontal="center" vertical="center" wrapText="1"/>
    </xf>
    <xf numFmtId="0" fontId="20" fillId="3" borderId="30" xfId="0" applyFont="1" applyFill="1" applyBorder="1" applyAlignment="1">
      <alignment horizontal="left" vertical="center" wrapText="1"/>
    </xf>
    <xf numFmtId="0" fontId="20" fillId="3" borderId="31" xfId="0" applyFont="1" applyFill="1" applyBorder="1" applyAlignment="1">
      <alignment horizontal="left" vertical="center" wrapText="1"/>
    </xf>
    <xf numFmtId="0" fontId="49" fillId="0" borderId="33" xfId="0" applyFont="1" applyBorder="1" applyAlignment="1" applyProtection="1">
      <alignment horizontal="left" vertical="top" wrapText="1"/>
      <protection locked="0"/>
    </xf>
    <xf numFmtId="0" fontId="49" fillId="0" borderId="32" xfId="0" applyFont="1" applyBorder="1" applyAlignment="1" applyProtection="1">
      <alignment horizontal="left" vertical="top" wrapText="1"/>
      <protection locked="0"/>
    </xf>
    <xf numFmtId="0" fontId="1" fillId="0" borderId="93" xfId="0" applyFont="1" applyBorder="1" applyAlignment="1">
      <alignment horizontal="left" vertical="top" wrapText="1"/>
    </xf>
    <xf numFmtId="0" fontId="1" fillId="0" borderId="94" xfId="0" applyFont="1" applyBorder="1" applyAlignment="1">
      <alignment horizontal="left" vertical="top" wrapText="1"/>
    </xf>
    <xf numFmtId="0" fontId="1" fillId="0" borderId="100" xfId="0" applyFont="1" applyBorder="1" applyAlignment="1">
      <alignment horizontal="left" vertical="top" wrapText="1"/>
    </xf>
    <xf numFmtId="0" fontId="1" fillId="0" borderId="95" xfId="0" applyFont="1" applyBorder="1" applyAlignment="1">
      <alignment horizontal="left" vertical="top" wrapText="1"/>
    </xf>
    <xf numFmtId="0" fontId="1" fillId="0" borderId="96" xfId="0" applyFont="1" applyBorder="1" applyAlignment="1">
      <alignment horizontal="left" vertical="top" wrapText="1"/>
    </xf>
    <xf numFmtId="0" fontId="1" fillId="0" borderId="101" xfId="0" applyFont="1" applyBorder="1" applyAlignment="1">
      <alignment horizontal="left" vertical="top" wrapText="1"/>
    </xf>
    <xf numFmtId="0" fontId="0" fillId="0" borderId="97" xfId="0" applyFont="1" applyBorder="1" applyAlignment="1">
      <alignment horizontal="left" vertical="top" wrapText="1" indent="4"/>
    </xf>
    <xf numFmtId="0" fontId="0" fillId="0" borderId="91" xfId="0" applyFont="1" applyBorder="1" applyAlignment="1">
      <alignment horizontal="left" vertical="top" wrapText="1" indent="4"/>
    </xf>
    <xf numFmtId="0" fontId="0" fillId="0" borderId="102" xfId="0" applyFont="1" applyBorder="1" applyAlignment="1">
      <alignment horizontal="left" vertical="top" wrapText="1" indent="4"/>
    </xf>
    <xf numFmtId="0" fontId="0" fillId="0" borderId="98" xfId="0" applyFont="1" applyBorder="1" applyAlignment="1">
      <alignment horizontal="left" vertical="top" wrapText="1" indent="4"/>
    </xf>
    <xf numFmtId="0" fontId="0" fillId="0" borderId="99" xfId="0" applyFont="1" applyBorder="1" applyAlignment="1">
      <alignment horizontal="left" vertical="top" wrapText="1" indent="4"/>
    </xf>
    <xf numFmtId="0" fontId="0" fillId="0" borderId="103" xfId="0" applyFont="1" applyBorder="1" applyAlignment="1">
      <alignment horizontal="left" vertical="top" wrapText="1" indent="4"/>
    </xf>
    <xf numFmtId="0" fontId="14" fillId="0" borderId="119" xfId="0" applyFont="1" applyBorder="1" applyAlignment="1">
      <alignment horizontal="left" vertical="top" wrapText="1"/>
    </xf>
    <xf numFmtId="0" fontId="14" fillId="0" borderId="137" xfId="0" applyFont="1" applyBorder="1" applyAlignment="1">
      <alignment horizontal="left" vertical="top" wrapText="1"/>
    </xf>
    <xf numFmtId="0" fontId="14" fillId="0" borderId="115" xfId="0" applyFont="1" applyBorder="1" applyAlignment="1" applyProtection="1">
      <alignment horizontal="left" vertical="top" wrapText="1"/>
      <protection locked="0"/>
    </xf>
    <xf numFmtId="0" fontId="14" fillId="0" borderId="116" xfId="0" applyFont="1" applyBorder="1" applyAlignment="1" applyProtection="1">
      <alignment horizontal="left" vertical="top" wrapText="1"/>
      <protection locked="0"/>
    </xf>
    <xf numFmtId="0" fontId="14" fillId="0" borderId="138" xfId="0" applyFont="1" applyBorder="1" applyAlignment="1" applyProtection="1">
      <alignment horizontal="left" vertical="top" wrapText="1"/>
      <protection locked="0"/>
    </xf>
    <xf numFmtId="0" fontId="14" fillId="0" borderId="112" xfId="0" applyFont="1" applyBorder="1" applyAlignment="1" applyProtection="1">
      <alignment horizontal="left" vertical="top" wrapText="1"/>
      <protection locked="0"/>
    </xf>
    <xf numFmtId="0" fontId="14" fillId="0" borderId="113" xfId="0" applyFont="1" applyBorder="1" applyAlignment="1" applyProtection="1">
      <alignment horizontal="left" vertical="top" wrapText="1"/>
      <protection locked="0"/>
    </xf>
    <xf numFmtId="0" fontId="14" fillId="0" borderId="139" xfId="0" applyFont="1" applyBorder="1" applyAlignment="1" applyProtection="1">
      <alignment horizontal="left" vertical="top" wrapText="1"/>
      <protection locked="0"/>
    </xf>
    <xf numFmtId="0" fontId="14" fillId="0" borderId="104" xfId="0" applyFont="1" applyBorder="1" applyAlignment="1" applyProtection="1">
      <alignment horizontal="left" vertical="top" wrapText="1"/>
      <protection locked="0"/>
    </xf>
    <xf numFmtId="0" fontId="14" fillId="0" borderId="105" xfId="0" applyFont="1" applyBorder="1" applyAlignment="1" applyProtection="1">
      <alignment horizontal="left" vertical="top" wrapText="1"/>
      <protection locked="0"/>
    </xf>
    <xf numFmtId="0" fontId="14" fillId="0" borderId="140" xfId="0" applyFont="1" applyBorder="1" applyAlignment="1" applyProtection="1">
      <alignment horizontal="left" vertical="top" wrapText="1"/>
      <protection locked="0"/>
    </xf>
    <xf numFmtId="0" fontId="1" fillId="0" borderId="106" xfId="0" applyFont="1" applyBorder="1" applyAlignment="1">
      <alignment horizontal="left" vertical="top" wrapText="1"/>
    </xf>
    <xf numFmtId="0" fontId="1" fillId="0" borderId="118" xfId="0" applyFont="1" applyBorder="1" applyAlignment="1">
      <alignment horizontal="left" vertical="top" wrapText="1"/>
    </xf>
    <xf numFmtId="0" fontId="1" fillId="0" borderId="92" xfId="0" applyFont="1" applyBorder="1" applyAlignment="1">
      <alignment horizontal="left" vertical="top" wrapText="1"/>
    </xf>
    <xf numFmtId="0" fontId="0" fillId="0" borderId="107" xfId="0" applyFont="1" applyBorder="1" applyAlignment="1">
      <alignment horizontal="left" vertical="top" wrapText="1" indent="5"/>
    </xf>
    <xf numFmtId="0" fontId="14" fillId="0" borderId="181" xfId="0" applyFont="1" applyBorder="1" applyAlignment="1">
      <alignment horizontal="left" vertical="top" wrapText="1"/>
    </xf>
    <xf numFmtId="0" fontId="14" fillId="0" borderId="182" xfId="0" applyFont="1" applyBorder="1" applyAlignment="1">
      <alignment horizontal="left" vertical="top" wrapText="1"/>
    </xf>
    <xf numFmtId="0" fontId="18" fillId="3" borderId="104" xfId="0" applyFont="1" applyFill="1" applyBorder="1" applyAlignment="1">
      <alignment horizontal="center" wrapText="1"/>
    </xf>
    <xf numFmtId="0" fontId="18" fillId="3" borderId="105" xfId="0" applyFont="1" applyFill="1" applyBorder="1" applyAlignment="1">
      <alignment horizontal="center" wrapText="1"/>
    </xf>
    <xf numFmtId="0" fontId="18" fillId="3" borderId="140" xfId="0" applyFont="1" applyFill="1" applyBorder="1" applyAlignment="1">
      <alignment horizontal="center" wrapText="1"/>
    </xf>
    <xf numFmtId="0" fontId="0" fillId="0" borderId="121" xfId="0" applyFont="1" applyBorder="1" applyAlignment="1">
      <alignment horizontal="left" vertical="top" wrapText="1" indent="5"/>
    </xf>
    <xf numFmtId="0" fontId="0" fillId="0" borderId="122" xfId="0" applyFont="1" applyBorder="1" applyAlignment="1">
      <alignment horizontal="left" vertical="top" wrapText="1" indent="5"/>
    </xf>
    <xf numFmtId="0" fontId="0" fillId="0" borderId="123" xfId="0" applyFont="1" applyBorder="1" applyAlignment="1">
      <alignment horizontal="left" vertical="top" wrapText="1" indent="5"/>
    </xf>
    <xf numFmtId="0" fontId="14" fillId="0" borderId="175" xfId="0" applyFont="1" applyBorder="1" applyAlignment="1" applyProtection="1">
      <alignment horizontal="left" vertical="top" wrapText="1"/>
      <protection locked="0"/>
    </xf>
    <xf numFmtId="0" fontId="14" fillId="0" borderId="176" xfId="0" applyFont="1" applyBorder="1" applyAlignment="1" applyProtection="1">
      <alignment horizontal="left" vertical="top" wrapText="1"/>
      <protection locked="0"/>
    </xf>
    <xf numFmtId="0" fontId="14" fillId="0" borderId="177" xfId="0" applyFont="1" applyBorder="1" applyAlignment="1" applyProtection="1">
      <alignment horizontal="left" vertical="top" wrapText="1"/>
      <protection locked="0"/>
    </xf>
    <xf numFmtId="0" fontId="18" fillId="3" borderId="113" xfId="0" applyFont="1" applyFill="1" applyBorder="1" applyAlignment="1">
      <alignment horizontal="center" wrapText="1"/>
    </xf>
    <xf numFmtId="0" fontId="18" fillId="3" borderId="136" xfId="0" applyFont="1" applyFill="1" applyBorder="1" applyAlignment="1">
      <alignment horizontal="center" wrapText="1"/>
    </xf>
    <xf numFmtId="0" fontId="0" fillId="0" borderId="107" xfId="0" applyFont="1" applyBorder="1" applyAlignment="1">
      <alignment horizontal="left" vertical="top" wrapText="1" indent="4"/>
    </xf>
    <xf numFmtId="0" fontId="94" fillId="0" borderId="104" xfId="0" applyFont="1" applyBorder="1" applyAlignment="1">
      <alignment horizontal="left" vertical="top" wrapText="1"/>
    </xf>
    <xf numFmtId="0" fontId="94" fillId="0" borderId="105" xfId="0" applyFont="1" applyBorder="1" applyAlignment="1">
      <alignment horizontal="left" vertical="top" wrapText="1"/>
    </xf>
    <xf numFmtId="0" fontId="14" fillId="0" borderId="105" xfId="0" applyFont="1" applyBorder="1" applyAlignment="1">
      <alignment horizontal="left" vertical="top" wrapText="1"/>
    </xf>
    <xf numFmtId="0" fontId="14" fillId="0" borderId="140" xfId="0" applyFont="1" applyBorder="1" applyAlignment="1">
      <alignment horizontal="left" vertical="top" wrapText="1"/>
    </xf>
    <xf numFmtId="0" fontId="0" fillId="0" borderId="174" xfId="0" applyFont="1" applyBorder="1" applyAlignment="1">
      <alignment horizontal="left" vertical="top" wrapText="1" indent="4"/>
    </xf>
    <xf numFmtId="0" fontId="1" fillId="0" borderId="109" xfId="0" applyFont="1" applyBorder="1" applyAlignment="1">
      <alignment horizontal="left" vertical="top" wrapText="1"/>
    </xf>
    <xf numFmtId="0" fontId="1" fillId="0" borderId="110" xfId="0" applyFont="1" applyBorder="1" applyAlignment="1">
      <alignment horizontal="left" vertical="top" wrapText="1"/>
    </xf>
    <xf numFmtId="0" fontId="1" fillId="0" borderId="111" xfId="0" applyFont="1" applyBorder="1" applyAlignment="1">
      <alignment horizontal="left" vertical="top" wrapText="1"/>
    </xf>
    <xf numFmtId="0" fontId="0" fillId="0" borderId="178" xfId="0" applyFont="1" applyBorder="1" applyAlignment="1">
      <alignment horizontal="left" vertical="top" wrapText="1" indent="4"/>
    </xf>
    <xf numFmtId="0" fontId="0" fillId="0" borderId="179" xfId="0" applyFont="1" applyBorder="1" applyAlignment="1">
      <alignment horizontal="left" vertical="top" wrapText="1" indent="4"/>
    </xf>
    <xf numFmtId="0" fontId="0" fillId="0" borderId="180" xfId="0" applyFont="1" applyBorder="1" applyAlignment="1">
      <alignment horizontal="left" vertical="top" wrapText="1" indent="4"/>
    </xf>
    <xf numFmtId="0" fontId="1" fillId="0" borderId="104" xfId="0" applyFont="1" applyBorder="1" applyAlignment="1">
      <alignment horizontal="left" vertical="top" wrapText="1"/>
    </xf>
    <xf numFmtId="0" fontId="1" fillId="0" borderId="105" xfId="0" applyFont="1" applyBorder="1" applyAlignment="1">
      <alignment horizontal="left" vertical="top" wrapText="1"/>
    </xf>
    <xf numFmtId="0" fontId="20" fillId="4" borderId="41" xfId="0" applyFont="1" applyFill="1" applyBorder="1" applyAlignment="1" applyProtection="1">
      <alignment horizontal="center" vertical="center" wrapText="1"/>
      <protection locked="0"/>
    </xf>
    <xf numFmtId="0" fontId="20" fillId="4" borderId="42" xfId="0" applyFont="1" applyFill="1" applyBorder="1" applyAlignment="1" applyProtection="1">
      <alignment horizontal="center" vertical="center" wrapText="1"/>
      <protection locked="0"/>
    </xf>
    <xf numFmtId="0" fontId="14" fillId="0" borderId="132" xfId="0" applyFont="1" applyBorder="1" applyAlignment="1" applyProtection="1">
      <alignment horizontal="left" vertical="top" wrapText="1"/>
      <protection locked="0"/>
    </xf>
    <xf numFmtId="0" fontId="14" fillId="0" borderId="117" xfId="0" applyFont="1" applyBorder="1" applyAlignment="1" applyProtection="1">
      <alignment horizontal="left" vertical="top" wrapText="1"/>
      <protection locked="0"/>
    </xf>
    <xf numFmtId="0" fontId="1" fillId="0" borderId="119" xfId="0" applyFont="1" applyBorder="1" applyAlignment="1">
      <alignment horizontal="left" vertical="top" wrapText="1"/>
    </xf>
    <xf numFmtId="0" fontId="0" fillId="0" borderId="115" xfId="0" applyFont="1" applyBorder="1" applyAlignment="1">
      <alignment horizontal="left" vertical="top" wrapText="1" indent="4"/>
    </xf>
    <xf numFmtId="0" fontId="0" fillId="0" borderId="116" xfId="0" applyFont="1" applyBorder="1" applyAlignment="1">
      <alignment horizontal="left" vertical="top" wrapText="1" indent="4"/>
    </xf>
    <xf numFmtId="0" fontId="0" fillId="0" borderId="117" xfId="0" applyFont="1" applyBorder="1" applyAlignment="1">
      <alignment horizontal="left" vertical="top" wrapText="1" indent="4"/>
    </xf>
    <xf numFmtId="0" fontId="18" fillId="3" borderId="129" xfId="0" applyFont="1" applyFill="1" applyBorder="1" applyAlignment="1">
      <alignment horizontal="center" wrapText="1"/>
    </xf>
    <xf numFmtId="0" fontId="18" fillId="3" borderId="0" xfId="0" applyFont="1" applyFill="1" applyBorder="1" applyAlignment="1">
      <alignment horizontal="center" wrapText="1"/>
    </xf>
    <xf numFmtId="0" fontId="14" fillId="0" borderId="130" xfId="0" applyFont="1" applyBorder="1" applyAlignment="1" applyProtection="1">
      <alignment horizontal="left" vertical="top" wrapText="1"/>
      <protection locked="0"/>
    </xf>
    <xf numFmtId="0" fontId="14" fillId="0" borderId="131" xfId="0" applyFont="1" applyBorder="1" applyAlignment="1" applyProtection="1">
      <alignment horizontal="left" vertical="top" wrapText="1"/>
      <protection locked="0"/>
    </xf>
    <xf numFmtId="0" fontId="14" fillId="0" borderId="120" xfId="0" applyFont="1" applyBorder="1" applyAlignment="1">
      <alignment horizontal="left" vertical="top" wrapText="1"/>
    </xf>
    <xf numFmtId="0" fontId="94" fillId="0" borderId="92" xfId="0" applyFont="1" applyBorder="1" applyAlignment="1">
      <alignment horizontal="left" vertical="top" wrapText="1"/>
    </xf>
    <xf numFmtId="0" fontId="14" fillId="0" borderId="116" xfId="0" applyFont="1" applyBorder="1" applyAlignment="1">
      <alignment horizontal="left" vertical="top" wrapText="1"/>
    </xf>
    <xf numFmtId="0" fontId="14" fillId="0" borderId="117" xfId="0" applyFont="1" applyBorder="1" applyAlignment="1">
      <alignment horizontal="left" vertical="top" wrapText="1"/>
    </xf>
    <xf numFmtId="0" fontId="14" fillId="0" borderId="133" xfId="0" applyFont="1" applyBorder="1" applyAlignment="1" applyProtection="1">
      <alignment horizontal="left" vertical="top" wrapText="1"/>
      <protection locked="0"/>
    </xf>
    <xf numFmtId="0" fontId="14" fillId="0" borderId="134" xfId="0" applyFont="1" applyBorder="1" applyAlignment="1" applyProtection="1">
      <alignment horizontal="left" vertical="top" wrapText="1"/>
      <protection locked="0"/>
    </xf>
    <xf numFmtId="0" fontId="14" fillId="0" borderId="135" xfId="0" applyFont="1" applyBorder="1" applyAlignment="1" applyProtection="1">
      <alignment horizontal="left" vertical="top" wrapText="1"/>
      <protection locked="0"/>
    </xf>
    <xf numFmtId="0" fontId="0" fillId="0" borderId="112" xfId="0" applyFont="1" applyBorder="1" applyAlignment="1">
      <alignment horizontal="left" vertical="top" wrapText="1" indent="4"/>
    </xf>
    <xf numFmtId="0" fontId="0" fillId="0" borderId="113" xfId="0" applyFont="1" applyBorder="1" applyAlignment="1">
      <alignment horizontal="left" vertical="top" wrapText="1" indent="4"/>
    </xf>
    <xf numFmtId="0" fontId="0" fillId="0" borderId="114" xfId="0" applyFont="1" applyBorder="1" applyAlignment="1">
      <alignment horizontal="left" vertical="top" wrapText="1" indent="4"/>
    </xf>
    <xf numFmtId="0" fontId="0" fillId="0" borderId="108" xfId="0" applyFont="1" applyBorder="1" applyAlignment="1">
      <alignment horizontal="left" vertical="top" wrapText="1" indent="4"/>
    </xf>
    <xf numFmtId="0" fontId="0" fillId="0" borderId="115" xfId="0" applyFont="1" applyBorder="1" applyAlignment="1">
      <alignment horizontal="left" vertical="top" wrapText="1" indent="8"/>
    </xf>
    <xf numFmtId="0" fontId="0" fillId="0" borderId="116" xfId="0" applyFont="1" applyBorder="1" applyAlignment="1">
      <alignment horizontal="left" vertical="top" wrapText="1" indent="8"/>
    </xf>
    <xf numFmtId="0" fontId="0" fillId="0" borderId="117" xfId="0" applyFont="1" applyBorder="1" applyAlignment="1">
      <alignment horizontal="left" vertical="top" wrapText="1" indent="8"/>
    </xf>
    <xf numFmtId="0" fontId="65" fillId="0" borderId="0" xfId="0" applyFont="1" applyAlignment="1" applyProtection="1">
      <alignment horizontal="left" wrapText="1"/>
      <protection locked="0"/>
    </xf>
    <xf numFmtId="0" fontId="65" fillId="0" borderId="0" xfId="0" applyFont="1" applyAlignment="1" applyProtection="1">
      <alignment horizontal="left" vertical="top" wrapText="1"/>
      <protection locked="0"/>
    </xf>
    <xf numFmtId="0" fontId="49" fillId="0" borderId="41" xfId="0" applyFont="1" applyBorder="1" applyAlignment="1" applyProtection="1">
      <alignment horizontal="center" vertical="top" wrapText="1"/>
      <protection locked="0"/>
    </xf>
    <xf numFmtId="0" fontId="49" fillId="0" borderId="55" xfId="0" applyFont="1" applyBorder="1" applyAlignment="1" applyProtection="1">
      <alignment horizontal="center" vertical="top" wrapText="1"/>
      <protection locked="0"/>
    </xf>
    <xf numFmtId="0" fontId="49" fillId="0" borderId="42" xfId="0" applyFont="1" applyBorder="1" applyAlignment="1" applyProtection="1">
      <alignment horizontal="center" vertical="top" wrapText="1"/>
      <protection locked="0"/>
    </xf>
    <xf numFmtId="0" fontId="64" fillId="7" borderId="27" xfId="0" applyFont="1" applyFill="1" applyBorder="1" applyAlignment="1" applyProtection="1">
      <alignment horizontal="center" vertical="center" wrapText="1"/>
      <protection locked="0"/>
    </xf>
    <xf numFmtId="0" fontId="20" fillId="3" borderId="23" xfId="0" applyFont="1" applyFill="1" applyBorder="1" applyAlignment="1">
      <alignment horizontal="center" vertical="center" wrapText="1"/>
    </xf>
    <xf numFmtId="0" fontId="20" fillId="3" borderId="24" xfId="0" applyFont="1" applyFill="1" applyBorder="1" applyAlignment="1">
      <alignment horizontal="center" vertical="center" wrapText="1"/>
    </xf>
    <xf numFmtId="0" fontId="1" fillId="0" borderId="0" xfId="0" applyFont="1" applyAlignment="1">
      <alignment horizontal="left" vertical="top" wrapText="1"/>
    </xf>
    <xf numFmtId="0" fontId="17" fillId="3" borderId="9" xfId="0" applyFont="1" applyFill="1" applyBorder="1" applyAlignment="1">
      <alignment horizontal="center" vertical="center"/>
    </xf>
    <xf numFmtId="0" fontId="17" fillId="3" borderId="10" xfId="0" applyFont="1" applyFill="1" applyBorder="1" applyAlignment="1">
      <alignment horizontal="center" vertical="center"/>
    </xf>
    <xf numFmtId="0" fontId="18" fillId="3" borderId="5" xfId="0" applyFont="1" applyFill="1" applyBorder="1" applyAlignment="1">
      <alignment horizontal="center" vertical="center" wrapText="1"/>
    </xf>
    <xf numFmtId="0" fontId="49" fillId="0" borderId="33" xfId="0" applyFont="1" applyBorder="1" applyAlignment="1" applyProtection="1">
      <alignment horizontal="left" vertical="center" wrapText="1"/>
    </xf>
    <xf numFmtId="0" fontId="49" fillId="0" borderId="32" xfId="0" applyFont="1" applyBorder="1" applyAlignment="1" applyProtection="1">
      <alignment horizontal="left" vertical="center" wrapText="1"/>
    </xf>
    <xf numFmtId="0" fontId="11" fillId="0" borderId="0" xfId="0" applyFont="1" applyAlignment="1">
      <alignment horizontal="left" vertical="top" wrapText="1" indent="2"/>
    </xf>
    <xf numFmtId="0" fontId="11" fillId="0" borderId="0" xfId="0" applyFont="1" applyAlignment="1">
      <alignment horizontal="left" vertical="top" wrapText="1"/>
    </xf>
    <xf numFmtId="0" fontId="17" fillId="3" borderId="89" xfId="0" applyFont="1" applyFill="1" applyBorder="1" applyAlignment="1">
      <alignment horizontal="left" vertical="top" wrapText="1"/>
    </xf>
    <xf numFmtId="0" fontId="17" fillId="3" borderId="90" xfId="0" applyFont="1" applyFill="1" applyBorder="1" applyAlignment="1">
      <alignment horizontal="left" vertical="top" wrapText="1"/>
    </xf>
    <xf numFmtId="0" fontId="0" fillId="0" borderId="0" xfId="0" applyBorder="1" applyAlignment="1">
      <alignment horizontal="left" vertical="center" wrapText="1"/>
    </xf>
    <xf numFmtId="0" fontId="29" fillId="0" borderId="0" xfId="0" applyFont="1" applyBorder="1" applyAlignment="1">
      <alignment horizontal="left"/>
    </xf>
    <xf numFmtId="0" fontId="20" fillId="3" borderId="30" xfId="0" applyFont="1" applyFill="1" applyBorder="1" applyAlignment="1">
      <alignment horizontal="center" vertical="center" wrapText="1"/>
    </xf>
    <xf numFmtId="0" fontId="20" fillId="3" borderId="31" xfId="0" applyFont="1" applyFill="1" applyBorder="1" applyAlignment="1">
      <alignment horizontal="center" vertical="center" wrapText="1"/>
    </xf>
    <xf numFmtId="0" fontId="20" fillId="3" borderId="17" xfId="0" applyFont="1" applyFill="1" applyBorder="1" applyAlignment="1">
      <alignment horizontal="center" vertical="center" wrapText="1"/>
    </xf>
    <xf numFmtId="0" fontId="20" fillId="3" borderId="0" xfId="0" applyFont="1" applyFill="1" applyBorder="1" applyAlignment="1">
      <alignment horizontal="center" vertical="center" wrapText="1"/>
    </xf>
    <xf numFmtId="0" fontId="29" fillId="0" borderId="0" xfId="0" applyFont="1" applyAlignment="1">
      <alignment horizontal="left"/>
    </xf>
  </cellXfs>
  <cellStyles count="2">
    <cellStyle name="Hyperlink" xfId="1" builtinId="8"/>
    <cellStyle name="Normal" xfId="0" builtinId="0"/>
  </cellStyles>
  <dxfs count="1512">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s>
  <tableStyles count="0" defaultTableStyle="TableStyleMedium9" defaultPivotStyle="PivotStyleLight16"/>
  <colors>
    <mruColors>
      <color rgb="FF2A0DFF"/>
      <color rgb="FF4F81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fmlaLink="$M$24" lockText="1"/>
</file>

<file path=xl/ctrlProps/ctrlProp2.xml><?xml version="1.0" encoding="utf-8"?>
<formControlPr xmlns="http://schemas.microsoft.com/office/spreadsheetml/2009/9/main" objectType="CheckBox" fmlaLink="$M$25" lockText="1"/>
</file>

<file path=xl/ctrlProps/ctrlProp3.xml><?xml version="1.0" encoding="utf-8"?>
<formControlPr xmlns="http://schemas.microsoft.com/office/spreadsheetml/2009/9/main" objectType="CheckBox" fmlaLink="$M$26" lockText="1"/>
</file>

<file path=xl/ctrlProps/ctrlProp4.xml><?xml version="1.0" encoding="utf-8"?>
<formControlPr xmlns="http://schemas.microsoft.com/office/spreadsheetml/2009/9/main" objectType="CheckBox" fmlaLink="$M$27" lockText="1"/>
</file>

<file path=xl/ctrlProps/ctrlProp5.xml><?xml version="1.0" encoding="utf-8"?>
<formControlPr xmlns="http://schemas.microsoft.com/office/spreadsheetml/2009/9/main" objectType="CheckBox" fmlaLink="$M$28" lockText="1"/>
</file>

<file path=xl/ctrlProps/ctrlProp6.xml><?xml version="1.0" encoding="utf-8"?>
<formControlPr xmlns="http://schemas.microsoft.com/office/spreadsheetml/2009/9/main" objectType="CheckBox" fmlaLink="$M$29" lockText="1"/>
</file>

<file path=xl/ctrlProps/ctrlProp7.xml><?xml version="1.0" encoding="utf-8"?>
<formControlPr xmlns="http://schemas.microsoft.com/office/spreadsheetml/2009/9/main" objectType="CheckBox" fmlaLink="$M$30" lockText="1"/>
</file>

<file path=xl/ctrlProps/ctrlProp8.xml><?xml version="1.0" encoding="utf-8"?>
<formControlPr xmlns="http://schemas.microsoft.com/office/spreadsheetml/2009/9/main" objectType="CheckBox" fmlaLink="$M$31" lockText="1"/>
</file>

<file path=xl/ctrlProps/ctrlProp9.xml><?xml version="1.0" encoding="utf-8"?>
<formControlPr xmlns="http://schemas.microsoft.com/office/spreadsheetml/2009/9/main" objectType="CheckBox" fmlaLink="$M$32" lockText="1"/>
</file>

<file path=xl/ctrlProps/ctrlProp10.xml><?xml version="1.0" encoding="utf-8"?>
<formControlPr xmlns="http://schemas.microsoft.com/office/spreadsheetml/2009/9/main" objectType="CheckBox" fmlaLink="$M$33" lockText="1"/>
</file>

<file path=xl/ctrlProps/ctrlProp11.xml><?xml version="1.0" encoding="utf-8"?>
<formControlPr xmlns="http://schemas.microsoft.com/office/spreadsheetml/2009/9/main" objectType="CheckBox" fmlaLink="$N$24" lockText="1"/>
</file>

<file path=xl/ctrlProps/ctrlProp12.xml><?xml version="1.0" encoding="utf-8"?>
<formControlPr xmlns="http://schemas.microsoft.com/office/spreadsheetml/2009/9/main" objectType="CheckBox" fmlaLink="$N$25" lockText="1"/>
</file>

<file path=xl/ctrlProps/ctrlProp13.xml><?xml version="1.0" encoding="utf-8"?>
<formControlPr xmlns="http://schemas.microsoft.com/office/spreadsheetml/2009/9/main" objectType="CheckBox" fmlaLink="$N$26" lockText="1"/>
</file>

<file path=xl/ctrlProps/ctrlProp14.xml><?xml version="1.0" encoding="utf-8"?>
<formControlPr xmlns="http://schemas.microsoft.com/office/spreadsheetml/2009/9/main" objectType="CheckBox" fmlaLink="$N$27" lockText="1"/>
</file>

<file path=xl/ctrlProps/ctrlProp15.xml><?xml version="1.0" encoding="utf-8"?>
<formControlPr xmlns="http://schemas.microsoft.com/office/spreadsheetml/2009/9/main" objectType="CheckBox" fmlaLink="$N$28" lockText="1"/>
</file>

<file path=xl/ctrlProps/ctrlProp16.xml><?xml version="1.0" encoding="utf-8"?>
<formControlPr xmlns="http://schemas.microsoft.com/office/spreadsheetml/2009/9/main" objectType="CheckBox" fmlaLink="$N$29" lockText="1"/>
</file>

<file path=xl/ctrlProps/ctrlProp17.xml><?xml version="1.0" encoding="utf-8"?>
<formControlPr xmlns="http://schemas.microsoft.com/office/spreadsheetml/2009/9/main" objectType="CheckBox" fmlaLink="$N$30" lockText="1"/>
</file>

<file path=xl/ctrlProps/ctrlProp18.xml><?xml version="1.0" encoding="utf-8"?>
<formControlPr xmlns="http://schemas.microsoft.com/office/spreadsheetml/2009/9/main" objectType="CheckBox" fmlaLink="$N$31" lockText="1"/>
</file>

<file path=xl/ctrlProps/ctrlProp19.xml><?xml version="1.0" encoding="utf-8"?>
<formControlPr xmlns="http://schemas.microsoft.com/office/spreadsheetml/2009/9/main" objectType="CheckBox" fmlaLink="$N$32" lockText="1"/>
</file>

<file path=xl/ctrlProps/ctrlProp20.xml><?xml version="1.0" encoding="utf-8"?>
<formControlPr xmlns="http://schemas.microsoft.com/office/spreadsheetml/2009/9/main" objectType="CheckBox" fmlaLink="$N$33" lockText="1"/>
</file>

<file path=xl/ctrlProps/ctrlProp21.xml><?xml version="1.0" encoding="utf-8"?>
<formControlPr xmlns="http://schemas.microsoft.com/office/spreadsheetml/2009/9/main" objectType="CheckBox" fmlaLink="$O$24" lockText="1"/>
</file>

<file path=xl/ctrlProps/ctrlProp22.xml><?xml version="1.0" encoding="utf-8"?>
<formControlPr xmlns="http://schemas.microsoft.com/office/spreadsheetml/2009/9/main" objectType="CheckBox" fmlaLink="$O$25" lockText="1"/>
</file>

<file path=xl/ctrlProps/ctrlProp23.xml><?xml version="1.0" encoding="utf-8"?>
<formControlPr xmlns="http://schemas.microsoft.com/office/spreadsheetml/2009/9/main" objectType="CheckBox" fmlaLink="$O$26" lockText="1"/>
</file>

<file path=xl/ctrlProps/ctrlProp24.xml><?xml version="1.0" encoding="utf-8"?>
<formControlPr xmlns="http://schemas.microsoft.com/office/spreadsheetml/2009/9/main" objectType="CheckBox" fmlaLink="$O$27" lockText="1"/>
</file>

<file path=xl/ctrlProps/ctrlProp25.xml><?xml version="1.0" encoding="utf-8"?>
<formControlPr xmlns="http://schemas.microsoft.com/office/spreadsheetml/2009/9/main" objectType="CheckBox" fmlaLink="$O$28" lockText="1"/>
</file>

<file path=xl/ctrlProps/ctrlProp26.xml><?xml version="1.0" encoding="utf-8"?>
<formControlPr xmlns="http://schemas.microsoft.com/office/spreadsheetml/2009/9/main" objectType="CheckBox" fmlaLink="$O$29" lockText="1"/>
</file>

<file path=xl/ctrlProps/ctrlProp27.xml><?xml version="1.0" encoding="utf-8"?>
<formControlPr xmlns="http://schemas.microsoft.com/office/spreadsheetml/2009/9/main" objectType="CheckBox" fmlaLink="$O$30" lockText="1"/>
</file>

<file path=xl/ctrlProps/ctrlProp28.xml><?xml version="1.0" encoding="utf-8"?>
<formControlPr xmlns="http://schemas.microsoft.com/office/spreadsheetml/2009/9/main" objectType="CheckBox" fmlaLink="$O$31" lockText="1"/>
</file>

<file path=xl/ctrlProps/ctrlProp29.xml><?xml version="1.0" encoding="utf-8"?>
<formControlPr xmlns="http://schemas.microsoft.com/office/spreadsheetml/2009/9/main" objectType="CheckBox" fmlaLink="$O$32" lockText="1"/>
</file>

<file path=xl/ctrlProps/ctrlProp30.xml><?xml version="1.0" encoding="utf-8"?>
<formControlPr xmlns="http://schemas.microsoft.com/office/spreadsheetml/2009/9/main" objectType="CheckBox" fmlaLink="$O$33" lockText="1"/>
</file>

<file path=xl/ctrlProps/ctrlProp31.xml><?xml version="1.0" encoding="utf-8"?>
<formControlPr xmlns="http://schemas.microsoft.com/office/spreadsheetml/2009/9/main" objectType="CheckBox" fmlaLink="$P$24" lockText="1"/>
</file>

<file path=xl/ctrlProps/ctrlProp32.xml><?xml version="1.0" encoding="utf-8"?>
<formControlPr xmlns="http://schemas.microsoft.com/office/spreadsheetml/2009/9/main" objectType="CheckBox" fmlaLink="$P$25" lockText="1"/>
</file>

<file path=xl/ctrlProps/ctrlProp33.xml><?xml version="1.0" encoding="utf-8"?>
<formControlPr xmlns="http://schemas.microsoft.com/office/spreadsheetml/2009/9/main" objectType="CheckBox" fmlaLink="$P$26" lockText="1"/>
</file>

<file path=xl/ctrlProps/ctrlProp34.xml><?xml version="1.0" encoding="utf-8"?>
<formControlPr xmlns="http://schemas.microsoft.com/office/spreadsheetml/2009/9/main" objectType="CheckBox" fmlaLink="$P$27" lockText="1"/>
</file>

<file path=xl/ctrlProps/ctrlProp35.xml><?xml version="1.0" encoding="utf-8"?>
<formControlPr xmlns="http://schemas.microsoft.com/office/spreadsheetml/2009/9/main" objectType="CheckBox" fmlaLink="$P$28" lockText="1"/>
</file>

<file path=xl/ctrlProps/ctrlProp36.xml><?xml version="1.0" encoding="utf-8"?>
<formControlPr xmlns="http://schemas.microsoft.com/office/spreadsheetml/2009/9/main" objectType="CheckBox" fmlaLink="$P$29" lockText="1"/>
</file>

<file path=xl/ctrlProps/ctrlProp37.xml><?xml version="1.0" encoding="utf-8"?>
<formControlPr xmlns="http://schemas.microsoft.com/office/spreadsheetml/2009/9/main" objectType="CheckBox" fmlaLink="$P$30" lockText="1"/>
</file>

<file path=xl/ctrlProps/ctrlProp38.xml><?xml version="1.0" encoding="utf-8"?>
<formControlPr xmlns="http://schemas.microsoft.com/office/spreadsheetml/2009/9/main" objectType="CheckBox" fmlaLink="$P$31" lockText="1"/>
</file>

<file path=xl/ctrlProps/ctrlProp39.xml><?xml version="1.0" encoding="utf-8"?>
<formControlPr xmlns="http://schemas.microsoft.com/office/spreadsheetml/2009/9/main" objectType="CheckBox" fmlaLink="$P$32" lockText="1"/>
</file>

<file path=xl/ctrlProps/ctrlProp40.xml><?xml version="1.0" encoding="utf-8"?>
<formControlPr xmlns="http://schemas.microsoft.com/office/spreadsheetml/2009/9/main" objectType="CheckBox" fmlaLink="$P$33" lockText="1"/>
</file>

<file path=xl/ctrlProps/ctrlProp41.xml><?xml version="1.0" encoding="utf-8"?>
<formControlPr xmlns="http://schemas.microsoft.com/office/spreadsheetml/2009/9/main" objectType="CheckBox" fmlaLink="$Q$24" lockText="1"/>
</file>

<file path=xl/ctrlProps/ctrlProp42.xml><?xml version="1.0" encoding="utf-8"?>
<formControlPr xmlns="http://schemas.microsoft.com/office/spreadsheetml/2009/9/main" objectType="CheckBox" fmlaLink="$Q$25" lockText="1"/>
</file>

<file path=xl/ctrlProps/ctrlProp43.xml><?xml version="1.0" encoding="utf-8"?>
<formControlPr xmlns="http://schemas.microsoft.com/office/spreadsheetml/2009/9/main" objectType="CheckBox" fmlaLink="$Q$26" lockText="1"/>
</file>

<file path=xl/ctrlProps/ctrlProp44.xml><?xml version="1.0" encoding="utf-8"?>
<formControlPr xmlns="http://schemas.microsoft.com/office/spreadsheetml/2009/9/main" objectType="CheckBox" fmlaLink="$Q$27" lockText="1"/>
</file>

<file path=xl/ctrlProps/ctrlProp45.xml><?xml version="1.0" encoding="utf-8"?>
<formControlPr xmlns="http://schemas.microsoft.com/office/spreadsheetml/2009/9/main" objectType="CheckBox" fmlaLink="$Q$28" lockText="1"/>
</file>

<file path=xl/ctrlProps/ctrlProp46.xml><?xml version="1.0" encoding="utf-8"?>
<formControlPr xmlns="http://schemas.microsoft.com/office/spreadsheetml/2009/9/main" objectType="CheckBox" fmlaLink="$Q$29" lockText="1"/>
</file>

<file path=xl/ctrlProps/ctrlProp47.xml><?xml version="1.0" encoding="utf-8"?>
<formControlPr xmlns="http://schemas.microsoft.com/office/spreadsheetml/2009/9/main" objectType="CheckBox" fmlaLink="$Q$30" lockText="1"/>
</file>

<file path=xl/ctrlProps/ctrlProp48.xml><?xml version="1.0" encoding="utf-8"?>
<formControlPr xmlns="http://schemas.microsoft.com/office/spreadsheetml/2009/9/main" objectType="CheckBox" fmlaLink="$Q$31" lockText="1"/>
</file>

<file path=xl/ctrlProps/ctrlProp49.xml><?xml version="1.0" encoding="utf-8"?>
<formControlPr xmlns="http://schemas.microsoft.com/office/spreadsheetml/2009/9/main" objectType="CheckBox" fmlaLink="$Q$32" lockText="1"/>
</file>

<file path=xl/ctrlProps/ctrlProp50.xml><?xml version="1.0" encoding="utf-8"?>
<formControlPr xmlns="http://schemas.microsoft.com/office/spreadsheetml/2009/9/main" objectType="CheckBox" fmlaLink="$Q$33" lockText="1"/>
</file>

<file path=xl/ctrlProps/ctrlProp51.xml><?xml version="1.0" encoding="utf-8"?>
<formControlPr xmlns="http://schemas.microsoft.com/office/spreadsheetml/2009/9/main" objectType="CheckBox" fmlaLink="$R$24" lockText="1"/>
</file>

<file path=xl/ctrlProps/ctrlProp52.xml><?xml version="1.0" encoding="utf-8"?>
<formControlPr xmlns="http://schemas.microsoft.com/office/spreadsheetml/2009/9/main" objectType="CheckBox" fmlaLink="$R$25" lockText="1"/>
</file>

<file path=xl/ctrlProps/ctrlProp53.xml><?xml version="1.0" encoding="utf-8"?>
<formControlPr xmlns="http://schemas.microsoft.com/office/spreadsheetml/2009/9/main" objectType="CheckBox" fmlaLink="$R$26" lockText="1"/>
</file>

<file path=xl/ctrlProps/ctrlProp54.xml><?xml version="1.0" encoding="utf-8"?>
<formControlPr xmlns="http://schemas.microsoft.com/office/spreadsheetml/2009/9/main" objectType="CheckBox" fmlaLink="$R$27" lockText="1"/>
</file>

<file path=xl/ctrlProps/ctrlProp55.xml><?xml version="1.0" encoding="utf-8"?>
<formControlPr xmlns="http://schemas.microsoft.com/office/spreadsheetml/2009/9/main" objectType="CheckBox" fmlaLink="$R$28" lockText="1"/>
</file>

<file path=xl/ctrlProps/ctrlProp56.xml><?xml version="1.0" encoding="utf-8"?>
<formControlPr xmlns="http://schemas.microsoft.com/office/spreadsheetml/2009/9/main" objectType="CheckBox" fmlaLink="$R$29" lockText="1"/>
</file>

<file path=xl/ctrlProps/ctrlProp57.xml><?xml version="1.0" encoding="utf-8"?>
<formControlPr xmlns="http://schemas.microsoft.com/office/spreadsheetml/2009/9/main" objectType="CheckBox" fmlaLink="$R$30" lockText="1"/>
</file>

<file path=xl/ctrlProps/ctrlProp58.xml><?xml version="1.0" encoding="utf-8"?>
<formControlPr xmlns="http://schemas.microsoft.com/office/spreadsheetml/2009/9/main" objectType="CheckBox" fmlaLink="$R$31" lockText="1"/>
</file>

<file path=xl/ctrlProps/ctrlProp59.xml><?xml version="1.0" encoding="utf-8"?>
<formControlPr xmlns="http://schemas.microsoft.com/office/spreadsheetml/2009/9/main" objectType="CheckBox" fmlaLink="$R$32" lockText="1"/>
</file>

<file path=xl/ctrlProps/ctrlProp60.xml><?xml version="1.0" encoding="utf-8"?>
<formControlPr xmlns="http://schemas.microsoft.com/office/spreadsheetml/2009/9/main" objectType="CheckBox" fmlaLink="$R$33" lockText="1"/>
</file>

<file path=xl/ctrlProps/ctrlProp61.xml><?xml version="1.0" encoding="utf-8"?>
<formControlPr xmlns="http://schemas.microsoft.com/office/spreadsheetml/2009/9/main" objectType="CheckBox" fmlaLink="$M$34" lockText="1"/>
</file>

<file path=xl/ctrlProps/ctrlProp62.xml><?xml version="1.0" encoding="utf-8"?>
<formControlPr xmlns="http://schemas.microsoft.com/office/spreadsheetml/2009/9/main" objectType="CheckBox" fmlaLink="$N$34" lockText="1"/>
</file>

<file path=xl/ctrlProps/ctrlProp63.xml><?xml version="1.0" encoding="utf-8"?>
<formControlPr xmlns="http://schemas.microsoft.com/office/spreadsheetml/2009/9/main" objectType="CheckBox" fmlaLink="$O$34" lockText="1"/>
</file>

<file path=xl/ctrlProps/ctrlProp64.xml><?xml version="1.0" encoding="utf-8"?>
<formControlPr xmlns="http://schemas.microsoft.com/office/spreadsheetml/2009/9/main" objectType="CheckBox" fmlaLink="$P$34" lockText="1"/>
</file>

<file path=xl/ctrlProps/ctrlProp65.xml><?xml version="1.0" encoding="utf-8"?>
<formControlPr xmlns="http://schemas.microsoft.com/office/spreadsheetml/2009/9/main" objectType="CheckBox" fmlaLink="$Q$34" lockText="1"/>
</file>

<file path=xl/ctrlProps/ctrlProp66.xml><?xml version="1.0" encoding="utf-8"?>
<formControlPr xmlns="http://schemas.microsoft.com/office/spreadsheetml/2009/9/main" objectType="CheckBox" fmlaLink="$R$34" lockText="1"/>
</file>

<file path=xl/ctrlProps/ctrlProp67.xml><?xml version="1.0" encoding="utf-8"?>
<formControlPr xmlns="http://schemas.microsoft.com/office/spreadsheetml/2009/9/main" objectType="CheckBox" fmlaLink="$M$35" lockText="1"/>
</file>

<file path=xl/ctrlProps/ctrlProp68.xml><?xml version="1.0" encoding="utf-8"?>
<formControlPr xmlns="http://schemas.microsoft.com/office/spreadsheetml/2009/9/main" objectType="CheckBox" fmlaLink="$N$35" lockText="1"/>
</file>

<file path=xl/ctrlProps/ctrlProp69.xml><?xml version="1.0" encoding="utf-8"?>
<formControlPr xmlns="http://schemas.microsoft.com/office/spreadsheetml/2009/9/main" objectType="CheckBox" fmlaLink="$O$35" lockText="1"/>
</file>

<file path=xl/ctrlProps/ctrlProp70.xml><?xml version="1.0" encoding="utf-8"?>
<formControlPr xmlns="http://schemas.microsoft.com/office/spreadsheetml/2009/9/main" objectType="CheckBox" fmlaLink="$P$35" lockText="1"/>
</file>

<file path=xl/ctrlProps/ctrlProp71.xml><?xml version="1.0" encoding="utf-8"?>
<formControlPr xmlns="http://schemas.microsoft.com/office/spreadsheetml/2009/9/main" objectType="CheckBox" fmlaLink="$Q$35" lockText="1"/>
</file>

<file path=xl/ctrlProps/ctrlProp72.xml><?xml version="1.0" encoding="utf-8"?>
<formControlPr xmlns="http://schemas.microsoft.com/office/spreadsheetml/2009/9/main" objectType="CheckBox" fmlaLink="$R$35" lockText="1"/>
</file>

<file path=xl/ctrlProps/ctrlProp73.xml><?xml version="1.0" encoding="utf-8"?>
<formControlPr xmlns="http://schemas.microsoft.com/office/spreadsheetml/2009/9/main" objectType="CheckBox" fmlaLink="$M$36" lockText="1"/>
</file>

<file path=xl/ctrlProps/ctrlProp74.xml><?xml version="1.0" encoding="utf-8"?>
<formControlPr xmlns="http://schemas.microsoft.com/office/spreadsheetml/2009/9/main" objectType="CheckBox" fmlaLink="$N$36" lockText="1"/>
</file>

<file path=xl/ctrlProps/ctrlProp75.xml><?xml version="1.0" encoding="utf-8"?>
<formControlPr xmlns="http://schemas.microsoft.com/office/spreadsheetml/2009/9/main" objectType="CheckBox" fmlaLink="$O$36" lockText="1"/>
</file>

<file path=xl/ctrlProps/ctrlProp76.xml><?xml version="1.0" encoding="utf-8"?>
<formControlPr xmlns="http://schemas.microsoft.com/office/spreadsheetml/2009/9/main" objectType="CheckBox" fmlaLink="$P$36" lockText="1"/>
</file>

<file path=xl/ctrlProps/ctrlProp77.xml><?xml version="1.0" encoding="utf-8"?>
<formControlPr xmlns="http://schemas.microsoft.com/office/spreadsheetml/2009/9/main" objectType="CheckBox" fmlaLink="$Q$36" lockText="1"/>
</file>

<file path=xl/ctrlProps/ctrlProp78.xml><?xml version="1.0" encoding="utf-8"?>
<formControlPr xmlns="http://schemas.microsoft.com/office/spreadsheetml/2009/9/main" objectType="CheckBox" fmlaLink="$R$36" lockText="1"/>
</file>

<file path=xl/ctrlProps/ctrlProp79.xml><?xml version="1.0" encoding="utf-8"?>
<formControlPr xmlns="http://schemas.microsoft.com/office/spreadsheetml/2009/9/main" objectType="CheckBox" fmlaLink="$M$37" lockText="1"/>
</file>

<file path=xl/ctrlProps/ctrlProp80.xml><?xml version="1.0" encoding="utf-8"?>
<formControlPr xmlns="http://schemas.microsoft.com/office/spreadsheetml/2009/9/main" objectType="CheckBox" fmlaLink="$N$37" lockText="1"/>
</file>

<file path=xl/ctrlProps/ctrlProp81.xml><?xml version="1.0" encoding="utf-8"?>
<formControlPr xmlns="http://schemas.microsoft.com/office/spreadsheetml/2009/9/main" objectType="CheckBox" fmlaLink="$O$37" lockText="1"/>
</file>

<file path=xl/ctrlProps/ctrlProp82.xml><?xml version="1.0" encoding="utf-8"?>
<formControlPr xmlns="http://schemas.microsoft.com/office/spreadsheetml/2009/9/main" objectType="CheckBox" fmlaLink="$P$37" lockText="1"/>
</file>

<file path=xl/ctrlProps/ctrlProp83.xml><?xml version="1.0" encoding="utf-8"?>
<formControlPr xmlns="http://schemas.microsoft.com/office/spreadsheetml/2009/9/main" objectType="CheckBox" fmlaLink="$Q$37" lockText="1"/>
</file>

<file path=xl/ctrlProps/ctrlProp84.xml><?xml version="1.0" encoding="utf-8"?>
<formControlPr xmlns="http://schemas.microsoft.com/office/spreadsheetml/2009/9/main" objectType="CheckBox" fmlaLink="$R$37" lockText="1"/>
</file>

<file path=xl/ctrlProps/ctrlProp85.xml><?xml version="1.0" encoding="utf-8"?>
<formControlPr xmlns="http://schemas.microsoft.com/office/spreadsheetml/2009/9/main" objectType="CheckBox" fmlaLink="$M$38" lockText="1"/>
</file>

<file path=xl/ctrlProps/ctrlProp86.xml><?xml version="1.0" encoding="utf-8"?>
<formControlPr xmlns="http://schemas.microsoft.com/office/spreadsheetml/2009/9/main" objectType="CheckBox" fmlaLink="$N$38" lockText="1"/>
</file>

<file path=xl/ctrlProps/ctrlProp87.xml><?xml version="1.0" encoding="utf-8"?>
<formControlPr xmlns="http://schemas.microsoft.com/office/spreadsheetml/2009/9/main" objectType="CheckBox" fmlaLink="$O$38" lockText="1"/>
</file>

<file path=xl/ctrlProps/ctrlProp88.xml><?xml version="1.0" encoding="utf-8"?>
<formControlPr xmlns="http://schemas.microsoft.com/office/spreadsheetml/2009/9/main" objectType="CheckBox" fmlaLink="$P$38" lockText="1"/>
</file>

<file path=xl/ctrlProps/ctrlProp89.xml><?xml version="1.0" encoding="utf-8"?>
<formControlPr xmlns="http://schemas.microsoft.com/office/spreadsheetml/2009/9/main" objectType="CheckBox" fmlaLink="$Q$38" lockText="1"/>
</file>

<file path=xl/ctrlProps/ctrlProp90.xml><?xml version="1.0" encoding="utf-8"?>
<formControlPr xmlns="http://schemas.microsoft.com/office/spreadsheetml/2009/9/main" objectType="CheckBox" fmlaLink="$R$38"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GBox" noThreeD="1"/>
</file>

<file path=xl/ctrlProps/ctrlProp93.xml><?xml version="1.0" encoding="utf-8"?>
<formControlPr xmlns="http://schemas.microsoft.com/office/spreadsheetml/2009/9/main" objectType="Drop" dropLines="12" dropStyle="combo" dx="16" fmlaLink="$Q$193" fmlaRange="'Module 1'!$AG$23:$AG$39" val="0"/>
</file>

<file path=xl/ctrlProps/ctrlProp94.xml><?xml version="1.0" encoding="utf-8"?>
<formControlPr xmlns="http://schemas.microsoft.com/office/spreadsheetml/2009/9/main" objectType="Drop" dropLines="12" dropStyle="combo" dx="16" fmlaLink="$Q$191" fmlaRange="$AF$213:$AF$215" val="0"/>
</file>

<file path=xl/ctrlProps/ctrlProp95.xml><?xml version="1.0" encoding="utf-8"?>
<formControlPr xmlns="http://schemas.microsoft.com/office/spreadsheetml/2009/9/main" objectType="Drop" dropLines="12" dropStyle="combo" dx="16" fmlaLink="$Q$194" fmlaRange="'Module 1'!$AG$23:$AG$39" val="0"/>
</file>

<file path=xl/ctrlProps/ctrlProp96.xml><?xml version="1.0" encoding="utf-8"?>
<formControlPr xmlns="http://schemas.microsoft.com/office/spreadsheetml/2009/9/main" objectType="Drop" dropLines="12" dropStyle="combo" dx="16" fmlaLink="$Q$195" fmlaRange="'Module 1'!$AG$23:$AG$39" val="0"/>
</file>

<file path=xl/ctrlProps/ctrlProp97.xml><?xml version="1.0" encoding="utf-8"?>
<formControlPr xmlns="http://schemas.microsoft.com/office/spreadsheetml/2009/9/main" objectType="Drop" dropLines="12" dropStyle="combo" dx="16" fmlaLink="$Q$196" fmlaRange="'Module 1'!$AG$23:$AG$39" val="0"/>
</file>

<file path=xl/ctrlProps/ctrlProp98.xml><?xml version="1.0" encoding="utf-8"?>
<formControlPr xmlns="http://schemas.microsoft.com/office/spreadsheetml/2009/9/main" objectType="Drop" dropLines="12" dropStyle="combo" dx="16" fmlaLink="$Q$197" fmlaRange="'Module 1'!$AG$23:$AG$39" val="0"/>
</file>

<file path=xl/ctrlProps/ctrlProp99.xml><?xml version="1.0" encoding="utf-8"?>
<formControlPr xmlns="http://schemas.microsoft.com/office/spreadsheetml/2009/9/main" objectType="Drop" dropLines="12" dropStyle="combo" dx="16" fmlaLink="$Q$192" fmlaRange="'Module 1'!$AG$23:$AG$39" val="0"/>
</file>

<file path=xl/ctrlProps/ctrlProp100.xml><?xml version="1.0" encoding="utf-8"?>
<formControlPr xmlns="http://schemas.microsoft.com/office/spreadsheetml/2009/9/main" objectType="Drop" dropLines="12" dropStyle="combo" dx="16" fmlaLink="$Q$179" fmlaRange="'Module 1'!$AG$23:$AG$39" val="0"/>
</file>

<file path=xl/ctrlProps/ctrlProp101.xml><?xml version="1.0" encoding="utf-8"?>
<formControlPr xmlns="http://schemas.microsoft.com/office/spreadsheetml/2009/9/main" objectType="Drop" dropLines="12" dropStyle="combo" dx="16" fmlaLink="$Q$177" fmlaRange="$AC$213:$AC$215" val="0"/>
</file>

<file path=xl/ctrlProps/ctrlProp102.xml><?xml version="1.0" encoding="utf-8"?>
<formControlPr xmlns="http://schemas.microsoft.com/office/spreadsheetml/2009/9/main" objectType="Drop" dropLines="12" dropStyle="combo" dx="16" fmlaLink="$Q$180" fmlaRange="'Module 1'!$AG$23:$AG$39" val="0"/>
</file>

<file path=xl/ctrlProps/ctrlProp103.xml><?xml version="1.0" encoding="utf-8"?>
<formControlPr xmlns="http://schemas.microsoft.com/office/spreadsheetml/2009/9/main" objectType="Drop" dropLines="12" dropStyle="combo" dx="16" fmlaLink="$Q$181" fmlaRange="'Module 1'!$AG$23:$AG$39" val="0"/>
</file>

<file path=xl/ctrlProps/ctrlProp104.xml><?xml version="1.0" encoding="utf-8"?>
<formControlPr xmlns="http://schemas.microsoft.com/office/spreadsheetml/2009/9/main" objectType="Drop" dropLines="12" dropStyle="combo" dx="16" fmlaLink="$Q$182" fmlaRange="'Module 1'!$AG$23:$AG$39" val="0"/>
</file>

<file path=xl/ctrlProps/ctrlProp105.xml><?xml version="1.0" encoding="utf-8"?>
<formControlPr xmlns="http://schemas.microsoft.com/office/spreadsheetml/2009/9/main" objectType="Drop" dropLines="12" dropStyle="combo" dx="16" fmlaLink="$Q$183" fmlaRange="'Module 1'!$AG$23:$AG$39" val="0"/>
</file>

<file path=xl/ctrlProps/ctrlProp106.xml><?xml version="1.0" encoding="utf-8"?>
<formControlPr xmlns="http://schemas.microsoft.com/office/spreadsheetml/2009/9/main" objectType="Drop" dropLines="12" dropStyle="combo" dx="16" fmlaLink="$Q$178" fmlaRange="'Module 1'!$AG$23:$AG$39" val="0"/>
</file>

<file path=xl/ctrlProps/ctrlProp107.xml><?xml version="1.0" encoding="utf-8"?>
<formControlPr xmlns="http://schemas.microsoft.com/office/spreadsheetml/2009/9/main" objectType="Drop" dropStyle="combo" dx="16" fmlaLink="$T$178" fmlaRange="$AM$21:$AM$24" val="0"/>
</file>

<file path=xl/ctrlProps/ctrlProp108.xml><?xml version="1.0" encoding="utf-8"?>
<formControlPr xmlns="http://schemas.microsoft.com/office/spreadsheetml/2009/9/main" objectType="Drop" dropStyle="combo" dx="16" fmlaLink="$T$179" fmlaRange="$AM$21:$AM$24" val="0"/>
</file>

<file path=xl/ctrlProps/ctrlProp109.xml><?xml version="1.0" encoding="utf-8"?>
<formControlPr xmlns="http://schemas.microsoft.com/office/spreadsheetml/2009/9/main" objectType="Drop" dropStyle="combo" dx="16" fmlaLink="$T$180" fmlaRange="$AM$21:$AM$24" val="0"/>
</file>

<file path=xl/ctrlProps/ctrlProp110.xml><?xml version="1.0" encoding="utf-8"?>
<formControlPr xmlns="http://schemas.microsoft.com/office/spreadsheetml/2009/9/main" objectType="Drop" dropStyle="combo" dx="16" fmlaLink="$T$181" fmlaRange="$AM$21:$AM$24" val="0"/>
</file>

<file path=xl/ctrlProps/ctrlProp111.xml><?xml version="1.0" encoding="utf-8"?>
<formControlPr xmlns="http://schemas.microsoft.com/office/spreadsheetml/2009/9/main" objectType="Drop" dropStyle="combo" dx="16" fmlaLink="$T$182" fmlaRange="$AM$21:$AM$24" val="0"/>
</file>

<file path=xl/ctrlProps/ctrlProp112.xml><?xml version="1.0" encoding="utf-8"?>
<formControlPr xmlns="http://schemas.microsoft.com/office/spreadsheetml/2009/9/main" objectType="Drop" dropStyle="combo" dx="16" fmlaLink="$T$183" fmlaRange="$AM$21:$AM$24" val="0"/>
</file>

<file path=xl/ctrlProps/ctrlProp113.xml><?xml version="1.0" encoding="utf-8"?>
<formControlPr xmlns="http://schemas.microsoft.com/office/spreadsheetml/2009/9/main" objectType="Drop" dropStyle="combo" dx="16" fmlaLink="$T$192" fmlaRange="$AM$21:$AM$24" val="0"/>
</file>

<file path=xl/ctrlProps/ctrlProp114.xml><?xml version="1.0" encoding="utf-8"?>
<formControlPr xmlns="http://schemas.microsoft.com/office/spreadsheetml/2009/9/main" objectType="Drop" dropStyle="combo" dx="16" fmlaLink="$T$193" fmlaRange="$AM$21:$AM$24" val="0"/>
</file>

<file path=xl/ctrlProps/ctrlProp115.xml><?xml version="1.0" encoding="utf-8"?>
<formControlPr xmlns="http://schemas.microsoft.com/office/spreadsheetml/2009/9/main" objectType="Drop" dropStyle="combo" dx="16" fmlaLink="$T$194" fmlaRange="$AM$21:$AM$24" val="0"/>
</file>

<file path=xl/ctrlProps/ctrlProp116.xml><?xml version="1.0" encoding="utf-8"?>
<formControlPr xmlns="http://schemas.microsoft.com/office/spreadsheetml/2009/9/main" objectType="Drop" dropStyle="combo" dx="16" fmlaLink="$T$195" fmlaRange="$AM$21:$AM$24" val="0"/>
</file>

<file path=xl/ctrlProps/ctrlProp117.xml><?xml version="1.0" encoding="utf-8"?>
<formControlPr xmlns="http://schemas.microsoft.com/office/spreadsheetml/2009/9/main" objectType="Drop" dropStyle="combo" dx="16" fmlaLink="$T$196" fmlaRange="$AM$21:$AM$24" val="0"/>
</file>

<file path=xl/ctrlProps/ctrlProp118.xml><?xml version="1.0" encoding="utf-8"?>
<formControlPr xmlns="http://schemas.microsoft.com/office/spreadsheetml/2009/9/main" objectType="Drop" dropStyle="combo" dx="16" fmlaLink="$T$197" fmlaRange="$AM$21:$AM$24" val="0"/>
</file>

<file path=xl/ctrlProps/ctrlProp119.xml><?xml version="1.0" encoding="utf-8"?>
<formControlPr xmlns="http://schemas.microsoft.com/office/spreadsheetml/2009/9/main" objectType="Drop" dropStyle="combo" dx="16" fmlaLink="$S$178" fmlaRange="$AL$21:$AL$24" val="0"/>
</file>

<file path=xl/ctrlProps/ctrlProp120.xml><?xml version="1.0" encoding="utf-8"?>
<formControlPr xmlns="http://schemas.microsoft.com/office/spreadsheetml/2009/9/main" objectType="Drop" dropStyle="combo" dx="16" fmlaLink="$S$179" fmlaRange="$AL$21:$AL$24" val="0"/>
</file>

<file path=xl/ctrlProps/ctrlProp121.xml><?xml version="1.0" encoding="utf-8"?>
<formControlPr xmlns="http://schemas.microsoft.com/office/spreadsheetml/2009/9/main" objectType="Drop" dropStyle="combo" dx="16" fmlaLink="$S$180" fmlaRange="$AL$21:$AL$24" val="0"/>
</file>

<file path=xl/ctrlProps/ctrlProp122.xml><?xml version="1.0" encoding="utf-8"?>
<formControlPr xmlns="http://schemas.microsoft.com/office/spreadsheetml/2009/9/main" objectType="Drop" dropStyle="combo" dx="16" fmlaLink="$S$181" fmlaRange="$AL$21:$AL$24" val="0"/>
</file>

<file path=xl/ctrlProps/ctrlProp123.xml><?xml version="1.0" encoding="utf-8"?>
<formControlPr xmlns="http://schemas.microsoft.com/office/spreadsheetml/2009/9/main" objectType="Drop" dropStyle="combo" dx="16" fmlaLink="$S$183" fmlaRange="$AL$21:$AL$24" val="0"/>
</file>

<file path=xl/ctrlProps/ctrlProp124.xml><?xml version="1.0" encoding="utf-8"?>
<formControlPr xmlns="http://schemas.microsoft.com/office/spreadsheetml/2009/9/main" objectType="Drop" dropStyle="combo" dx="16" fmlaLink="$S$192" fmlaRange="$AO$21:$AO$24" val="0"/>
</file>

<file path=xl/ctrlProps/ctrlProp125.xml><?xml version="1.0" encoding="utf-8"?>
<formControlPr xmlns="http://schemas.microsoft.com/office/spreadsheetml/2009/9/main" objectType="Drop" dropStyle="combo" dx="16" fmlaLink="$S$193" fmlaRange="$AO$21:$AO$24" val="0"/>
</file>

<file path=xl/ctrlProps/ctrlProp126.xml><?xml version="1.0" encoding="utf-8"?>
<formControlPr xmlns="http://schemas.microsoft.com/office/spreadsheetml/2009/9/main" objectType="Drop" dropStyle="combo" dx="16" fmlaLink="$S$194" fmlaRange="$AO$21:$AO$24" val="0"/>
</file>

<file path=xl/ctrlProps/ctrlProp127.xml><?xml version="1.0" encoding="utf-8"?>
<formControlPr xmlns="http://schemas.microsoft.com/office/spreadsheetml/2009/9/main" objectType="Drop" dropStyle="combo" dx="16" fmlaLink="$S$195" fmlaRange="$AO$21:$AO$24" val="0"/>
</file>

<file path=xl/ctrlProps/ctrlProp128.xml><?xml version="1.0" encoding="utf-8"?>
<formControlPr xmlns="http://schemas.microsoft.com/office/spreadsheetml/2009/9/main" objectType="Drop" dropStyle="combo" dx="16" fmlaLink="$S$196" fmlaRange="$AO$21:$AO$24" val="0"/>
</file>

<file path=xl/ctrlProps/ctrlProp129.xml><?xml version="1.0" encoding="utf-8"?>
<formControlPr xmlns="http://schemas.microsoft.com/office/spreadsheetml/2009/9/main" objectType="Drop" dropStyle="combo" dx="16" fmlaLink="$S$197" fmlaRange="$AO$21:$AO$24" val="0"/>
</file>

<file path=xl/ctrlProps/ctrlProp130.xml><?xml version="1.0" encoding="utf-8"?>
<formControlPr xmlns="http://schemas.microsoft.com/office/spreadsheetml/2009/9/main" objectType="Drop" dropStyle="combo" dx="16" fmlaLink="$S$182" fmlaRange="$AL$21:$AL$24" val="0"/>
</file>

<file path=xl/ctrlProps/ctrlProp131.xml><?xml version="1.0" encoding="utf-8"?>
<formControlPr xmlns="http://schemas.microsoft.com/office/spreadsheetml/2009/9/main" objectType="Drop" dropLines="12" dropStyle="combo" dx="16" fmlaLink="$Q$288" fmlaRange="'Module 1'!$AG$23:$AG$39" val="0"/>
</file>

<file path=xl/ctrlProps/ctrlProp132.xml><?xml version="1.0" encoding="utf-8"?>
<formControlPr xmlns="http://schemas.microsoft.com/office/spreadsheetml/2009/9/main" objectType="Drop" dropLines="12" dropStyle="combo" dx="16" fmlaLink="$Q$286" fmlaRange="$AF$308:$AF$311" val="0"/>
</file>

<file path=xl/ctrlProps/ctrlProp133.xml><?xml version="1.0" encoding="utf-8"?>
<formControlPr xmlns="http://schemas.microsoft.com/office/spreadsheetml/2009/9/main" objectType="Drop" dropLines="12" dropStyle="combo" dx="16" fmlaLink="$Q$289" fmlaRange="'Module 1'!$AG$23:$AG$39" val="0"/>
</file>

<file path=xl/ctrlProps/ctrlProp134.xml><?xml version="1.0" encoding="utf-8"?>
<formControlPr xmlns="http://schemas.microsoft.com/office/spreadsheetml/2009/9/main" objectType="Drop" dropLines="12" dropStyle="combo" dx="16" fmlaLink="$Q$290" fmlaRange="'Module 1'!$AG$23:$AG$39" val="0"/>
</file>

<file path=xl/ctrlProps/ctrlProp135.xml><?xml version="1.0" encoding="utf-8"?>
<formControlPr xmlns="http://schemas.microsoft.com/office/spreadsheetml/2009/9/main" objectType="Drop" dropLines="12" dropStyle="combo" dx="16" fmlaLink="$Q$291" fmlaRange="'Module 1'!$AG$23:$AG$39" val="0"/>
</file>

<file path=xl/ctrlProps/ctrlProp136.xml><?xml version="1.0" encoding="utf-8"?>
<formControlPr xmlns="http://schemas.microsoft.com/office/spreadsheetml/2009/9/main" objectType="Drop" dropLines="12" dropStyle="combo" dx="16" fmlaLink="$Q$292" fmlaRange="'Module 1'!$AG$23:$AG$39" val="0"/>
</file>

<file path=xl/ctrlProps/ctrlProp137.xml><?xml version="1.0" encoding="utf-8"?>
<formControlPr xmlns="http://schemas.microsoft.com/office/spreadsheetml/2009/9/main" objectType="Drop" dropLines="12" dropStyle="combo" dx="16" fmlaLink="$Q$287" fmlaRange="'Module 1'!$AG$23:$AG$39" val="0"/>
</file>

<file path=xl/ctrlProps/ctrlProp138.xml><?xml version="1.0" encoding="utf-8"?>
<formControlPr xmlns="http://schemas.microsoft.com/office/spreadsheetml/2009/9/main" objectType="Drop" dropLines="12" dropStyle="combo" dx="16" fmlaLink="$Q$281" fmlaRange="'Module 1'!$AG$23:$AG$39" val="0"/>
</file>

<file path=xl/ctrlProps/ctrlProp139.xml><?xml version="1.0" encoding="utf-8"?>
<formControlPr xmlns="http://schemas.microsoft.com/office/spreadsheetml/2009/9/main" objectType="Drop" dropLines="12" dropStyle="combo" dx="16" fmlaLink="$Q$279" fmlaRange="$AC$308:$AC$310" val="0"/>
</file>

<file path=xl/ctrlProps/ctrlProp140.xml><?xml version="1.0" encoding="utf-8"?>
<formControlPr xmlns="http://schemas.microsoft.com/office/spreadsheetml/2009/9/main" objectType="Drop" dropLines="12" dropStyle="combo" dx="16" fmlaLink="$Q$282" fmlaRange="'Module 1'!$AG$23:$AG$39" val="0"/>
</file>

<file path=xl/ctrlProps/ctrlProp141.xml><?xml version="1.0" encoding="utf-8"?>
<formControlPr xmlns="http://schemas.microsoft.com/office/spreadsheetml/2009/9/main" objectType="Drop" dropLines="12" dropStyle="combo" dx="16" fmlaLink="$Q$283" fmlaRange="'Module 1'!$AG$23:$AG$39" val="0"/>
</file>

<file path=xl/ctrlProps/ctrlProp142.xml><?xml version="1.0" encoding="utf-8"?>
<formControlPr xmlns="http://schemas.microsoft.com/office/spreadsheetml/2009/9/main" objectType="Drop" dropLines="12" dropStyle="combo" dx="16" fmlaLink="$Q$280" fmlaRange="'Module 1'!$AG$23:$AG$39" val="0"/>
</file>

<file path=xl/ctrlProps/ctrlProp143.xml><?xml version="1.0" encoding="utf-8"?>
<formControlPr xmlns="http://schemas.microsoft.com/office/spreadsheetml/2009/9/main" objectType="Drop" dropStyle="combo" dx="16" fmlaLink="$T$280" fmlaRange="$AM$21:$AM$24" val="0"/>
</file>

<file path=xl/ctrlProps/ctrlProp144.xml><?xml version="1.0" encoding="utf-8"?>
<formControlPr xmlns="http://schemas.microsoft.com/office/spreadsheetml/2009/9/main" objectType="Drop" dropStyle="combo" dx="16" fmlaLink="$T$281" fmlaRange="$AM$21:$AM$24" val="0"/>
</file>

<file path=xl/ctrlProps/ctrlProp145.xml><?xml version="1.0" encoding="utf-8"?>
<formControlPr xmlns="http://schemas.microsoft.com/office/spreadsheetml/2009/9/main" objectType="Drop" dropStyle="combo" dx="16" fmlaLink="$T$282" fmlaRange="$AM$21:$AM$24" val="0"/>
</file>

<file path=xl/ctrlProps/ctrlProp146.xml><?xml version="1.0" encoding="utf-8"?>
<formControlPr xmlns="http://schemas.microsoft.com/office/spreadsheetml/2009/9/main" objectType="Drop" dropStyle="combo" dx="16" fmlaLink="$T$283" fmlaRange="$AM$21:$AM$24" val="0"/>
</file>

<file path=xl/ctrlProps/ctrlProp147.xml><?xml version="1.0" encoding="utf-8"?>
<formControlPr xmlns="http://schemas.microsoft.com/office/spreadsheetml/2009/9/main" objectType="Drop" dropStyle="combo" dx="16" fmlaLink="$T$287" fmlaRange="$AM$21:$AM$24" val="0"/>
</file>

<file path=xl/ctrlProps/ctrlProp148.xml><?xml version="1.0" encoding="utf-8"?>
<formControlPr xmlns="http://schemas.microsoft.com/office/spreadsheetml/2009/9/main" objectType="Drop" dropStyle="combo" dx="16" fmlaLink="$T$288" fmlaRange="$AM$21:$AM$24" val="0"/>
</file>

<file path=xl/ctrlProps/ctrlProp149.xml><?xml version="1.0" encoding="utf-8"?>
<formControlPr xmlns="http://schemas.microsoft.com/office/spreadsheetml/2009/9/main" objectType="Drop" dropStyle="combo" dx="16" fmlaLink="$T$289" fmlaRange="$AM$21:$AM$24" val="0"/>
</file>

<file path=xl/ctrlProps/ctrlProp150.xml><?xml version="1.0" encoding="utf-8"?>
<formControlPr xmlns="http://schemas.microsoft.com/office/spreadsheetml/2009/9/main" objectType="Drop" dropStyle="combo" dx="16" fmlaLink="$T$290" fmlaRange="$AM$21:$AM$24" val="0"/>
</file>

<file path=xl/ctrlProps/ctrlProp151.xml><?xml version="1.0" encoding="utf-8"?>
<formControlPr xmlns="http://schemas.microsoft.com/office/spreadsheetml/2009/9/main" objectType="Drop" dropStyle="combo" dx="16" fmlaLink="$T$291" fmlaRange="$AM$21:$AM$24" val="0"/>
</file>

<file path=xl/ctrlProps/ctrlProp152.xml><?xml version="1.0" encoding="utf-8"?>
<formControlPr xmlns="http://schemas.microsoft.com/office/spreadsheetml/2009/9/main" objectType="Drop" dropStyle="combo" dx="16" fmlaLink="$T$292" fmlaRange="$AM$21:$AM$24" val="0"/>
</file>

<file path=xl/ctrlProps/ctrlProp153.xml><?xml version="1.0" encoding="utf-8"?>
<formControlPr xmlns="http://schemas.microsoft.com/office/spreadsheetml/2009/9/main" objectType="Drop" dropStyle="combo" dx="16" fmlaLink="$S$280" fmlaRange="$AL$21:$AL$24" val="0"/>
</file>

<file path=xl/ctrlProps/ctrlProp154.xml><?xml version="1.0" encoding="utf-8"?>
<formControlPr xmlns="http://schemas.microsoft.com/office/spreadsheetml/2009/9/main" objectType="Drop" dropStyle="combo" dx="16" fmlaLink="$S$281" fmlaRange="$AL$21:$AL$24" val="0"/>
</file>

<file path=xl/ctrlProps/ctrlProp155.xml><?xml version="1.0" encoding="utf-8"?>
<formControlPr xmlns="http://schemas.microsoft.com/office/spreadsheetml/2009/9/main" objectType="Drop" dropStyle="combo" dx="16" fmlaLink="$S$282" fmlaRange="$AL$21:$AL$24" val="0"/>
</file>

<file path=xl/ctrlProps/ctrlProp156.xml><?xml version="1.0" encoding="utf-8"?>
<formControlPr xmlns="http://schemas.microsoft.com/office/spreadsheetml/2009/9/main" objectType="Drop" dropStyle="combo" dx="16" fmlaLink="$S$283" fmlaRange="$AL$21:$AL$24" val="0"/>
</file>

<file path=xl/ctrlProps/ctrlProp157.xml><?xml version="1.0" encoding="utf-8"?>
<formControlPr xmlns="http://schemas.microsoft.com/office/spreadsheetml/2009/9/main" objectType="Drop" dropStyle="combo" dx="16" fmlaLink="$S$287" fmlaRange="$AO$21:$AO$24" val="0"/>
</file>

<file path=xl/ctrlProps/ctrlProp158.xml><?xml version="1.0" encoding="utf-8"?>
<formControlPr xmlns="http://schemas.microsoft.com/office/spreadsheetml/2009/9/main" objectType="Drop" dropStyle="combo" dx="16" fmlaLink="$S$288" fmlaRange="$AO$21:$AO$24" val="0"/>
</file>

<file path=xl/ctrlProps/ctrlProp159.xml><?xml version="1.0" encoding="utf-8"?>
<formControlPr xmlns="http://schemas.microsoft.com/office/spreadsheetml/2009/9/main" objectType="Drop" dropStyle="combo" dx="16" fmlaLink="$S$289" fmlaRange="$AO$21:$AO$24" val="0"/>
</file>

<file path=xl/ctrlProps/ctrlProp160.xml><?xml version="1.0" encoding="utf-8"?>
<formControlPr xmlns="http://schemas.microsoft.com/office/spreadsheetml/2009/9/main" objectType="Drop" dropStyle="combo" dx="16" fmlaLink="$S$290" fmlaRange="$AO$21:$AO$24" val="0"/>
</file>

<file path=xl/ctrlProps/ctrlProp161.xml><?xml version="1.0" encoding="utf-8"?>
<formControlPr xmlns="http://schemas.microsoft.com/office/spreadsheetml/2009/9/main" objectType="Drop" dropStyle="combo" dx="16" fmlaLink="$S$291" fmlaRange="$AO$21:$AO$24" val="0"/>
</file>

<file path=xl/ctrlProps/ctrlProp162.xml><?xml version="1.0" encoding="utf-8"?>
<formControlPr xmlns="http://schemas.microsoft.com/office/spreadsheetml/2009/9/main" objectType="Drop" dropStyle="combo" dx="16" fmlaLink="$S$292" fmlaRange="$AO$21:$AO$24" val="0"/>
</file>

<file path=xl/ctrlProps/ctrlProp163.xml><?xml version="1.0" encoding="utf-8"?>
<formControlPr xmlns="http://schemas.microsoft.com/office/spreadsheetml/2009/9/main" objectType="Drop" dropLines="12" dropStyle="combo" dx="16" fmlaLink="$Q$380" fmlaRange="'Module 1'!$AG$23:$AG$39" val="0"/>
</file>

<file path=xl/ctrlProps/ctrlProp164.xml><?xml version="1.0" encoding="utf-8"?>
<formControlPr xmlns="http://schemas.microsoft.com/office/spreadsheetml/2009/9/main" objectType="Drop" dropLines="12" dropStyle="combo" dx="16" fmlaLink="$Q$378" fmlaRange="$AF$397:$AF$399" val="0"/>
</file>

<file path=xl/ctrlProps/ctrlProp165.xml><?xml version="1.0" encoding="utf-8"?>
<formControlPr xmlns="http://schemas.microsoft.com/office/spreadsheetml/2009/9/main" objectType="Drop" dropLines="12" dropStyle="combo" dx="16" fmlaLink="$Q$381" fmlaRange="'Module 1'!$AG$23:$AG$39" val="0"/>
</file>

<file path=xl/ctrlProps/ctrlProp166.xml><?xml version="1.0" encoding="utf-8"?>
<formControlPr xmlns="http://schemas.microsoft.com/office/spreadsheetml/2009/9/main" objectType="Drop" dropLines="12" dropStyle="combo" dx="16" fmlaLink="$Q$382" fmlaRange="'Module 1'!$AG$23:$AG$39" val="0"/>
</file>

<file path=xl/ctrlProps/ctrlProp167.xml><?xml version="1.0" encoding="utf-8"?>
<formControlPr xmlns="http://schemas.microsoft.com/office/spreadsheetml/2009/9/main" objectType="Drop" dropLines="12" dropStyle="combo" dx="16" fmlaLink="$Q$383" fmlaRange="'Module 1'!$AG$23:$AG$39" val="0"/>
</file>

<file path=xl/ctrlProps/ctrlProp168.xml><?xml version="1.0" encoding="utf-8"?>
<formControlPr xmlns="http://schemas.microsoft.com/office/spreadsheetml/2009/9/main" objectType="Drop" dropLines="12" dropStyle="combo" dx="16" fmlaLink="$Q$384" fmlaRange="'Module 1'!$AG$23:$AG$39" val="0"/>
</file>

<file path=xl/ctrlProps/ctrlProp169.xml><?xml version="1.0" encoding="utf-8"?>
<formControlPr xmlns="http://schemas.microsoft.com/office/spreadsheetml/2009/9/main" objectType="Drop" dropLines="12" dropStyle="combo" dx="16" fmlaLink="$Q$379" fmlaRange="'Module 1'!$AG$23:$AG$39" val="0"/>
</file>

<file path=xl/ctrlProps/ctrlProp170.xml><?xml version="1.0" encoding="utf-8"?>
<formControlPr xmlns="http://schemas.microsoft.com/office/spreadsheetml/2009/9/main" objectType="Drop" dropLines="12" dropStyle="combo" dx="16" fmlaLink="$Q$367" fmlaRange="'Module 1'!$AG$23:$AG$39" val="0"/>
</file>

<file path=xl/ctrlProps/ctrlProp171.xml><?xml version="1.0" encoding="utf-8"?>
<formControlPr xmlns="http://schemas.microsoft.com/office/spreadsheetml/2009/9/main" objectType="Drop" dropLines="12" dropStyle="combo" dx="16" fmlaLink="$Q$365" fmlaRange="$AC$397:$AC$399" val="0"/>
</file>

<file path=xl/ctrlProps/ctrlProp172.xml><?xml version="1.0" encoding="utf-8"?>
<formControlPr xmlns="http://schemas.microsoft.com/office/spreadsheetml/2009/9/main" objectType="Drop" dropLines="12" dropStyle="combo" dx="16" fmlaLink="$Q$368" fmlaRange="'Module 1'!$AG$23:$AG$39" val="0"/>
</file>

<file path=xl/ctrlProps/ctrlProp173.xml><?xml version="1.0" encoding="utf-8"?>
<formControlPr xmlns="http://schemas.microsoft.com/office/spreadsheetml/2009/9/main" objectType="Drop" dropLines="12" dropStyle="combo" dx="16" fmlaLink="$Q$369" fmlaRange="'Module 1'!$AG$23:$AG$39" val="0"/>
</file>

<file path=xl/ctrlProps/ctrlProp174.xml><?xml version="1.0" encoding="utf-8"?>
<formControlPr xmlns="http://schemas.microsoft.com/office/spreadsheetml/2009/9/main" objectType="Drop" dropLines="12" dropStyle="combo" dx="16" fmlaLink="$Q$370" fmlaRange="'Module 1'!$AG$23:$AG$39" val="0"/>
</file>

<file path=xl/ctrlProps/ctrlProp175.xml><?xml version="1.0" encoding="utf-8"?>
<formControlPr xmlns="http://schemas.microsoft.com/office/spreadsheetml/2009/9/main" objectType="Drop" dropLines="12" dropStyle="combo" dx="16" fmlaLink="$Q$371" fmlaRange="'Module 1'!$AG$23:$AG$39" val="0"/>
</file>

<file path=xl/ctrlProps/ctrlProp176.xml><?xml version="1.0" encoding="utf-8"?>
<formControlPr xmlns="http://schemas.microsoft.com/office/spreadsheetml/2009/9/main" objectType="Drop" dropLines="12" dropStyle="combo" dx="16" fmlaLink="$Q$366" fmlaRange="'Module 1'!$AG$23:$AG$39" val="0"/>
</file>

<file path=xl/ctrlProps/ctrlProp177.xml><?xml version="1.0" encoding="utf-8"?>
<formControlPr xmlns="http://schemas.microsoft.com/office/spreadsheetml/2009/9/main" objectType="Drop" dropStyle="combo" dx="16" fmlaLink="$T$366" fmlaRange="$AM$21:$AM$24" val="0"/>
</file>

<file path=xl/ctrlProps/ctrlProp178.xml><?xml version="1.0" encoding="utf-8"?>
<formControlPr xmlns="http://schemas.microsoft.com/office/spreadsheetml/2009/9/main" objectType="Drop" dropStyle="combo" dx="16" fmlaLink="$T$367" fmlaRange="$AM$21:$AM$24" val="0"/>
</file>

<file path=xl/ctrlProps/ctrlProp179.xml><?xml version="1.0" encoding="utf-8"?>
<formControlPr xmlns="http://schemas.microsoft.com/office/spreadsheetml/2009/9/main" objectType="Drop" dropStyle="combo" dx="16" fmlaLink="$T$368" fmlaRange="$AM$21:$AM$24" val="0"/>
</file>

<file path=xl/ctrlProps/ctrlProp180.xml><?xml version="1.0" encoding="utf-8"?>
<formControlPr xmlns="http://schemas.microsoft.com/office/spreadsheetml/2009/9/main" objectType="Drop" dropStyle="combo" dx="16" fmlaLink="$T$369" fmlaRange="$AM$21:$AM$24" val="0"/>
</file>

<file path=xl/ctrlProps/ctrlProp181.xml><?xml version="1.0" encoding="utf-8"?>
<formControlPr xmlns="http://schemas.microsoft.com/office/spreadsheetml/2009/9/main" objectType="Drop" dropStyle="combo" dx="16" fmlaLink="$T$370" fmlaRange="$AM$21:$AM$24" val="0"/>
</file>

<file path=xl/ctrlProps/ctrlProp182.xml><?xml version="1.0" encoding="utf-8"?>
<formControlPr xmlns="http://schemas.microsoft.com/office/spreadsheetml/2009/9/main" objectType="Drop" dropStyle="combo" dx="16" fmlaLink="$T$371" fmlaRange="$AM$21:$AM$24" val="0"/>
</file>

<file path=xl/ctrlProps/ctrlProp183.xml><?xml version="1.0" encoding="utf-8"?>
<formControlPr xmlns="http://schemas.microsoft.com/office/spreadsheetml/2009/9/main" objectType="Drop" dropStyle="combo" dx="16" fmlaLink="$T$379" fmlaRange="$AM$21:$AM$24" val="0"/>
</file>

<file path=xl/ctrlProps/ctrlProp184.xml><?xml version="1.0" encoding="utf-8"?>
<formControlPr xmlns="http://schemas.microsoft.com/office/spreadsheetml/2009/9/main" objectType="Drop" dropStyle="combo" dx="16" fmlaLink="$T$380" fmlaRange="$AM$21:$AM$24" val="0"/>
</file>

<file path=xl/ctrlProps/ctrlProp185.xml><?xml version="1.0" encoding="utf-8"?>
<formControlPr xmlns="http://schemas.microsoft.com/office/spreadsheetml/2009/9/main" objectType="Drop" dropStyle="combo" dx="16" fmlaLink="$T$381" fmlaRange="$AM$21:$AM$24" val="0"/>
</file>

<file path=xl/ctrlProps/ctrlProp186.xml><?xml version="1.0" encoding="utf-8"?>
<formControlPr xmlns="http://schemas.microsoft.com/office/spreadsheetml/2009/9/main" objectType="Drop" dropStyle="combo" dx="16" fmlaLink="$T$382" fmlaRange="$AM$21:$AM$24" val="0"/>
</file>

<file path=xl/ctrlProps/ctrlProp187.xml><?xml version="1.0" encoding="utf-8"?>
<formControlPr xmlns="http://schemas.microsoft.com/office/spreadsheetml/2009/9/main" objectType="Drop" dropStyle="combo" dx="16" fmlaLink="$T$383" fmlaRange="$AM$21:$AM$24" val="0"/>
</file>

<file path=xl/ctrlProps/ctrlProp188.xml><?xml version="1.0" encoding="utf-8"?>
<formControlPr xmlns="http://schemas.microsoft.com/office/spreadsheetml/2009/9/main" objectType="Drop" dropStyle="combo" dx="16" fmlaLink="$T$384" fmlaRange="$AM$21:$AM$24" val="0"/>
</file>

<file path=xl/ctrlProps/ctrlProp189.xml><?xml version="1.0" encoding="utf-8"?>
<formControlPr xmlns="http://schemas.microsoft.com/office/spreadsheetml/2009/9/main" objectType="Drop" dropStyle="combo" dx="16" fmlaLink="$S$366" fmlaRange="$AL$21:$AL$24" val="0"/>
</file>

<file path=xl/ctrlProps/ctrlProp190.xml><?xml version="1.0" encoding="utf-8"?>
<formControlPr xmlns="http://schemas.microsoft.com/office/spreadsheetml/2009/9/main" objectType="Drop" dropStyle="combo" dx="16" fmlaLink="$S$367" fmlaRange="$AL$21:$AL$24" val="0"/>
</file>

<file path=xl/ctrlProps/ctrlProp191.xml><?xml version="1.0" encoding="utf-8"?>
<formControlPr xmlns="http://schemas.microsoft.com/office/spreadsheetml/2009/9/main" objectType="Drop" dropStyle="combo" dx="16" fmlaLink="$S$368" fmlaRange="$AL$21:$AL$24" val="0"/>
</file>

<file path=xl/ctrlProps/ctrlProp192.xml><?xml version="1.0" encoding="utf-8"?>
<formControlPr xmlns="http://schemas.microsoft.com/office/spreadsheetml/2009/9/main" objectType="Drop" dropStyle="combo" dx="16" fmlaLink="$S$369" fmlaRange="$AL$21:$AL$24" val="0"/>
</file>

<file path=xl/ctrlProps/ctrlProp193.xml><?xml version="1.0" encoding="utf-8"?>
<formControlPr xmlns="http://schemas.microsoft.com/office/spreadsheetml/2009/9/main" objectType="Drop" dropStyle="combo" dx="16" fmlaLink="$S$371" fmlaRange="$AL$21:$AL$24" val="0"/>
</file>

<file path=xl/ctrlProps/ctrlProp194.xml><?xml version="1.0" encoding="utf-8"?>
<formControlPr xmlns="http://schemas.microsoft.com/office/spreadsheetml/2009/9/main" objectType="Drop" dropStyle="combo" dx="16" fmlaLink="$S$379" fmlaRange="$AO$21:$AO$24" val="0"/>
</file>

<file path=xl/ctrlProps/ctrlProp195.xml><?xml version="1.0" encoding="utf-8"?>
<formControlPr xmlns="http://schemas.microsoft.com/office/spreadsheetml/2009/9/main" objectType="Drop" dropStyle="combo" dx="16" fmlaLink="$S$380" fmlaRange="$AO$21:$AO$24" val="0"/>
</file>

<file path=xl/ctrlProps/ctrlProp196.xml><?xml version="1.0" encoding="utf-8"?>
<formControlPr xmlns="http://schemas.microsoft.com/office/spreadsheetml/2009/9/main" objectType="Drop" dropStyle="combo" dx="16" fmlaLink="$S$381" fmlaRange="$AO$21:$AO$24" val="0"/>
</file>

<file path=xl/ctrlProps/ctrlProp197.xml><?xml version="1.0" encoding="utf-8"?>
<formControlPr xmlns="http://schemas.microsoft.com/office/spreadsheetml/2009/9/main" objectType="Drop" dropStyle="combo" dx="16" fmlaLink="$S$382" fmlaRange="$AO$21:$AO$24" val="0"/>
</file>

<file path=xl/ctrlProps/ctrlProp198.xml><?xml version="1.0" encoding="utf-8"?>
<formControlPr xmlns="http://schemas.microsoft.com/office/spreadsheetml/2009/9/main" objectType="Drop" dropStyle="combo" dx="16" fmlaLink="$S$383" fmlaRange="$AO$21:$AO$24" val="0"/>
</file>

<file path=xl/ctrlProps/ctrlProp199.xml><?xml version="1.0" encoding="utf-8"?>
<formControlPr xmlns="http://schemas.microsoft.com/office/spreadsheetml/2009/9/main" objectType="Drop" dropStyle="combo" dx="16" fmlaLink="$S$384" fmlaRange="$AO$21:$AO$24" val="0"/>
</file>

<file path=xl/ctrlProps/ctrlProp200.xml><?xml version="1.0" encoding="utf-8"?>
<formControlPr xmlns="http://schemas.microsoft.com/office/spreadsheetml/2009/9/main" objectType="Drop" dropStyle="combo" dx="16" fmlaLink="$S$370" fmlaRange="$AL$21:$AL$24" val="0"/>
</file>

<file path=xl/ctrlProps/ctrlProp201.xml><?xml version="1.0" encoding="utf-8"?>
<formControlPr xmlns="http://schemas.microsoft.com/office/spreadsheetml/2009/9/main" objectType="Drop" dropLines="12" dropStyle="combo" dx="16" fmlaLink="$Q$492" fmlaRange="'Module 1'!$AG$23:$AG$39" val="0"/>
</file>

<file path=xl/ctrlProps/ctrlProp202.xml><?xml version="1.0" encoding="utf-8"?>
<formControlPr xmlns="http://schemas.microsoft.com/office/spreadsheetml/2009/9/main" objectType="Drop" dropLines="12" dropStyle="combo" dx="16" fmlaLink="$Q$490" fmlaRange="$AF$512:$AF$514" val="0"/>
</file>

<file path=xl/ctrlProps/ctrlProp203.xml><?xml version="1.0" encoding="utf-8"?>
<formControlPr xmlns="http://schemas.microsoft.com/office/spreadsheetml/2009/9/main" objectType="Drop" dropLines="12" dropStyle="combo" dx="16" fmlaLink="$Q$493" fmlaRange="'Module 1'!$AG$23:$AG$39" val="0"/>
</file>

<file path=xl/ctrlProps/ctrlProp204.xml><?xml version="1.0" encoding="utf-8"?>
<formControlPr xmlns="http://schemas.microsoft.com/office/spreadsheetml/2009/9/main" objectType="Drop" dropLines="12" dropStyle="combo" dx="16" fmlaLink="$Q$494" fmlaRange="'Module 1'!$AG$23:$AG$39" val="0"/>
</file>

<file path=xl/ctrlProps/ctrlProp205.xml><?xml version="1.0" encoding="utf-8"?>
<formControlPr xmlns="http://schemas.microsoft.com/office/spreadsheetml/2009/9/main" objectType="Drop" dropLines="12" dropStyle="combo" dx="16" fmlaLink="$Q$495" fmlaRange="'Module 1'!$AG$23:$AG$39" val="0"/>
</file>

<file path=xl/ctrlProps/ctrlProp206.xml><?xml version="1.0" encoding="utf-8"?>
<formControlPr xmlns="http://schemas.microsoft.com/office/spreadsheetml/2009/9/main" objectType="Drop" dropLines="12" dropStyle="combo" dx="16" fmlaLink="$Q$496" fmlaRange="'Module 1'!$AG$23:$AG$39" val="0"/>
</file>

<file path=xl/ctrlProps/ctrlProp207.xml><?xml version="1.0" encoding="utf-8"?>
<formControlPr xmlns="http://schemas.microsoft.com/office/spreadsheetml/2009/9/main" objectType="Drop" dropLines="12" dropStyle="combo" dx="16" fmlaLink="$Q$491" fmlaRange="'Module 1'!$AG$23:$AG$39" val="0"/>
</file>

<file path=xl/ctrlProps/ctrlProp208.xml><?xml version="1.0" encoding="utf-8"?>
<formControlPr xmlns="http://schemas.microsoft.com/office/spreadsheetml/2009/9/main" objectType="Drop" dropLines="12" dropStyle="combo" dx="16" fmlaLink="$Q$475" fmlaRange="'Module 1'!$AG$23:$AG$39" val="0"/>
</file>

<file path=xl/ctrlProps/ctrlProp209.xml><?xml version="1.0" encoding="utf-8"?>
<formControlPr xmlns="http://schemas.microsoft.com/office/spreadsheetml/2009/9/main" objectType="Drop" dropLines="12" dropStyle="combo" dx="16" fmlaLink="$Q$473" fmlaRange="$AC$512:$AC$514" val="0"/>
</file>

<file path=xl/ctrlProps/ctrlProp210.xml><?xml version="1.0" encoding="utf-8"?>
<formControlPr xmlns="http://schemas.microsoft.com/office/spreadsheetml/2009/9/main" objectType="Drop" dropLines="12" dropStyle="combo" dx="16" fmlaLink="$Q$476" fmlaRange="'Module 1'!$AG$23:$AG$39" val="0"/>
</file>

<file path=xl/ctrlProps/ctrlProp211.xml><?xml version="1.0" encoding="utf-8"?>
<formControlPr xmlns="http://schemas.microsoft.com/office/spreadsheetml/2009/9/main" objectType="Drop" dropLines="12" dropStyle="combo" dx="16" fmlaLink="$Q$477" fmlaRange="'Module 1'!$AG$23:$AG$39" val="0"/>
</file>

<file path=xl/ctrlProps/ctrlProp212.xml><?xml version="1.0" encoding="utf-8"?>
<formControlPr xmlns="http://schemas.microsoft.com/office/spreadsheetml/2009/9/main" objectType="Drop" dropLines="12" dropStyle="combo" dx="16" fmlaLink="$Q$478" fmlaRange="'Module 1'!$AG$23:$AG$39" val="0"/>
</file>

<file path=xl/ctrlProps/ctrlProp213.xml><?xml version="1.0" encoding="utf-8"?>
<formControlPr xmlns="http://schemas.microsoft.com/office/spreadsheetml/2009/9/main" objectType="Drop" dropLines="12" dropStyle="combo" dx="16" fmlaLink="$Q$479" fmlaRange="'Module 1'!$AG$23:$AG$39" val="0"/>
</file>

<file path=xl/ctrlProps/ctrlProp214.xml><?xml version="1.0" encoding="utf-8"?>
<formControlPr xmlns="http://schemas.microsoft.com/office/spreadsheetml/2009/9/main" objectType="Drop" dropLines="12" dropStyle="combo" dx="16" fmlaLink="$Q$474" fmlaRange="'Module 1'!$AG$23:$AG$39" val="0"/>
</file>

<file path=xl/ctrlProps/ctrlProp215.xml><?xml version="1.0" encoding="utf-8"?>
<formControlPr xmlns="http://schemas.microsoft.com/office/spreadsheetml/2009/9/main" objectType="Drop" dropStyle="combo" dx="16" fmlaLink="$T$474" fmlaRange="$AM$21:$AM$24" val="0"/>
</file>

<file path=xl/ctrlProps/ctrlProp216.xml><?xml version="1.0" encoding="utf-8"?>
<formControlPr xmlns="http://schemas.microsoft.com/office/spreadsheetml/2009/9/main" objectType="Drop" dropStyle="combo" dx="16" fmlaLink="$T$475" fmlaRange="$AM$21:$AM$24" val="0"/>
</file>

<file path=xl/ctrlProps/ctrlProp217.xml><?xml version="1.0" encoding="utf-8"?>
<formControlPr xmlns="http://schemas.microsoft.com/office/spreadsheetml/2009/9/main" objectType="Drop" dropStyle="combo" dx="16" fmlaLink="$T$476" fmlaRange="$AM$21:$AM$24" val="0"/>
</file>

<file path=xl/ctrlProps/ctrlProp218.xml><?xml version="1.0" encoding="utf-8"?>
<formControlPr xmlns="http://schemas.microsoft.com/office/spreadsheetml/2009/9/main" objectType="Drop" dropStyle="combo" dx="16" fmlaLink="$T$477" fmlaRange="$AM$21:$AM$24" val="0"/>
</file>

<file path=xl/ctrlProps/ctrlProp219.xml><?xml version="1.0" encoding="utf-8"?>
<formControlPr xmlns="http://schemas.microsoft.com/office/spreadsheetml/2009/9/main" objectType="Drop" dropStyle="combo" dx="16" fmlaLink="$T$478" fmlaRange="$AM$21:$AM$24" val="0"/>
</file>

<file path=xl/ctrlProps/ctrlProp220.xml><?xml version="1.0" encoding="utf-8"?>
<formControlPr xmlns="http://schemas.microsoft.com/office/spreadsheetml/2009/9/main" objectType="Drop" dropStyle="combo" dx="16" fmlaLink="$T$479" fmlaRange="$AM$21:$AM$24" val="0"/>
</file>

<file path=xl/ctrlProps/ctrlProp221.xml><?xml version="1.0" encoding="utf-8"?>
<formControlPr xmlns="http://schemas.microsoft.com/office/spreadsheetml/2009/9/main" objectType="Drop" dropStyle="combo" dx="16" fmlaLink="$T$491" fmlaRange="$AM$21:$AM$24" val="0"/>
</file>

<file path=xl/ctrlProps/ctrlProp222.xml><?xml version="1.0" encoding="utf-8"?>
<formControlPr xmlns="http://schemas.microsoft.com/office/spreadsheetml/2009/9/main" objectType="Drop" dropStyle="combo" dx="16" fmlaLink="$T$492" fmlaRange="$AM$21:$AM$24" val="0"/>
</file>

<file path=xl/ctrlProps/ctrlProp223.xml><?xml version="1.0" encoding="utf-8"?>
<formControlPr xmlns="http://schemas.microsoft.com/office/spreadsheetml/2009/9/main" objectType="Drop" dropStyle="combo" dx="16" fmlaLink="$T$493" fmlaRange="$AM$21:$AM$24" val="0"/>
</file>

<file path=xl/ctrlProps/ctrlProp224.xml><?xml version="1.0" encoding="utf-8"?>
<formControlPr xmlns="http://schemas.microsoft.com/office/spreadsheetml/2009/9/main" objectType="Drop" dropStyle="combo" dx="16" fmlaLink="$T$494" fmlaRange="$AM$21:$AM$24" val="0"/>
</file>

<file path=xl/ctrlProps/ctrlProp225.xml><?xml version="1.0" encoding="utf-8"?>
<formControlPr xmlns="http://schemas.microsoft.com/office/spreadsheetml/2009/9/main" objectType="Drop" dropStyle="combo" dx="16" fmlaLink="$T$495" fmlaRange="$AM$21:$AM$24" val="0"/>
</file>

<file path=xl/ctrlProps/ctrlProp226.xml><?xml version="1.0" encoding="utf-8"?>
<formControlPr xmlns="http://schemas.microsoft.com/office/spreadsheetml/2009/9/main" objectType="Drop" dropStyle="combo" dx="16" fmlaLink="$T$496" fmlaRange="$AM$21:$AM$24" val="0"/>
</file>

<file path=xl/ctrlProps/ctrlProp227.xml><?xml version="1.0" encoding="utf-8"?>
<formControlPr xmlns="http://schemas.microsoft.com/office/spreadsheetml/2009/9/main" objectType="Drop" dropStyle="combo" dx="16" fmlaLink="$S$474" fmlaRange="$AL$21:$AL$24" val="0"/>
</file>

<file path=xl/ctrlProps/ctrlProp228.xml><?xml version="1.0" encoding="utf-8"?>
<formControlPr xmlns="http://schemas.microsoft.com/office/spreadsheetml/2009/9/main" objectType="Drop" dropStyle="combo" dx="16" fmlaLink="$S$475" fmlaRange="$AL$21:$AL$24" val="0"/>
</file>

<file path=xl/ctrlProps/ctrlProp229.xml><?xml version="1.0" encoding="utf-8"?>
<formControlPr xmlns="http://schemas.microsoft.com/office/spreadsheetml/2009/9/main" objectType="Drop" dropStyle="combo" dx="16" fmlaLink="$S$476" fmlaRange="$AL$21:$AL$24" val="0"/>
</file>

<file path=xl/ctrlProps/ctrlProp230.xml><?xml version="1.0" encoding="utf-8"?>
<formControlPr xmlns="http://schemas.microsoft.com/office/spreadsheetml/2009/9/main" objectType="Drop" dropStyle="combo" dx="16" fmlaLink="$S$477" fmlaRange="$AL$21:$AL$24" val="0"/>
</file>

<file path=xl/ctrlProps/ctrlProp231.xml><?xml version="1.0" encoding="utf-8"?>
<formControlPr xmlns="http://schemas.microsoft.com/office/spreadsheetml/2009/9/main" objectType="Drop" dropStyle="combo" dx="16" fmlaLink="$S$479" fmlaRange="$AL$21:$AL$24" val="0"/>
</file>

<file path=xl/ctrlProps/ctrlProp232.xml><?xml version="1.0" encoding="utf-8"?>
<formControlPr xmlns="http://schemas.microsoft.com/office/spreadsheetml/2009/9/main" objectType="Drop" dropStyle="combo" dx="16" fmlaLink="$S$491" fmlaRange="$AO$21:$AO$24" val="0"/>
</file>

<file path=xl/ctrlProps/ctrlProp233.xml><?xml version="1.0" encoding="utf-8"?>
<formControlPr xmlns="http://schemas.microsoft.com/office/spreadsheetml/2009/9/main" objectType="Drop" dropStyle="combo" dx="16" fmlaLink="$S$492" fmlaRange="$AO$21:$AO$24" val="0"/>
</file>

<file path=xl/ctrlProps/ctrlProp234.xml><?xml version="1.0" encoding="utf-8"?>
<formControlPr xmlns="http://schemas.microsoft.com/office/spreadsheetml/2009/9/main" objectType="Drop" dropStyle="combo" dx="16" fmlaLink="$S$493" fmlaRange="$AO$21:$AO$24" val="0"/>
</file>

<file path=xl/ctrlProps/ctrlProp235.xml><?xml version="1.0" encoding="utf-8"?>
<formControlPr xmlns="http://schemas.microsoft.com/office/spreadsheetml/2009/9/main" objectType="Drop" dropStyle="combo" dx="16" fmlaLink="$S$494" fmlaRange="$AO$21:$AO$24" val="0"/>
</file>

<file path=xl/ctrlProps/ctrlProp236.xml><?xml version="1.0" encoding="utf-8"?>
<formControlPr xmlns="http://schemas.microsoft.com/office/spreadsheetml/2009/9/main" objectType="Drop" dropStyle="combo" dx="16" fmlaLink="$S$495" fmlaRange="$AO$21:$AO$24" val="0"/>
</file>

<file path=xl/ctrlProps/ctrlProp237.xml><?xml version="1.0" encoding="utf-8"?>
<formControlPr xmlns="http://schemas.microsoft.com/office/spreadsheetml/2009/9/main" objectType="Drop" dropStyle="combo" dx="16" fmlaLink="$S$496" fmlaRange="$AO$21:$AO$24" val="0"/>
</file>

<file path=xl/ctrlProps/ctrlProp238.xml><?xml version="1.0" encoding="utf-8"?>
<formControlPr xmlns="http://schemas.microsoft.com/office/spreadsheetml/2009/9/main" objectType="Drop" dropStyle="combo" dx="16" fmlaLink="$S$478" fmlaRange="$AL$21:$AL$24" val="0"/>
</file>

<file path=xl/ctrlProps/ctrlProp239.xml><?xml version="1.0" encoding="utf-8"?>
<formControlPr xmlns="http://schemas.microsoft.com/office/spreadsheetml/2009/9/main" objectType="Drop" dropLines="12" dropStyle="combo" dx="16" fmlaLink="$Q$574" fmlaRange="'Module 1'!$AG$23:$AG$39" val="0"/>
</file>

<file path=xl/ctrlProps/ctrlProp240.xml><?xml version="1.0" encoding="utf-8"?>
<formControlPr xmlns="http://schemas.microsoft.com/office/spreadsheetml/2009/9/main" objectType="Drop" dropLines="12" dropStyle="combo" dx="16" fmlaLink="$Q$572" fmlaRange="$AF$589:$AF$591" val="0"/>
</file>

<file path=xl/ctrlProps/ctrlProp241.xml><?xml version="1.0" encoding="utf-8"?>
<formControlPr xmlns="http://schemas.microsoft.com/office/spreadsheetml/2009/9/main" objectType="Drop" dropLines="12" dropStyle="combo" dx="16" fmlaLink="$Q$575" fmlaRange="'Module 1'!$AG$23:$AG$39" val="0"/>
</file>

<file path=xl/ctrlProps/ctrlProp242.xml><?xml version="1.0" encoding="utf-8"?>
<formControlPr xmlns="http://schemas.microsoft.com/office/spreadsheetml/2009/9/main" objectType="Drop" dropLines="12" dropStyle="combo" dx="16" fmlaLink="$Q$576" fmlaRange="'Module 1'!$AG$23:$AG$39" val="0"/>
</file>

<file path=xl/ctrlProps/ctrlProp243.xml><?xml version="1.0" encoding="utf-8"?>
<formControlPr xmlns="http://schemas.microsoft.com/office/spreadsheetml/2009/9/main" objectType="Drop" dropLines="12" dropStyle="combo" dx="16" fmlaLink="$Q$577" fmlaRange="'Module 1'!$AG$23:$AG$39" val="0"/>
</file>

<file path=xl/ctrlProps/ctrlProp244.xml><?xml version="1.0" encoding="utf-8"?>
<formControlPr xmlns="http://schemas.microsoft.com/office/spreadsheetml/2009/9/main" objectType="Drop" dropLines="12" dropStyle="combo" dx="16" fmlaLink="$Q$578" fmlaRange="'Module 1'!$AG$23:$AG$39" val="0"/>
</file>

<file path=xl/ctrlProps/ctrlProp245.xml><?xml version="1.0" encoding="utf-8"?>
<formControlPr xmlns="http://schemas.microsoft.com/office/spreadsheetml/2009/9/main" objectType="Drop" dropLines="12" dropStyle="combo" dx="16" fmlaLink="$Q$573" fmlaRange="'Module 1'!$AG$23:$AG$39" val="0"/>
</file>

<file path=xl/ctrlProps/ctrlProp246.xml><?xml version="1.0" encoding="utf-8"?>
<formControlPr xmlns="http://schemas.microsoft.com/office/spreadsheetml/2009/9/main" objectType="Drop" dropStyle="combo" dx="16" fmlaLink="$T$573" fmlaRange="$AM$21:$AM$24" val="0"/>
</file>

<file path=xl/ctrlProps/ctrlProp247.xml><?xml version="1.0" encoding="utf-8"?>
<formControlPr xmlns="http://schemas.microsoft.com/office/spreadsheetml/2009/9/main" objectType="Drop" dropStyle="combo" dx="16" fmlaLink="$T$574" fmlaRange="$AM$21:$AM$24" val="0"/>
</file>

<file path=xl/ctrlProps/ctrlProp248.xml><?xml version="1.0" encoding="utf-8"?>
<formControlPr xmlns="http://schemas.microsoft.com/office/spreadsheetml/2009/9/main" objectType="Drop" dropStyle="combo" dx="16" fmlaLink="$T$575" fmlaRange="$AM$21:$AM$24" val="0"/>
</file>

<file path=xl/ctrlProps/ctrlProp249.xml><?xml version="1.0" encoding="utf-8"?>
<formControlPr xmlns="http://schemas.microsoft.com/office/spreadsheetml/2009/9/main" objectType="Drop" dropStyle="combo" dx="16" fmlaLink="$T$576" fmlaRange="$AM$21:$AM$24" val="0"/>
</file>

<file path=xl/ctrlProps/ctrlProp250.xml><?xml version="1.0" encoding="utf-8"?>
<formControlPr xmlns="http://schemas.microsoft.com/office/spreadsheetml/2009/9/main" objectType="Drop" dropStyle="combo" dx="16" fmlaLink="$T$577" fmlaRange="$AM$21:$AM$24" val="0"/>
</file>

<file path=xl/ctrlProps/ctrlProp251.xml><?xml version="1.0" encoding="utf-8"?>
<formControlPr xmlns="http://schemas.microsoft.com/office/spreadsheetml/2009/9/main" objectType="Drop" dropStyle="combo" dx="16" fmlaLink="$T$578" fmlaRange="$AM$21:$AM$24" val="0"/>
</file>

<file path=xl/ctrlProps/ctrlProp252.xml><?xml version="1.0" encoding="utf-8"?>
<formControlPr xmlns="http://schemas.microsoft.com/office/spreadsheetml/2009/9/main" objectType="Drop" dropStyle="combo" dx="16" fmlaLink="$S$573" fmlaRange="$AO$21:$AO$24" val="0"/>
</file>

<file path=xl/ctrlProps/ctrlProp253.xml><?xml version="1.0" encoding="utf-8"?>
<formControlPr xmlns="http://schemas.microsoft.com/office/spreadsheetml/2009/9/main" objectType="Drop" dropStyle="combo" dx="16" fmlaLink="$S$574" fmlaRange="$AO$21:$AO$24" val="0"/>
</file>

<file path=xl/ctrlProps/ctrlProp254.xml><?xml version="1.0" encoding="utf-8"?>
<formControlPr xmlns="http://schemas.microsoft.com/office/spreadsheetml/2009/9/main" objectType="Drop" dropStyle="combo" dx="16" fmlaLink="$S$575" fmlaRange="$AO$21:$AO$24" val="0"/>
</file>

<file path=xl/ctrlProps/ctrlProp255.xml><?xml version="1.0" encoding="utf-8"?>
<formControlPr xmlns="http://schemas.microsoft.com/office/spreadsheetml/2009/9/main" objectType="Drop" dropStyle="combo" dx="16" fmlaLink="$S$576" fmlaRange="$AO$21:$AO$24" val="0"/>
</file>

<file path=xl/ctrlProps/ctrlProp256.xml><?xml version="1.0" encoding="utf-8"?>
<formControlPr xmlns="http://schemas.microsoft.com/office/spreadsheetml/2009/9/main" objectType="Drop" dropStyle="combo" dx="16" fmlaLink="$S$577" fmlaRange="$AO$21:$AO$24" val="0"/>
</file>

<file path=xl/ctrlProps/ctrlProp257.xml><?xml version="1.0" encoding="utf-8"?>
<formControlPr xmlns="http://schemas.microsoft.com/office/spreadsheetml/2009/9/main" objectType="Drop" dropStyle="combo" dx="16" fmlaLink="$S$578" fmlaRange="$AO$21:$AO$24" val="0"/>
</file>

<file path=xl/ctrlProps/ctrlProp258.xml><?xml version="1.0" encoding="utf-8"?>
<formControlPr xmlns="http://schemas.microsoft.com/office/spreadsheetml/2009/9/main" objectType="Drop" dropLines="12" dropStyle="combo" dx="16" fmlaLink="$Q$654" fmlaRange="'Module 1'!$AG$23:$AG$39" val="0"/>
</file>

<file path=xl/ctrlProps/ctrlProp259.xml><?xml version="1.0" encoding="utf-8"?>
<formControlPr xmlns="http://schemas.microsoft.com/office/spreadsheetml/2009/9/main" objectType="Drop" dropLines="12" dropStyle="combo" dx="16" fmlaLink="$Q$652" fmlaRange="$AF$671:$AF$673" val="0"/>
</file>

<file path=xl/ctrlProps/ctrlProp260.xml><?xml version="1.0" encoding="utf-8"?>
<formControlPr xmlns="http://schemas.microsoft.com/office/spreadsheetml/2009/9/main" objectType="Drop" dropLines="12" dropStyle="combo" dx="16" fmlaLink="$Q$655" fmlaRange="'Module 1'!$AG$23:$AG$39" val="0"/>
</file>

<file path=xl/ctrlProps/ctrlProp261.xml><?xml version="1.0" encoding="utf-8"?>
<formControlPr xmlns="http://schemas.microsoft.com/office/spreadsheetml/2009/9/main" objectType="Drop" dropLines="12" dropStyle="combo" dx="16" fmlaLink="$Q$656" fmlaRange="'Module 1'!$AG$23:$AG$39" val="0"/>
</file>

<file path=xl/ctrlProps/ctrlProp262.xml><?xml version="1.0" encoding="utf-8"?>
<formControlPr xmlns="http://schemas.microsoft.com/office/spreadsheetml/2009/9/main" objectType="Drop" dropLines="12" dropStyle="combo" dx="16" fmlaLink="$Q$657" fmlaRange="'Module 1'!$AG$23:$AG$39" val="0"/>
</file>

<file path=xl/ctrlProps/ctrlProp263.xml><?xml version="1.0" encoding="utf-8"?>
<formControlPr xmlns="http://schemas.microsoft.com/office/spreadsheetml/2009/9/main" objectType="Drop" dropLines="12" dropStyle="combo" dx="16" fmlaLink="$Q$658" fmlaRange="'Module 1'!$AG$23:$AG$39" val="0"/>
</file>

<file path=xl/ctrlProps/ctrlProp264.xml><?xml version="1.0" encoding="utf-8"?>
<formControlPr xmlns="http://schemas.microsoft.com/office/spreadsheetml/2009/9/main" objectType="Drop" dropLines="12" dropStyle="combo" dx="16" fmlaLink="$Q$653" fmlaRange="'Module 1'!$AG$23:$AG$39" val="0"/>
</file>

<file path=xl/ctrlProps/ctrlProp265.xml><?xml version="1.0" encoding="utf-8"?>
<formControlPr xmlns="http://schemas.microsoft.com/office/spreadsheetml/2009/9/main" objectType="Drop" dropStyle="combo" dx="16" fmlaLink="$T$653" fmlaRange="$AM$21:$AM$24" val="0"/>
</file>

<file path=xl/ctrlProps/ctrlProp266.xml><?xml version="1.0" encoding="utf-8"?>
<formControlPr xmlns="http://schemas.microsoft.com/office/spreadsheetml/2009/9/main" objectType="Drop" dropStyle="combo" dx="16" fmlaLink="$T$654" fmlaRange="$AM$21:$AM$24" val="0"/>
</file>

<file path=xl/ctrlProps/ctrlProp267.xml><?xml version="1.0" encoding="utf-8"?>
<formControlPr xmlns="http://schemas.microsoft.com/office/spreadsheetml/2009/9/main" objectType="Drop" dropStyle="combo" dx="16" fmlaLink="$T$655" fmlaRange="$AM$21:$AM$24" val="0"/>
</file>

<file path=xl/ctrlProps/ctrlProp268.xml><?xml version="1.0" encoding="utf-8"?>
<formControlPr xmlns="http://schemas.microsoft.com/office/spreadsheetml/2009/9/main" objectType="Drop" dropStyle="combo" dx="16" fmlaLink="$T$656" fmlaRange="$AM$21:$AM$24" val="0"/>
</file>

<file path=xl/ctrlProps/ctrlProp269.xml><?xml version="1.0" encoding="utf-8"?>
<formControlPr xmlns="http://schemas.microsoft.com/office/spreadsheetml/2009/9/main" objectType="Drop" dropStyle="combo" dx="16" fmlaLink="$T$657" fmlaRange="$AM$21:$AM$24" val="0"/>
</file>

<file path=xl/ctrlProps/ctrlProp270.xml><?xml version="1.0" encoding="utf-8"?>
<formControlPr xmlns="http://schemas.microsoft.com/office/spreadsheetml/2009/9/main" objectType="Drop" dropStyle="combo" dx="16" fmlaLink="$T$658" fmlaRange="$AM$21:$AM$24" val="0"/>
</file>

<file path=xl/ctrlProps/ctrlProp271.xml><?xml version="1.0" encoding="utf-8"?>
<formControlPr xmlns="http://schemas.microsoft.com/office/spreadsheetml/2009/9/main" objectType="Drop" dropStyle="combo" dx="16" fmlaLink="$S$653" fmlaRange="$AO$21:$AO$24" val="0"/>
</file>

<file path=xl/ctrlProps/ctrlProp272.xml><?xml version="1.0" encoding="utf-8"?>
<formControlPr xmlns="http://schemas.microsoft.com/office/spreadsheetml/2009/9/main" objectType="Drop" dropStyle="combo" dx="16" fmlaLink="$S$654" fmlaRange="$AO$21:$AO$24" val="0"/>
</file>

<file path=xl/ctrlProps/ctrlProp273.xml><?xml version="1.0" encoding="utf-8"?>
<formControlPr xmlns="http://schemas.microsoft.com/office/spreadsheetml/2009/9/main" objectType="Drop" dropStyle="combo" dx="16" fmlaLink="$S$655" fmlaRange="$AO$21:$AO$24" val="0"/>
</file>

<file path=xl/ctrlProps/ctrlProp274.xml><?xml version="1.0" encoding="utf-8"?>
<formControlPr xmlns="http://schemas.microsoft.com/office/spreadsheetml/2009/9/main" objectType="Drop" dropStyle="combo" dx="16" fmlaLink="$S$656" fmlaRange="$AO$21:$AO$24" val="0"/>
</file>

<file path=xl/ctrlProps/ctrlProp275.xml><?xml version="1.0" encoding="utf-8"?>
<formControlPr xmlns="http://schemas.microsoft.com/office/spreadsheetml/2009/9/main" objectType="Drop" dropStyle="combo" dx="16" fmlaLink="$S$657" fmlaRange="$AO$21:$AO$24" val="0"/>
</file>

<file path=xl/ctrlProps/ctrlProp276.xml><?xml version="1.0" encoding="utf-8"?>
<formControlPr xmlns="http://schemas.microsoft.com/office/spreadsheetml/2009/9/main" objectType="Drop" dropStyle="combo" dx="16" fmlaLink="$S$658" fmlaRange="$AO$21:$AO$24" val="0"/>
</file>

<file path=xl/ctrlProps/ctrlProp277.xml><?xml version="1.0" encoding="utf-8"?>
<formControlPr xmlns="http://schemas.microsoft.com/office/spreadsheetml/2009/9/main" objectType="GBox"/>
</file>

<file path=xl/ctrlProps/ctrlProp278.xml><?xml version="1.0" encoding="utf-8"?>
<formControlPr xmlns="http://schemas.microsoft.com/office/spreadsheetml/2009/9/main" objectType="Radio" firstButton="1" fmlaLink="$Q$63" lockText="1"/>
</file>

<file path=xl/ctrlProps/ctrlProp279.xml><?xml version="1.0" encoding="utf-8"?>
<formControlPr xmlns="http://schemas.microsoft.com/office/spreadsheetml/2009/9/main" objectType="Radio" lockText="1"/>
</file>

<file path=xl/ctrlProps/ctrlProp280.xml><?xml version="1.0" encoding="utf-8"?>
<formControlPr xmlns="http://schemas.microsoft.com/office/spreadsheetml/2009/9/main" objectType="GBox"/>
</file>

<file path=xl/ctrlProps/ctrlProp281.xml><?xml version="1.0" encoding="utf-8"?>
<formControlPr xmlns="http://schemas.microsoft.com/office/spreadsheetml/2009/9/main" objectType="Radio" firstButton="1" fmlaLink="$Q$64" lockText="1"/>
</file>

<file path=xl/ctrlProps/ctrlProp282.xml><?xml version="1.0" encoding="utf-8"?>
<formControlPr xmlns="http://schemas.microsoft.com/office/spreadsheetml/2009/9/main" objectType="Radio" lockText="1"/>
</file>

<file path=xl/ctrlProps/ctrlProp283.xml><?xml version="1.0" encoding="utf-8"?>
<formControlPr xmlns="http://schemas.microsoft.com/office/spreadsheetml/2009/9/main" objectType="GBox"/>
</file>

<file path=xl/ctrlProps/ctrlProp284.xml><?xml version="1.0" encoding="utf-8"?>
<formControlPr xmlns="http://schemas.microsoft.com/office/spreadsheetml/2009/9/main" objectType="Radio" firstButton="1" fmlaLink="$Q$65" lockText="1"/>
</file>

<file path=xl/ctrlProps/ctrlProp285.xml><?xml version="1.0" encoding="utf-8"?>
<formControlPr xmlns="http://schemas.microsoft.com/office/spreadsheetml/2009/9/main" objectType="Radio" lockText="1"/>
</file>

<file path=xl/ctrlProps/ctrlProp286.xml><?xml version="1.0" encoding="utf-8"?>
<formControlPr xmlns="http://schemas.microsoft.com/office/spreadsheetml/2009/9/main" objectType="GBox"/>
</file>

<file path=xl/ctrlProps/ctrlProp287.xml><?xml version="1.0" encoding="utf-8"?>
<formControlPr xmlns="http://schemas.microsoft.com/office/spreadsheetml/2009/9/main" objectType="Radio" firstButton="1" fmlaLink="$Q$66" lockText="1"/>
</file>

<file path=xl/ctrlProps/ctrlProp288.xml><?xml version="1.0" encoding="utf-8"?>
<formControlPr xmlns="http://schemas.microsoft.com/office/spreadsheetml/2009/9/main" objectType="Radio" lockText="1"/>
</file>

<file path=xl/ctrlProps/ctrlProp289.xml><?xml version="1.0" encoding="utf-8"?>
<formControlPr xmlns="http://schemas.microsoft.com/office/spreadsheetml/2009/9/main" objectType="Radio" firstButton="1" fmlaLink="$Q$69" lockText="1"/>
</file>

<file path=xl/ctrlProps/ctrlProp290.xml><?xml version="1.0" encoding="utf-8"?>
<formControlPr xmlns="http://schemas.microsoft.com/office/spreadsheetml/2009/9/main" objectType="Radio" lockText="1"/>
</file>

<file path=xl/ctrlProps/ctrlProp291.xml><?xml version="1.0" encoding="utf-8"?>
<formControlPr xmlns="http://schemas.microsoft.com/office/spreadsheetml/2009/9/main" objectType="GBox"/>
</file>

<file path=xl/ctrlProps/ctrlProp292.xml><?xml version="1.0" encoding="utf-8"?>
<formControlPr xmlns="http://schemas.microsoft.com/office/spreadsheetml/2009/9/main" objectType="Radio" firstButton="1" fmlaLink="$Q$72" lockText="1"/>
</file>

<file path=xl/ctrlProps/ctrlProp293.xml><?xml version="1.0" encoding="utf-8"?>
<formControlPr xmlns="http://schemas.microsoft.com/office/spreadsheetml/2009/9/main" objectType="Radio" lockText="1"/>
</file>

<file path=xl/ctrlProps/ctrlProp294.xml><?xml version="1.0" encoding="utf-8"?>
<formControlPr xmlns="http://schemas.microsoft.com/office/spreadsheetml/2009/9/main" objectType="GBox"/>
</file>

<file path=xl/ctrlProps/ctrlProp295.xml><?xml version="1.0" encoding="utf-8"?>
<formControlPr xmlns="http://schemas.microsoft.com/office/spreadsheetml/2009/9/main" objectType="Radio" firstButton="1" fmlaLink="$Q$164" lockText="1"/>
</file>

<file path=xl/ctrlProps/ctrlProp296.xml><?xml version="1.0" encoding="utf-8"?>
<formControlPr xmlns="http://schemas.microsoft.com/office/spreadsheetml/2009/9/main" objectType="Radio" lockText="1"/>
</file>

<file path=xl/ctrlProps/ctrlProp297.xml><?xml version="1.0" encoding="utf-8"?>
<formControlPr xmlns="http://schemas.microsoft.com/office/spreadsheetml/2009/9/main" objectType="GBox"/>
</file>

<file path=xl/ctrlProps/ctrlProp298.xml><?xml version="1.0" encoding="utf-8"?>
<formControlPr xmlns="http://schemas.microsoft.com/office/spreadsheetml/2009/9/main" objectType="Radio" firstButton="1" fmlaLink="$Q$258" lockText="1"/>
</file>

<file path=xl/ctrlProps/ctrlProp299.xml><?xml version="1.0" encoding="utf-8"?>
<formControlPr xmlns="http://schemas.microsoft.com/office/spreadsheetml/2009/9/main" objectType="Radio" lockText="1"/>
</file>

<file path=xl/ctrlProps/ctrlProp300.xml><?xml version="1.0" encoding="utf-8"?>
<formControlPr xmlns="http://schemas.microsoft.com/office/spreadsheetml/2009/9/main" objectType="GBox"/>
</file>

<file path=xl/ctrlProps/ctrlProp301.xml><?xml version="1.0" encoding="utf-8"?>
<formControlPr xmlns="http://schemas.microsoft.com/office/spreadsheetml/2009/9/main" objectType="Radio" firstButton="1" fmlaLink="$Q$257" lockText="1"/>
</file>

<file path=xl/ctrlProps/ctrlProp302.xml><?xml version="1.0" encoding="utf-8"?>
<formControlPr xmlns="http://schemas.microsoft.com/office/spreadsheetml/2009/9/main" objectType="Radio" lockText="1"/>
</file>

<file path=xl/ctrlProps/ctrlProp303.xml><?xml version="1.0" encoding="utf-8"?>
<formControlPr xmlns="http://schemas.microsoft.com/office/spreadsheetml/2009/9/main" objectType="GBox"/>
</file>

<file path=xl/ctrlProps/ctrlProp304.xml><?xml version="1.0" encoding="utf-8"?>
<formControlPr xmlns="http://schemas.microsoft.com/office/spreadsheetml/2009/9/main" objectType="Radio" firstButton="1" fmlaLink="$Q$259" lockText="1"/>
</file>

<file path=xl/ctrlProps/ctrlProp305.xml><?xml version="1.0" encoding="utf-8"?>
<formControlPr xmlns="http://schemas.microsoft.com/office/spreadsheetml/2009/9/main" objectType="Radio" lockText="1"/>
</file>

<file path=xl/ctrlProps/ctrlProp306.xml><?xml version="1.0" encoding="utf-8"?>
<formControlPr xmlns="http://schemas.microsoft.com/office/spreadsheetml/2009/9/main" objectType="GBox"/>
</file>

<file path=xl/ctrlProps/ctrlProp307.xml><?xml version="1.0" encoding="utf-8"?>
<formControlPr xmlns="http://schemas.microsoft.com/office/spreadsheetml/2009/9/main" objectType="Radio" firstButton="1" fmlaLink="$Q$260" lockText="1"/>
</file>

<file path=xl/ctrlProps/ctrlProp308.xml><?xml version="1.0" encoding="utf-8"?>
<formControlPr xmlns="http://schemas.microsoft.com/office/spreadsheetml/2009/9/main" objectType="Radio" lockText="1"/>
</file>

<file path=xl/ctrlProps/ctrlProp309.xml><?xml version="1.0" encoding="utf-8"?>
<formControlPr xmlns="http://schemas.microsoft.com/office/spreadsheetml/2009/9/main" objectType="GBox"/>
</file>

<file path=xl/ctrlProps/ctrlProp310.xml><?xml version="1.0" encoding="utf-8"?>
<formControlPr xmlns="http://schemas.microsoft.com/office/spreadsheetml/2009/9/main" objectType="Radio" firstButton="1" fmlaLink="$Q$261" lockText="1"/>
</file>

<file path=xl/ctrlProps/ctrlProp311.xml><?xml version="1.0" encoding="utf-8"?>
<formControlPr xmlns="http://schemas.microsoft.com/office/spreadsheetml/2009/9/main" objectType="Radio" lockText="1"/>
</file>

<file path=xl/ctrlProps/ctrlProp312.xml><?xml version="1.0" encoding="utf-8"?>
<formControlPr xmlns="http://schemas.microsoft.com/office/spreadsheetml/2009/9/main" objectType="GBox"/>
</file>

<file path=xl/ctrlProps/ctrlProp313.xml><?xml version="1.0" encoding="utf-8"?>
<formControlPr xmlns="http://schemas.microsoft.com/office/spreadsheetml/2009/9/main" objectType="Radio" firstButton="1" fmlaLink="$Q$262" lockText="1"/>
</file>

<file path=xl/ctrlProps/ctrlProp314.xml><?xml version="1.0" encoding="utf-8"?>
<formControlPr xmlns="http://schemas.microsoft.com/office/spreadsheetml/2009/9/main" objectType="Radio" lockText="1"/>
</file>

<file path=xl/ctrlProps/ctrlProp315.xml><?xml version="1.0" encoding="utf-8"?>
<formControlPr xmlns="http://schemas.microsoft.com/office/spreadsheetml/2009/9/main" objectType="GBox"/>
</file>

<file path=xl/ctrlProps/ctrlProp316.xml><?xml version="1.0" encoding="utf-8"?>
<formControlPr xmlns="http://schemas.microsoft.com/office/spreadsheetml/2009/9/main" objectType="Radio" firstButton="1" fmlaLink="$Q$263" lockText="1"/>
</file>

<file path=xl/ctrlProps/ctrlProp317.xml><?xml version="1.0" encoding="utf-8"?>
<formControlPr xmlns="http://schemas.microsoft.com/office/spreadsheetml/2009/9/main" objectType="Radio" lockText="1"/>
</file>

<file path=xl/ctrlProps/ctrlProp318.xml><?xml version="1.0" encoding="utf-8"?>
<formControlPr xmlns="http://schemas.microsoft.com/office/spreadsheetml/2009/9/main" objectType="GBox"/>
</file>

<file path=xl/ctrlProps/ctrlProp319.xml><?xml version="1.0" encoding="utf-8"?>
<formControlPr xmlns="http://schemas.microsoft.com/office/spreadsheetml/2009/9/main" objectType="Radio" firstButton="1" fmlaLink="$Q$264" lockText="1"/>
</file>

<file path=xl/ctrlProps/ctrlProp320.xml><?xml version="1.0" encoding="utf-8"?>
<formControlPr xmlns="http://schemas.microsoft.com/office/spreadsheetml/2009/9/main" objectType="Radio" lockText="1"/>
</file>

<file path=xl/ctrlProps/ctrlProp321.xml><?xml version="1.0" encoding="utf-8"?>
<formControlPr xmlns="http://schemas.microsoft.com/office/spreadsheetml/2009/9/main" objectType="GBox"/>
</file>

<file path=xl/ctrlProps/ctrlProp322.xml><?xml version="1.0" encoding="utf-8"?>
<formControlPr xmlns="http://schemas.microsoft.com/office/spreadsheetml/2009/9/main" objectType="Radio" firstButton="1" fmlaLink="$Q$265" lockText="1"/>
</file>

<file path=xl/ctrlProps/ctrlProp323.xml><?xml version="1.0" encoding="utf-8"?>
<formControlPr xmlns="http://schemas.microsoft.com/office/spreadsheetml/2009/9/main" objectType="Radio" lockText="1"/>
</file>

<file path=xl/ctrlProps/ctrlProp324.xml><?xml version="1.0" encoding="utf-8"?>
<formControlPr xmlns="http://schemas.microsoft.com/office/spreadsheetml/2009/9/main" objectType="GBox"/>
</file>

<file path=xl/ctrlProps/ctrlProp325.xml><?xml version="1.0" encoding="utf-8"?>
<formControlPr xmlns="http://schemas.microsoft.com/office/spreadsheetml/2009/9/main" objectType="Radio" firstButton="1" fmlaLink="$Q$266" lockText="1"/>
</file>

<file path=xl/ctrlProps/ctrlProp326.xml><?xml version="1.0" encoding="utf-8"?>
<formControlPr xmlns="http://schemas.microsoft.com/office/spreadsheetml/2009/9/main" objectType="Radio" lockText="1"/>
</file>

<file path=xl/ctrlProps/ctrlProp327.xml><?xml version="1.0" encoding="utf-8"?>
<formControlPr xmlns="http://schemas.microsoft.com/office/spreadsheetml/2009/9/main" objectType="GBox"/>
</file>

<file path=xl/ctrlProps/ctrlProp328.xml><?xml version="1.0" encoding="utf-8"?>
<formControlPr xmlns="http://schemas.microsoft.com/office/spreadsheetml/2009/9/main" objectType="Radio" firstButton="1" fmlaLink="$Q$346" lockText="1"/>
</file>

<file path=xl/ctrlProps/ctrlProp329.xml><?xml version="1.0" encoding="utf-8"?>
<formControlPr xmlns="http://schemas.microsoft.com/office/spreadsheetml/2009/9/main" objectType="Radio" lockText="1"/>
</file>

<file path=xl/ctrlProps/ctrlProp330.xml><?xml version="1.0" encoding="utf-8"?>
<formControlPr xmlns="http://schemas.microsoft.com/office/spreadsheetml/2009/9/main" objectType="GBox"/>
</file>

<file path=xl/ctrlProps/ctrlProp331.xml><?xml version="1.0" encoding="utf-8"?>
<formControlPr xmlns="http://schemas.microsoft.com/office/spreadsheetml/2009/9/main" objectType="Radio" firstButton="1" fmlaLink="$Q$347" lockText="1"/>
</file>

<file path=xl/ctrlProps/ctrlProp332.xml><?xml version="1.0" encoding="utf-8"?>
<formControlPr xmlns="http://schemas.microsoft.com/office/spreadsheetml/2009/9/main" objectType="Radio" lockText="1"/>
</file>

<file path=xl/ctrlProps/ctrlProp333.xml><?xml version="1.0" encoding="utf-8"?>
<formControlPr xmlns="http://schemas.microsoft.com/office/spreadsheetml/2009/9/main" objectType="GBox"/>
</file>

<file path=xl/ctrlProps/ctrlProp334.xml><?xml version="1.0" encoding="utf-8"?>
<formControlPr xmlns="http://schemas.microsoft.com/office/spreadsheetml/2009/9/main" objectType="Radio" firstButton="1" fmlaLink="$Q$345" lockText="1"/>
</file>

<file path=xl/ctrlProps/ctrlProp335.xml><?xml version="1.0" encoding="utf-8"?>
<formControlPr xmlns="http://schemas.microsoft.com/office/spreadsheetml/2009/9/main" objectType="Radio" lockText="1"/>
</file>

<file path=xl/ctrlProps/ctrlProp336.xml><?xml version="1.0" encoding="utf-8"?>
<formControlPr xmlns="http://schemas.microsoft.com/office/spreadsheetml/2009/9/main" objectType="GBox"/>
</file>

<file path=xl/ctrlProps/ctrlProp337.xml><?xml version="1.0" encoding="utf-8"?>
<formControlPr xmlns="http://schemas.microsoft.com/office/spreadsheetml/2009/9/main" objectType="Radio" firstButton="1" fmlaLink="$Q$348" lockText="1"/>
</file>

<file path=xl/ctrlProps/ctrlProp338.xml><?xml version="1.0" encoding="utf-8"?>
<formControlPr xmlns="http://schemas.microsoft.com/office/spreadsheetml/2009/9/main" objectType="Radio" lockText="1"/>
</file>

<file path=xl/ctrlProps/ctrlProp339.xml><?xml version="1.0" encoding="utf-8"?>
<formControlPr xmlns="http://schemas.microsoft.com/office/spreadsheetml/2009/9/main" objectType="GBox"/>
</file>

<file path=xl/ctrlProps/ctrlProp340.xml><?xml version="1.0" encoding="utf-8"?>
<formControlPr xmlns="http://schemas.microsoft.com/office/spreadsheetml/2009/9/main" objectType="Radio" firstButton="1" fmlaLink="$Q$349" lockText="1"/>
</file>

<file path=xl/ctrlProps/ctrlProp341.xml><?xml version="1.0" encoding="utf-8"?>
<formControlPr xmlns="http://schemas.microsoft.com/office/spreadsheetml/2009/9/main" objectType="Radio" lockText="1"/>
</file>

<file path=xl/ctrlProps/ctrlProp342.xml><?xml version="1.0" encoding="utf-8"?>
<formControlPr xmlns="http://schemas.microsoft.com/office/spreadsheetml/2009/9/main" objectType="GBox"/>
</file>

<file path=xl/ctrlProps/ctrlProp343.xml><?xml version="1.0" encoding="utf-8"?>
<formControlPr xmlns="http://schemas.microsoft.com/office/spreadsheetml/2009/9/main" objectType="Radio" firstButton="1" fmlaLink="$Q$350" lockText="1"/>
</file>

<file path=xl/ctrlProps/ctrlProp344.xml><?xml version="1.0" encoding="utf-8"?>
<formControlPr xmlns="http://schemas.microsoft.com/office/spreadsheetml/2009/9/main" objectType="Radio" lockText="1"/>
</file>

<file path=xl/ctrlProps/ctrlProp345.xml><?xml version="1.0" encoding="utf-8"?>
<formControlPr xmlns="http://schemas.microsoft.com/office/spreadsheetml/2009/9/main" objectType="GBox"/>
</file>

<file path=xl/ctrlProps/ctrlProp346.xml><?xml version="1.0" encoding="utf-8"?>
<formControlPr xmlns="http://schemas.microsoft.com/office/spreadsheetml/2009/9/main" objectType="Radio" firstButton="1" fmlaLink="$Q$352" lockText="1"/>
</file>

<file path=xl/ctrlProps/ctrlProp347.xml><?xml version="1.0" encoding="utf-8"?>
<formControlPr xmlns="http://schemas.microsoft.com/office/spreadsheetml/2009/9/main" objectType="Radio" lockText="1"/>
</file>

<file path=xl/ctrlProps/ctrlProp348.xml><?xml version="1.0" encoding="utf-8"?>
<formControlPr xmlns="http://schemas.microsoft.com/office/spreadsheetml/2009/9/main" objectType="GBox"/>
</file>

<file path=xl/ctrlProps/ctrlProp349.xml><?xml version="1.0" encoding="utf-8"?>
<formControlPr xmlns="http://schemas.microsoft.com/office/spreadsheetml/2009/9/main" objectType="Radio" firstButton="1" fmlaLink="$Q$440" lockText="1"/>
</file>

<file path=xl/ctrlProps/ctrlProp350.xml><?xml version="1.0" encoding="utf-8"?>
<formControlPr xmlns="http://schemas.microsoft.com/office/spreadsheetml/2009/9/main" objectType="Radio" lockText="1"/>
</file>

<file path=xl/ctrlProps/ctrlProp351.xml><?xml version="1.0" encoding="utf-8"?>
<formControlPr xmlns="http://schemas.microsoft.com/office/spreadsheetml/2009/9/main" objectType="GBox"/>
</file>

<file path=xl/ctrlProps/ctrlProp352.xml><?xml version="1.0" encoding="utf-8"?>
<formControlPr xmlns="http://schemas.microsoft.com/office/spreadsheetml/2009/9/main" objectType="Radio" firstButton="1" fmlaLink="$Q$441" lockText="1"/>
</file>

<file path=xl/ctrlProps/ctrlProp353.xml><?xml version="1.0" encoding="utf-8"?>
<formControlPr xmlns="http://schemas.microsoft.com/office/spreadsheetml/2009/9/main" objectType="Radio" lockText="1"/>
</file>

<file path=xl/ctrlProps/ctrlProp354.xml><?xml version="1.0" encoding="utf-8"?>
<formControlPr xmlns="http://schemas.microsoft.com/office/spreadsheetml/2009/9/main" objectType="GBox"/>
</file>

<file path=xl/ctrlProps/ctrlProp355.xml><?xml version="1.0" encoding="utf-8"?>
<formControlPr xmlns="http://schemas.microsoft.com/office/spreadsheetml/2009/9/main" objectType="Radio" firstButton="1" fmlaLink="$Q$437" lockText="1"/>
</file>

<file path=xl/ctrlProps/ctrlProp356.xml><?xml version="1.0" encoding="utf-8"?>
<formControlPr xmlns="http://schemas.microsoft.com/office/spreadsheetml/2009/9/main" objectType="Radio" lockText="1"/>
</file>

<file path=xl/ctrlProps/ctrlProp357.xml><?xml version="1.0" encoding="utf-8"?>
<formControlPr xmlns="http://schemas.microsoft.com/office/spreadsheetml/2009/9/main" objectType="GBox"/>
</file>

<file path=xl/ctrlProps/ctrlProp358.xml><?xml version="1.0" encoding="utf-8"?>
<formControlPr xmlns="http://schemas.microsoft.com/office/spreadsheetml/2009/9/main" objectType="Radio" firstButton="1" fmlaLink="$Q$443" lockText="1"/>
</file>

<file path=xl/ctrlProps/ctrlProp359.xml><?xml version="1.0" encoding="utf-8"?>
<formControlPr xmlns="http://schemas.microsoft.com/office/spreadsheetml/2009/9/main" objectType="Radio" lockText="1"/>
</file>

<file path=xl/ctrlProps/ctrlProp360.xml><?xml version="1.0" encoding="utf-8"?>
<formControlPr xmlns="http://schemas.microsoft.com/office/spreadsheetml/2009/9/main" objectType="GBox"/>
</file>

<file path=xl/ctrlProps/ctrlProp361.xml><?xml version="1.0" encoding="utf-8"?>
<formControlPr xmlns="http://schemas.microsoft.com/office/spreadsheetml/2009/9/main" objectType="Radio" firstButton="1" fmlaLink="$Q$444" lockText="1"/>
</file>

<file path=xl/ctrlProps/ctrlProp362.xml><?xml version="1.0" encoding="utf-8"?>
<formControlPr xmlns="http://schemas.microsoft.com/office/spreadsheetml/2009/9/main" objectType="Radio" lockText="1"/>
</file>

<file path=xl/ctrlProps/ctrlProp363.xml><?xml version="1.0" encoding="utf-8"?>
<formControlPr xmlns="http://schemas.microsoft.com/office/spreadsheetml/2009/9/main" objectType="GBox"/>
</file>

<file path=xl/ctrlProps/ctrlProp364.xml><?xml version="1.0" encoding="utf-8"?>
<formControlPr xmlns="http://schemas.microsoft.com/office/spreadsheetml/2009/9/main" objectType="Radio" firstButton="1" fmlaLink="$Q$445" lockText="1"/>
</file>

<file path=xl/ctrlProps/ctrlProp365.xml><?xml version="1.0" encoding="utf-8"?>
<formControlPr xmlns="http://schemas.microsoft.com/office/spreadsheetml/2009/9/main" objectType="Radio" lockText="1"/>
</file>

<file path=xl/ctrlProps/ctrlProp366.xml><?xml version="1.0" encoding="utf-8"?>
<formControlPr xmlns="http://schemas.microsoft.com/office/spreadsheetml/2009/9/main" objectType="GBox"/>
</file>

<file path=xl/ctrlProps/ctrlProp367.xml><?xml version="1.0" encoding="utf-8"?>
<formControlPr xmlns="http://schemas.microsoft.com/office/spreadsheetml/2009/9/main" objectType="Radio" firstButton="1" fmlaLink="$Q$447" lockText="1"/>
</file>

<file path=xl/ctrlProps/ctrlProp368.xml><?xml version="1.0" encoding="utf-8"?>
<formControlPr xmlns="http://schemas.microsoft.com/office/spreadsheetml/2009/9/main" objectType="Radio" lockText="1"/>
</file>

<file path=xl/ctrlProps/ctrlProp369.xml><?xml version="1.0" encoding="utf-8"?>
<formControlPr xmlns="http://schemas.microsoft.com/office/spreadsheetml/2009/9/main" objectType="GBox"/>
</file>

<file path=xl/ctrlProps/ctrlProp370.xml><?xml version="1.0" encoding="utf-8"?>
<formControlPr xmlns="http://schemas.microsoft.com/office/spreadsheetml/2009/9/main" objectType="Radio" firstButton="1" fmlaLink="$Q$449" lockText="1"/>
</file>

<file path=xl/ctrlProps/ctrlProp371.xml><?xml version="1.0" encoding="utf-8"?>
<formControlPr xmlns="http://schemas.microsoft.com/office/spreadsheetml/2009/9/main" objectType="Radio" lockText="1"/>
</file>

<file path=xl/ctrlProps/ctrlProp372.xml><?xml version="1.0" encoding="utf-8"?>
<formControlPr xmlns="http://schemas.microsoft.com/office/spreadsheetml/2009/9/main" objectType="GBox"/>
</file>

<file path=xl/ctrlProps/ctrlProp373.xml><?xml version="1.0" encoding="utf-8"?>
<formControlPr xmlns="http://schemas.microsoft.com/office/spreadsheetml/2009/9/main" objectType="Radio" firstButton="1" fmlaLink="$Q$451" lockText="1"/>
</file>

<file path=xl/ctrlProps/ctrlProp374.xml><?xml version="1.0" encoding="utf-8"?>
<formControlPr xmlns="http://schemas.microsoft.com/office/spreadsheetml/2009/9/main" objectType="Radio" lockText="1"/>
</file>

<file path=xl/ctrlProps/ctrlProp375.xml><?xml version="1.0" encoding="utf-8"?>
<formControlPr xmlns="http://schemas.microsoft.com/office/spreadsheetml/2009/9/main" objectType="GBox"/>
</file>

<file path=xl/ctrlProps/ctrlProp376.xml><?xml version="1.0" encoding="utf-8"?>
<formControlPr xmlns="http://schemas.microsoft.com/office/spreadsheetml/2009/9/main" objectType="Radio" firstButton="1" fmlaLink="$Q$453" lockText="1"/>
</file>

<file path=xl/ctrlProps/ctrlProp377.xml><?xml version="1.0" encoding="utf-8"?>
<formControlPr xmlns="http://schemas.microsoft.com/office/spreadsheetml/2009/9/main" objectType="Radio" lockText="1"/>
</file>

<file path=xl/ctrlProps/ctrlProp378.xml><?xml version="1.0" encoding="utf-8"?>
<formControlPr xmlns="http://schemas.microsoft.com/office/spreadsheetml/2009/9/main" objectType="GBox"/>
</file>

<file path=xl/ctrlProps/ctrlProp379.xml><?xml version="1.0" encoding="utf-8"?>
<formControlPr xmlns="http://schemas.microsoft.com/office/spreadsheetml/2009/9/main" objectType="Radio" firstButton="1" fmlaLink="$Q$452" lockText="1"/>
</file>

<file path=xl/ctrlProps/ctrlProp380.xml><?xml version="1.0" encoding="utf-8"?>
<formControlPr xmlns="http://schemas.microsoft.com/office/spreadsheetml/2009/9/main" objectType="Radio" lockText="1"/>
</file>

<file path=xl/ctrlProps/ctrlProp381.xml><?xml version="1.0" encoding="utf-8"?>
<formControlPr xmlns="http://schemas.microsoft.com/office/spreadsheetml/2009/9/main" objectType="GBox"/>
</file>

<file path=xl/ctrlProps/ctrlProp382.xml><?xml version="1.0" encoding="utf-8"?>
<formControlPr xmlns="http://schemas.microsoft.com/office/spreadsheetml/2009/9/main" objectType="Radio" firstButton="1" fmlaLink="$Q$454" lockText="1"/>
</file>

<file path=xl/ctrlProps/ctrlProp383.xml><?xml version="1.0" encoding="utf-8"?>
<formControlPr xmlns="http://schemas.microsoft.com/office/spreadsheetml/2009/9/main" objectType="Radio" lockText="1"/>
</file>

<file path=xl/ctrlProps/ctrlProp384.xml><?xml version="1.0" encoding="utf-8"?>
<formControlPr xmlns="http://schemas.microsoft.com/office/spreadsheetml/2009/9/main" objectType="GBox"/>
</file>

<file path=xl/ctrlProps/ctrlProp385.xml><?xml version="1.0" encoding="utf-8"?>
<formControlPr xmlns="http://schemas.microsoft.com/office/spreadsheetml/2009/9/main" objectType="Radio" firstButton="1" fmlaLink="$Q$456" lockText="1"/>
</file>

<file path=xl/ctrlProps/ctrlProp386.xml><?xml version="1.0" encoding="utf-8"?>
<formControlPr xmlns="http://schemas.microsoft.com/office/spreadsheetml/2009/9/main" objectType="Radio" lockText="1"/>
</file>

<file path=xl/ctrlProps/ctrlProp387.xml><?xml version="1.0" encoding="utf-8"?>
<formControlPr xmlns="http://schemas.microsoft.com/office/spreadsheetml/2009/9/main" objectType="GBox"/>
</file>

<file path=xl/ctrlProps/ctrlProp388.xml><?xml version="1.0" encoding="utf-8"?>
<formControlPr xmlns="http://schemas.microsoft.com/office/spreadsheetml/2009/9/main" objectType="Radio" firstButton="1" fmlaLink="$Q$551" lockText="1"/>
</file>

<file path=xl/ctrlProps/ctrlProp389.xml><?xml version="1.0" encoding="utf-8"?>
<formControlPr xmlns="http://schemas.microsoft.com/office/spreadsheetml/2009/9/main" objectType="Radio" lockText="1"/>
</file>

<file path=xl/ctrlProps/ctrlProp390.xml><?xml version="1.0" encoding="utf-8"?>
<formControlPr xmlns="http://schemas.microsoft.com/office/spreadsheetml/2009/9/main" objectType="GBox"/>
</file>

<file path=xl/ctrlProps/ctrlProp391.xml><?xml version="1.0" encoding="utf-8"?>
<formControlPr xmlns="http://schemas.microsoft.com/office/spreadsheetml/2009/9/main" objectType="Radio" firstButton="1" fmlaLink="$Q$547" lockText="1"/>
</file>

<file path=xl/ctrlProps/ctrlProp392.xml><?xml version="1.0" encoding="utf-8"?>
<formControlPr xmlns="http://schemas.microsoft.com/office/spreadsheetml/2009/9/main" objectType="Radio" lockText="1"/>
</file>

<file path=xl/ctrlProps/ctrlProp393.xml><?xml version="1.0" encoding="utf-8"?>
<formControlPr xmlns="http://schemas.microsoft.com/office/spreadsheetml/2009/9/main" objectType="GBox"/>
</file>

<file path=xl/ctrlProps/ctrlProp394.xml><?xml version="1.0" encoding="utf-8"?>
<formControlPr xmlns="http://schemas.microsoft.com/office/spreadsheetml/2009/9/main" objectType="Radio" firstButton="1" fmlaLink="$Q$548" lockText="1"/>
</file>

<file path=xl/ctrlProps/ctrlProp395.xml><?xml version="1.0" encoding="utf-8"?>
<formControlPr xmlns="http://schemas.microsoft.com/office/spreadsheetml/2009/9/main" objectType="Radio" lockText="1"/>
</file>

<file path=xl/ctrlProps/ctrlProp396.xml><?xml version="1.0" encoding="utf-8"?>
<formControlPr xmlns="http://schemas.microsoft.com/office/spreadsheetml/2009/9/main" objectType="GBox"/>
</file>

<file path=xl/ctrlProps/ctrlProp397.xml><?xml version="1.0" encoding="utf-8"?>
<formControlPr xmlns="http://schemas.microsoft.com/office/spreadsheetml/2009/9/main" objectType="Radio" firstButton="1" fmlaLink="$Q$549" lockText="1"/>
</file>

<file path=xl/ctrlProps/ctrlProp398.xml><?xml version="1.0" encoding="utf-8"?>
<formControlPr xmlns="http://schemas.microsoft.com/office/spreadsheetml/2009/9/main" objectType="Radio" lockText="1"/>
</file>

<file path=xl/ctrlProps/ctrlProp399.xml><?xml version="1.0" encoding="utf-8"?>
<formControlPr xmlns="http://schemas.microsoft.com/office/spreadsheetml/2009/9/main" objectType="GBox"/>
</file>

<file path=xl/ctrlProps/ctrlProp400.xml><?xml version="1.0" encoding="utf-8"?>
<formControlPr xmlns="http://schemas.microsoft.com/office/spreadsheetml/2009/9/main" objectType="Radio" firstButton="1" fmlaLink="$Q$550" lockText="1"/>
</file>

<file path=xl/ctrlProps/ctrlProp401.xml><?xml version="1.0" encoding="utf-8"?>
<formControlPr xmlns="http://schemas.microsoft.com/office/spreadsheetml/2009/9/main" objectType="Radio" lockText="1"/>
</file>

<file path=xl/ctrlProps/ctrlProp402.xml><?xml version="1.0" encoding="utf-8"?>
<formControlPr xmlns="http://schemas.microsoft.com/office/spreadsheetml/2009/9/main" objectType="GBox"/>
</file>

<file path=xl/ctrlProps/ctrlProp403.xml><?xml version="1.0" encoding="utf-8"?>
<formControlPr xmlns="http://schemas.microsoft.com/office/spreadsheetml/2009/9/main" objectType="Radio" firstButton="1" fmlaLink="$Q$625" lockText="1"/>
</file>

<file path=xl/ctrlProps/ctrlProp404.xml><?xml version="1.0" encoding="utf-8"?>
<formControlPr xmlns="http://schemas.microsoft.com/office/spreadsheetml/2009/9/main" objectType="Radio" lockText="1"/>
</file>

<file path=xl/ctrlProps/ctrlProp405.xml><?xml version="1.0" encoding="utf-8"?>
<formControlPr xmlns="http://schemas.microsoft.com/office/spreadsheetml/2009/9/main" objectType="GBox"/>
</file>

<file path=xl/ctrlProps/ctrlProp406.xml><?xml version="1.0" encoding="utf-8"?>
<formControlPr xmlns="http://schemas.microsoft.com/office/spreadsheetml/2009/9/main" objectType="Radio" firstButton="1" fmlaLink="$Q$627" lockText="1"/>
</file>

<file path=xl/ctrlProps/ctrlProp407.xml><?xml version="1.0" encoding="utf-8"?>
<formControlPr xmlns="http://schemas.microsoft.com/office/spreadsheetml/2009/9/main" objectType="Radio" lockText="1"/>
</file>

<file path=xl/ctrlProps/ctrlProp408.xml><?xml version="1.0" encoding="utf-8"?>
<formControlPr xmlns="http://schemas.microsoft.com/office/spreadsheetml/2009/9/main" objectType="GBox"/>
</file>

<file path=xl/ctrlProps/ctrlProp409.xml><?xml version="1.0" encoding="utf-8"?>
<formControlPr xmlns="http://schemas.microsoft.com/office/spreadsheetml/2009/9/main" objectType="Radio" firstButton="1" fmlaLink="$Q$628" lockText="1"/>
</file>

<file path=xl/ctrlProps/ctrlProp410.xml><?xml version="1.0" encoding="utf-8"?>
<formControlPr xmlns="http://schemas.microsoft.com/office/spreadsheetml/2009/9/main" objectType="Radio" lockText="1"/>
</file>

<file path=xl/ctrlProps/ctrlProp411.xml><?xml version="1.0" encoding="utf-8"?>
<formControlPr xmlns="http://schemas.microsoft.com/office/spreadsheetml/2009/9/main" objectType="GBox"/>
</file>

<file path=xl/ctrlProps/ctrlProp412.xml><?xml version="1.0" encoding="utf-8"?>
<formControlPr xmlns="http://schemas.microsoft.com/office/spreadsheetml/2009/9/main" objectType="Radio" firstButton="1" fmlaLink="$Q$629" lockText="1"/>
</file>

<file path=xl/ctrlProps/ctrlProp413.xml><?xml version="1.0" encoding="utf-8"?>
<formControlPr xmlns="http://schemas.microsoft.com/office/spreadsheetml/2009/9/main" objectType="Radio" lockText="1"/>
</file>

<file path=xl/ctrlProps/ctrlProp414.xml><?xml version="1.0" encoding="utf-8"?>
<formControlPr xmlns="http://schemas.microsoft.com/office/spreadsheetml/2009/9/main" objectType="GBox"/>
</file>

<file path=xl/ctrlProps/ctrlProp415.xml><?xml version="1.0" encoding="utf-8"?>
<formControlPr xmlns="http://schemas.microsoft.com/office/spreadsheetml/2009/9/main" objectType="Radio" firstButton="1" fmlaLink="$Q$630" lockText="1"/>
</file>

<file path=xl/ctrlProps/ctrlProp416.xml><?xml version="1.0" encoding="utf-8"?>
<formControlPr xmlns="http://schemas.microsoft.com/office/spreadsheetml/2009/9/main" objectType="Radio" lockText="1"/>
</file>

<file path=xl/ctrlProps/ctrlProp417.xml><?xml version="1.0" encoding="utf-8"?>
<formControlPr xmlns="http://schemas.microsoft.com/office/spreadsheetml/2009/9/main" objectType="GBox"/>
</file>

<file path=xl/ctrlProps/ctrlProp418.xml><?xml version="1.0" encoding="utf-8"?>
<formControlPr xmlns="http://schemas.microsoft.com/office/spreadsheetml/2009/9/main" objectType="Radio" firstButton="1" fmlaLink="$Q$631" lockText="1"/>
</file>

<file path=xl/ctrlProps/ctrlProp419.xml><?xml version="1.0" encoding="utf-8"?>
<formControlPr xmlns="http://schemas.microsoft.com/office/spreadsheetml/2009/9/main" objectType="Radio" lockText="1"/>
</file>

<file path=xl/ctrlProps/ctrlProp420.xml><?xml version="1.0" encoding="utf-8"?>
<formControlPr xmlns="http://schemas.microsoft.com/office/spreadsheetml/2009/9/main" objectType="Drop" dropLines="12" dropStyle="combo" dx="16" fmlaLink="$Q$184" fmlaRange="'Module 1'!$AG$23:$AG$39" val="0"/>
</file>

<file path=xl/ctrlProps/ctrlProp421.xml><?xml version="1.0" encoding="utf-8"?>
<formControlPr xmlns="http://schemas.microsoft.com/office/spreadsheetml/2009/9/main" objectType="Drop" dropStyle="combo" dx="16" fmlaLink="$T$184" fmlaRange="$AM$21:$AM$24" val="0"/>
</file>

<file path=xl/ctrlProps/ctrlProp422.xml><?xml version="1.0" encoding="utf-8"?>
<formControlPr xmlns="http://schemas.microsoft.com/office/spreadsheetml/2009/9/main" objectType="Drop" dropStyle="combo" dx="16" fmlaLink="$S$184" fmlaRange="$AL$21:$AL$24" val="0"/>
</file>

<file path=xl/ctrlProps/ctrlProp423.xml><?xml version="1.0" encoding="utf-8"?>
<formControlPr xmlns="http://schemas.microsoft.com/office/spreadsheetml/2009/9/main" objectType="Drop" dropLines="12" dropStyle="combo" dx="16" fmlaLink="$Q$189" fmlaRange="'Module 1'!$AG$23:$AG$39" val="0"/>
</file>

<file path=xl/ctrlProps/ctrlProp424.xml><?xml version="1.0" encoding="utf-8"?>
<formControlPr xmlns="http://schemas.microsoft.com/office/spreadsheetml/2009/9/main" objectType="Drop" dropStyle="combo" dx="16" fmlaLink="$T$189" fmlaRange="$AM$21:$AM$24" val="0"/>
</file>

<file path=xl/ctrlProps/ctrlProp425.xml><?xml version="1.0" encoding="utf-8"?>
<formControlPr xmlns="http://schemas.microsoft.com/office/spreadsheetml/2009/9/main" objectType="Drop" dropStyle="combo" dx="16" fmlaLink="$S$189" fmlaRange="$AL$21:$AL$24" val="0"/>
</file>

<file path=xl/ctrlProps/ctrlProp426.xml><?xml version="1.0" encoding="utf-8"?>
<formControlPr xmlns="http://schemas.microsoft.com/office/spreadsheetml/2009/9/main" objectType="Drop" dropLines="12" dropStyle="combo" dx="16" fmlaLink="$Q$198" fmlaRange="'Module 1'!$AG$23:$AG$39" val="0"/>
</file>

<file path=xl/ctrlProps/ctrlProp427.xml><?xml version="1.0" encoding="utf-8"?>
<formControlPr xmlns="http://schemas.microsoft.com/office/spreadsheetml/2009/9/main" objectType="Drop" dropStyle="combo" dx="16" fmlaLink="$T$198" fmlaRange="$AM$21:$AM$24" val="0"/>
</file>

<file path=xl/ctrlProps/ctrlProp428.xml><?xml version="1.0" encoding="utf-8"?>
<formControlPr xmlns="http://schemas.microsoft.com/office/spreadsheetml/2009/9/main" objectType="Drop" dropStyle="combo" dx="16" fmlaLink="$S$198" fmlaRange="$AO$21:$AO$24" val="0"/>
</file>

<file path=xl/ctrlProps/ctrlProp429.xml><?xml version="1.0" encoding="utf-8"?>
<formControlPr xmlns="http://schemas.microsoft.com/office/spreadsheetml/2009/9/main" objectType="Drop" dropLines="12" dropStyle="combo" dx="16" fmlaLink="$Q$206" fmlaRange="'Module 1'!$AG$23:$AG$39" val="0"/>
</file>

<file path=xl/ctrlProps/ctrlProp430.xml><?xml version="1.0" encoding="utf-8"?>
<formControlPr xmlns="http://schemas.microsoft.com/office/spreadsheetml/2009/9/main" objectType="Drop" dropStyle="combo" dx="16" fmlaLink="$T$206" fmlaRange="$AM$21:$AM$24" val="0"/>
</file>

<file path=xl/ctrlProps/ctrlProp431.xml><?xml version="1.0" encoding="utf-8"?>
<formControlPr xmlns="http://schemas.microsoft.com/office/spreadsheetml/2009/9/main" objectType="Drop" dropStyle="combo" dx="16" fmlaLink="$S$206" fmlaRange="$AO$21:$AO$24" val="0"/>
</file>

<file path=xl/ctrlProps/ctrlProp432.xml><?xml version="1.0" encoding="utf-8"?>
<formControlPr xmlns="http://schemas.microsoft.com/office/spreadsheetml/2009/9/main" objectType="Button" lockText="1"/>
</file>

<file path=xl/ctrlProps/ctrlProp433.xml><?xml version="1.0" encoding="utf-8"?>
<formControlPr xmlns="http://schemas.microsoft.com/office/spreadsheetml/2009/9/main" objectType="Drop" dropLines="12" dropStyle="combo" dx="16" fmlaLink="#REF!" fmlaRange="'Module 1'!$AG$23:$AG$39" val="0"/>
</file>

<file path=xl/ctrlProps/ctrlProp434.xml><?xml version="1.0" encoding="utf-8"?>
<formControlPr xmlns="http://schemas.microsoft.com/office/spreadsheetml/2009/9/main" objectType="Drop" dropStyle="combo" dx="16" fmlaLink="#REF!" fmlaRange="$AM$21:$AM$24" val="0"/>
</file>

<file path=xl/ctrlProps/ctrlProp435.xml><?xml version="1.0" encoding="utf-8"?>
<formControlPr xmlns="http://schemas.microsoft.com/office/spreadsheetml/2009/9/main" objectType="Drop" dropLines="12" dropStyle="combo" dx="16" fmlaLink="#REF!" fmlaRange="'Module 1'!$AG$23:$AG$39" val="0"/>
</file>

<file path=xl/ctrlProps/ctrlProp436.xml><?xml version="1.0" encoding="utf-8"?>
<formControlPr xmlns="http://schemas.microsoft.com/office/spreadsheetml/2009/9/main" objectType="Drop" dropStyle="combo" dx="16" fmlaLink="#REF!" fmlaRange="$AM$21:$AM$24" val="0"/>
</file>

<file path=xl/ctrlProps/ctrlProp437.xml><?xml version="1.0" encoding="utf-8"?>
<formControlPr xmlns="http://schemas.microsoft.com/office/spreadsheetml/2009/9/main" objectType="Drop" dropLines="12" dropStyle="combo" dx="16" fmlaLink="$Q$284" fmlaRange="'Module 1'!$AG$23:$AG$39" val="0"/>
</file>

<file path=xl/ctrlProps/ctrlProp438.xml><?xml version="1.0" encoding="utf-8"?>
<formControlPr xmlns="http://schemas.microsoft.com/office/spreadsheetml/2009/9/main" objectType="Drop" dropStyle="combo" dx="16" fmlaLink="$T$284" fmlaRange="$AM$21:$AM$24" val="0"/>
</file>

<file path=xl/ctrlProps/ctrlProp439.xml><?xml version="1.0" encoding="utf-8"?>
<formControlPr xmlns="http://schemas.microsoft.com/office/spreadsheetml/2009/9/main" objectType="Drop" dropStyle="combo" dx="16" fmlaLink="$S$284" fmlaRange="$AL$21:$AL$24" val="0"/>
</file>

<file path=xl/ctrlProps/ctrlProp440.xml><?xml version="1.0" encoding="utf-8"?>
<formControlPr xmlns="http://schemas.microsoft.com/office/spreadsheetml/2009/9/main" objectType="Drop" dropLines="12" dropStyle="combo" dx="16" fmlaLink="$Q$293" fmlaRange="'Module 1'!$AG$23:$AG$39" val="0"/>
</file>

<file path=xl/ctrlProps/ctrlProp441.xml><?xml version="1.0" encoding="utf-8"?>
<formControlPr xmlns="http://schemas.microsoft.com/office/spreadsheetml/2009/9/main" objectType="Drop" dropStyle="combo" dx="16" fmlaLink="$T$293" fmlaRange="$AM$21:$AM$24" val="0"/>
</file>

<file path=xl/ctrlProps/ctrlProp442.xml><?xml version="1.0" encoding="utf-8"?>
<formControlPr xmlns="http://schemas.microsoft.com/office/spreadsheetml/2009/9/main" objectType="Drop" dropStyle="combo" dx="16" fmlaLink="$S$293" fmlaRange="$AO$21:$AO$24" val="0"/>
</file>

<file path=xl/ctrlProps/ctrlProp443.xml><?xml version="1.0" encoding="utf-8"?>
<formControlPr xmlns="http://schemas.microsoft.com/office/spreadsheetml/2009/9/main" objectType="Drop" dropLines="12" dropStyle="combo" dx="16" fmlaLink="$Q$294" fmlaRange="'Module 1'!$AG$23:$AG$39" val="0"/>
</file>

<file path=xl/ctrlProps/ctrlProp444.xml><?xml version="1.0" encoding="utf-8"?>
<formControlPr xmlns="http://schemas.microsoft.com/office/spreadsheetml/2009/9/main" objectType="Drop" dropStyle="combo" dx="16" fmlaLink="$T$294" fmlaRange="$AM$21:$AM$24" val="0"/>
</file>

<file path=xl/ctrlProps/ctrlProp445.xml><?xml version="1.0" encoding="utf-8"?>
<formControlPr xmlns="http://schemas.microsoft.com/office/spreadsheetml/2009/9/main" objectType="Drop" dropStyle="combo" dx="16" fmlaLink="$S$294" fmlaRange="$AO$21:$AO$24" val="0"/>
</file>

<file path=xl/ctrlProps/ctrlProp446.xml><?xml version="1.0" encoding="utf-8"?>
<formControlPr xmlns="http://schemas.microsoft.com/office/spreadsheetml/2009/9/main" objectType="Drop" dropLines="12" dropStyle="combo" dx="16" fmlaLink="$Q$295" fmlaRange="'Module 1'!$AG$23:$AG$39" val="0"/>
</file>

<file path=xl/ctrlProps/ctrlProp447.xml><?xml version="1.0" encoding="utf-8"?>
<formControlPr xmlns="http://schemas.microsoft.com/office/spreadsheetml/2009/9/main" objectType="Drop" dropStyle="combo" dx="16" fmlaLink="$T$295" fmlaRange="$AM$21:$AM$24" val="0"/>
</file>

<file path=xl/ctrlProps/ctrlProp448.xml><?xml version="1.0" encoding="utf-8"?>
<formControlPr xmlns="http://schemas.microsoft.com/office/spreadsheetml/2009/9/main" objectType="Drop" dropStyle="combo" dx="16" fmlaLink="$S$295" fmlaRange="$AO$21:$AO$24" val="0"/>
</file>

<file path=xl/ctrlProps/ctrlProp449.xml><?xml version="1.0" encoding="utf-8"?>
<formControlPr xmlns="http://schemas.microsoft.com/office/spreadsheetml/2009/9/main" objectType="Drop" dropLines="12" dropStyle="combo" dx="16" fmlaLink="$Q$296" fmlaRange="'Module 1'!$AG$23:$AG$39" val="0"/>
</file>

<file path=xl/ctrlProps/ctrlProp450.xml><?xml version="1.0" encoding="utf-8"?>
<formControlPr xmlns="http://schemas.microsoft.com/office/spreadsheetml/2009/9/main" objectType="Drop" dropStyle="combo" dx="16" fmlaLink="$T$296" fmlaRange="$AM$21:$AM$24" val="0"/>
</file>

<file path=xl/ctrlProps/ctrlProp451.xml><?xml version="1.0" encoding="utf-8"?>
<formControlPr xmlns="http://schemas.microsoft.com/office/spreadsheetml/2009/9/main" objectType="Drop" dropStyle="combo" dx="16" fmlaLink="$S$296" fmlaRange="$AO$21:$AO$24" val="0"/>
</file>

<file path=xl/ctrlProps/ctrlProp452.xml><?xml version="1.0" encoding="utf-8"?>
<formControlPr xmlns="http://schemas.microsoft.com/office/spreadsheetml/2009/9/main" objectType="Drop" dropLines="12" dropStyle="combo" dx="16" fmlaLink="$Q$297" fmlaRange="'Module 1'!$AG$23:$AG$39" val="0"/>
</file>

<file path=xl/ctrlProps/ctrlProp453.xml><?xml version="1.0" encoding="utf-8"?>
<formControlPr xmlns="http://schemas.microsoft.com/office/spreadsheetml/2009/9/main" objectType="Drop" dropStyle="combo" dx="16" fmlaLink="$T$297" fmlaRange="$AM$21:$AM$24" val="0"/>
</file>

<file path=xl/ctrlProps/ctrlProp454.xml><?xml version="1.0" encoding="utf-8"?>
<formControlPr xmlns="http://schemas.microsoft.com/office/spreadsheetml/2009/9/main" objectType="Drop" dropStyle="combo" dx="16" fmlaLink="$S$297" fmlaRange="$AO$21:$AO$24" val="0"/>
</file>

<file path=xl/ctrlProps/ctrlProp455.xml><?xml version="1.0" encoding="utf-8"?>
<formControlPr xmlns="http://schemas.microsoft.com/office/spreadsheetml/2009/9/main" objectType="Drop" dropLines="12" dropStyle="combo" dx="16" fmlaLink="$Q$298" fmlaRange="'Module 1'!$AG$23:$AG$39" val="0"/>
</file>

<file path=xl/ctrlProps/ctrlProp456.xml><?xml version="1.0" encoding="utf-8"?>
<formControlPr xmlns="http://schemas.microsoft.com/office/spreadsheetml/2009/9/main" objectType="Drop" dropStyle="combo" dx="16" fmlaLink="$T$298" fmlaRange="$AM$21:$AM$24" val="0"/>
</file>

<file path=xl/ctrlProps/ctrlProp457.xml><?xml version="1.0" encoding="utf-8"?>
<formControlPr xmlns="http://schemas.microsoft.com/office/spreadsheetml/2009/9/main" objectType="Drop" dropStyle="combo" dx="16" fmlaLink="$S$298" fmlaRange="$AO$21:$AO$24" val="0"/>
</file>

<file path=xl/ctrlProps/ctrlProp458.xml><?xml version="1.0" encoding="utf-8"?>
<formControlPr xmlns="http://schemas.microsoft.com/office/spreadsheetml/2009/9/main" objectType="Drop" dropLines="12" dropStyle="combo" dx="16" fmlaLink="$Q$299" fmlaRange="'Module 1'!$AG$23:$AG$39" val="0"/>
</file>

<file path=xl/ctrlProps/ctrlProp459.xml><?xml version="1.0" encoding="utf-8"?>
<formControlPr xmlns="http://schemas.microsoft.com/office/spreadsheetml/2009/9/main" objectType="Drop" dropStyle="combo" dx="16" fmlaLink="$T$299" fmlaRange="$AM$21:$AM$24" val="0"/>
</file>

<file path=xl/ctrlProps/ctrlProp460.xml><?xml version="1.0" encoding="utf-8"?>
<formControlPr xmlns="http://schemas.microsoft.com/office/spreadsheetml/2009/9/main" objectType="Drop" dropStyle="combo" dx="16" fmlaLink="$S$299" fmlaRange="$AO$21:$AO$24" val="0"/>
</file>

<file path=xl/ctrlProps/ctrlProp461.xml><?xml version="1.0" encoding="utf-8"?>
<formControlPr xmlns="http://schemas.microsoft.com/office/spreadsheetml/2009/9/main" objectType="Drop" dropLines="12" dropStyle="combo" dx="16" fmlaLink="$Q$300" fmlaRange="'Module 1'!$AG$23:$AG$39" val="0"/>
</file>

<file path=xl/ctrlProps/ctrlProp462.xml><?xml version="1.0" encoding="utf-8"?>
<formControlPr xmlns="http://schemas.microsoft.com/office/spreadsheetml/2009/9/main" objectType="Drop" dropStyle="combo" dx="16" fmlaLink="$T$300" fmlaRange="$AM$21:$AM$24" val="0"/>
</file>

<file path=xl/ctrlProps/ctrlProp463.xml><?xml version="1.0" encoding="utf-8"?>
<formControlPr xmlns="http://schemas.microsoft.com/office/spreadsheetml/2009/9/main" objectType="Drop" dropStyle="combo" dx="16" fmlaLink="$S$300" fmlaRange="$AO$21:$AO$24" val="0"/>
</file>

<file path=xl/ctrlProps/ctrlProp464.xml><?xml version="1.0" encoding="utf-8"?>
<formControlPr xmlns="http://schemas.microsoft.com/office/spreadsheetml/2009/9/main" objectType="Drop" dropLines="12" dropStyle="combo" dx="16" fmlaLink="$Q$301" fmlaRange="'Module 1'!$AG$23:$AG$39" val="0"/>
</file>

<file path=xl/ctrlProps/ctrlProp465.xml><?xml version="1.0" encoding="utf-8"?>
<formControlPr xmlns="http://schemas.microsoft.com/office/spreadsheetml/2009/9/main" objectType="Drop" dropStyle="combo" dx="16" fmlaLink="$T$301" fmlaRange="$AM$21:$AM$24" val="0"/>
</file>

<file path=xl/ctrlProps/ctrlProp466.xml><?xml version="1.0" encoding="utf-8"?>
<formControlPr xmlns="http://schemas.microsoft.com/office/spreadsheetml/2009/9/main" objectType="Drop" dropStyle="combo" dx="16" fmlaLink="$S$301" fmlaRange="$AO$21:$AO$24" val="0"/>
</file>

<file path=xl/ctrlProps/ctrlProp467.xml><?xml version="1.0" encoding="utf-8"?>
<formControlPr xmlns="http://schemas.microsoft.com/office/spreadsheetml/2009/9/main" objectType="Button" lockText="1"/>
</file>

<file path=xl/ctrlProps/ctrlProp468.xml><?xml version="1.0" encoding="utf-8"?>
<formControlPr xmlns="http://schemas.microsoft.com/office/spreadsheetml/2009/9/main" objectType="Drop" dropLines="12" dropStyle="combo" dx="16" fmlaLink="$Q$376" fmlaRange="'Module 1'!$AG$23:$AG$39" val="0"/>
</file>

<file path=xl/ctrlProps/ctrlProp469.xml><?xml version="1.0" encoding="utf-8"?>
<formControlPr xmlns="http://schemas.microsoft.com/office/spreadsheetml/2009/9/main" objectType="Drop" dropStyle="combo" dx="16" fmlaLink="$T$376" fmlaRange="$AM$21:$AM$24" val="0"/>
</file>

<file path=xl/ctrlProps/ctrlProp470.xml><?xml version="1.0" encoding="utf-8"?>
<formControlPr xmlns="http://schemas.microsoft.com/office/spreadsheetml/2009/9/main" objectType="Drop" dropStyle="combo" dx="16" fmlaLink="$S$376" fmlaRange="$AL$21:$AL$24" val="0"/>
</file>

<file path=xl/ctrlProps/ctrlProp471.xml><?xml version="1.0" encoding="utf-8"?>
<formControlPr xmlns="http://schemas.microsoft.com/office/spreadsheetml/2009/9/main" objectType="Drop" dropLines="12" dropStyle="combo" dx="16" fmlaLink="$Q$373" fmlaRange="'Module 1'!$AG$23:$AG$39" val="0"/>
</file>

<file path=xl/ctrlProps/ctrlProp472.xml><?xml version="1.0" encoding="utf-8"?>
<formControlPr xmlns="http://schemas.microsoft.com/office/spreadsheetml/2009/9/main" objectType="Drop" dropStyle="combo" dx="16" fmlaLink="$T$373" fmlaRange="$AM$21:$AM$24" val="0"/>
</file>

<file path=xl/ctrlProps/ctrlProp473.xml><?xml version="1.0" encoding="utf-8"?>
<formControlPr xmlns="http://schemas.microsoft.com/office/spreadsheetml/2009/9/main" objectType="Drop" dropStyle="combo" dx="16" fmlaLink="$S$373" fmlaRange="$AL$21:$AL$24" val="0"/>
</file>

<file path=xl/ctrlProps/ctrlProp474.xml><?xml version="1.0" encoding="utf-8"?>
<formControlPr xmlns="http://schemas.microsoft.com/office/spreadsheetml/2009/9/main" objectType="Drop" dropLines="12" dropStyle="combo" dx="16" fmlaLink="$Q$372" fmlaRange="'Module 1'!$AG$23:$AG$39" val="0"/>
</file>

<file path=xl/ctrlProps/ctrlProp475.xml><?xml version="1.0" encoding="utf-8"?>
<formControlPr xmlns="http://schemas.microsoft.com/office/spreadsheetml/2009/9/main" objectType="Drop" dropStyle="combo" dx="16" fmlaLink="$T$372" fmlaRange="$AM$21:$AM$24" val="0"/>
</file>

<file path=xl/ctrlProps/ctrlProp476.xml><?xml version="1.0" encoding="utf-8"?>
<formControlPr xmlns="http://schemas.microsoft.com/office/spreadsheetml/2009/9/main" objectType="Drop" dropStyle="combo" dx="16" fmlaLink="$S$372" fmlaRange="$AL$21:$AL$24" val="0"/>
</file>

<file path=xl/ctrlProps/ctrlProp477.xml><?xml version="1.0" encoding="utf-8"?>
<formControlPr xmlns="http://schemas.microsoft.com/office/spreadsheetml/2009/9/main" objectType="Drop" dropLines="12" dropStyle="combo" dx="16" fmlaLink="$Q$375" fmlaRange="'Module 1'!$AG$23:$AG$39" val="0"/>
</file>

<file path=xl/ctrlProps/ctrlProp478.xml><?xml version="1.0" encoding="utf-8"?>
<formControlPr xmlns="http://schemas.microsoft.com/office/spreadsheetml/2009/9/main" objectType="Drop" dropStyle="combo" dx="16" fmlaLink="$T$375" fmlaRange="$AM$21:$AM$24" val="0"/>
</file>

<file path=xl/ctrlProps/ctrlProp479.xml><?xml version="1.0" encoding="utf-8"?>
<formControlPr xmlns="http://schemas.microsoft.com/office/spreadsheetml/2009/9/main" objectType="Drop" dropStyle="combo" dx="16" fmlaLink="$S$375" fmlaRange="$AL$21:$AL$24" val="0"/>
</file>

<file path=xl/ctrlProps/ctrlProp480.xml><?xml version="1.0" encoding="utf-8"?>
<formControlPr xmlns="http://schemas.microsoft.com/office/spreadsheetml/2009/9/main" objectType="Drop" dropLines="12" dropStyle="combo" dx="16" fmlaLink="$Q$374" fmlaRange="'Module 1'!$AG$23:$AG$39" val="0"/>
</file>

<file path=xl/ctrlProps/ctrlProp481.xml><?xml version="1.0" encoding="utf-8"?>
<formControlPr xmlns="http://schemas.microsoft.com/office/spreadsheetml/2009/9/main" objectType="Drop" dropStyle="combo" dx="16" fmlaLink="$T$374" fmlaRange="$AM$21:$AM$24" val="0"/>
</file>

<file path=xl/ctrlProps/ctrlProp482.xml><?xml version="1.0" encoding="utf-8"?>
<formControlPr xmlns="http://schemas.microsoft.com/office/spreadsheetml/2009/9/main" objectType="Drop" dropStyle="combo" dx="16" fmlaLink="$S$374" fmlaRange="$AL$21:$AL$24" val="0"/>
</file>

<file path=xl/ctrlProps/ctrlProp483.xml><?xml version="1.0" encoding="utf-8"?>
<formControlPr xmlns="http://schemas.microsoft.com/office/spreadsheetml/2009/9/main" objectType="Drop" dropLines="12" dropStyle="combo" dx="16" fmlaLink="$Q$385" fmlaRange="'Module 1'!$AG$23:$AG$39" val="0"/>
</file>

<file path=xl/ctrlProps/ctrlProp484.xml><?xml version="1.0" encoding="utf-8"?>
<formControlPr xmlns="http://schemas.microsoft.com/office/spreadsheetml/2009/9/main" objectType="Drop" dropStyle="combo" dx="16" fmlaLink="$T$385" fmlaRange="$AM$21:$AM$24" val="0"/>
</file>

<file path=xl/ctrlProps/ctrlProp485.xml><?xml version="1.0" encoding="utf-8"?>
<formControlPr xmlns="http://schemas.microsoft.com/office/spreadsheetml/2009/9/main" objectType="Drop" dropStyle="combo" dx="16" fmlaLink="$S$385" fmlaRange="$AO$21:$AO$24" val="0"/>
</file>

<file path=xl/ctrlProps/ctrlProp486.xml><?xml version="1.0" encoding="utf-8"?>
<formControlPr xmlns="http://schemas.microsoft.com/office/spreadsheetml/2009/9/main" objectType="Drop" dropLines="12" dropStyle="combo" dx="16" fmlaLink="$Q$386" fmlaRange="'Module 1'!$AG$23:$AG$39" val="0"/>
</file>

<file path=xl/ctrlProps/ctrlProp487.xml><?xml version="1.0" encoding="utf-8"?>
<formControlPr xmlns="http://schemas.microsoft.com/office/spreadsheetml/2009/9/main" objectType="Drop" dropStyle="combo" dx="16" fmlaLink="$T$386" fmlaRange="$AM$21:$AM$24" val="0"/>
</file>

<file path=xl/ctrlProps/ctrlProp488.xml><?xml version="1.0" encoding="utf-8"?>
<formControlPr xmlns="http://schemas.microsoft.com/office/spreadsheetml/2009/9/main" objectType="Drop" dropStyle="combo" dx="16" fmlaLink="$S$386" fmlaRange="$AO$21:$AO$24" val="0"/>
</file>

<file path=xl/ctrlProps/ctrlProp489.xml><?xml version="1.0" encoding="utf-8"?>
<formControlPr xmlns="http://schemas.microsoft.com/office/spreadsheetml/2009/9/main" objectType="Drop" dropLines="12" dropStyle="combo" dx="16" fmlaLink="$Q$387" fmlaRange="'Module 1'!$AG$23:$AG$39" val="0"/>
</file>

<file path=xl/ctrlProps/ctrlProp490.xml><?xml version="1.0" encoding="utf-8"?>
<formControlPr xmlns="http://schemas.microsoft.com/office/spreadsheetml/2009/9/main" objectType="Drop" dropStyle="combo" dx="16" fmlaLink="$T$387" fmlaRange="$AM$21:$AM$24" val="0"/>
</file>

<file path=xl/ctrlProps/ctrlProp491.xml><?xml version="1.0" encoding="utf-8"?>
<formControlPr xmlns="http://schemas.microsoft.com/office/spreadsheetml/2009/9/main" objectType="Drop" dropStyle="combo" dx="16" fmlaLink="$S$387" fmlaRange="$AO$21:$AO$24" val="0"/>
</file>

<file path=xl/ctrlProps/ctrlProp492.xml><?xml version="1.0" encoding="utf-8"?>
<formControlPr xmlns="http://schemas.microsoft.com/office/spreadsheetml/2009/9/main" objectType="Drop" dropLines="12" dropStyle="combo" dx="16" fmlaLink="$Q$388" fmlaRange="'Module 1'!$AG$23:$AG$39" val="0"/>
</file>

<file path=xl/ctrlProps/ctrlProp493.xml><?xml version="1.0" encoding="utf-8"?>
<formControlPr xmlns="http://schemas.microsoft.com/office/spreadsheetml/2009/9/main" objectType="Drop" dropStyle="combo" dx="16" fmlaLink="$T$388" fmlaRange="$AM$21:$AM$24" val="0"/>
</file>

<file path=xl/ctrlProps/ctrlProp494.xml><?xml version="1.0" encoding="utf-8"?>
<formControlPr xmlns="http://schemas.microsoft.com/office/spreadsheetml/2009/9/main" objectType="Drop" dropStyle="combo" dx="16" fmlaLink="$S$388" fmlaRange="$AO$21:$AO$24" val="0"/>
</file>

<file path=xl/ctrlProps/ctrlProp495.xml><?xml version="1.0" encoding="utf-8"?>
<formControlPr xmlns="http://schemas.microsoft.com/office/spreadsheetml/2009/9/main" objectType="Drop" dropLines="12" dropStyle="combo" dx="16" fmlaLink="$Q$389" fmlaRange="'Module 1'!$AG$23:$AG$39" val="0"/>
</file>

<file path=xl/ctrlProps/ctrlProp496.xml><?xml version="1.0" encoding="utf-8"?>
<formControlPr xmlns="http://schemas.microsoft.com/office/spreadsheetml/2009/9/main" objectType="Drop" dropStyle="combo" dx="16" fmlaLink="$T$389" fmlaRange="$AM$21:$AM$24" val="0"/>
</file>

<file path=xl/ctrlProps/ctrlProp497.xml><?xml version="1.0" encoding="utf-8"?>
<formControlPr xmlns="http://schemas.microsoft.com/office/spreadsheetml/2009/9/main" objectType="Drop" dropStyle="combo" dx="16" fmlaLink="$S$389" fmlaRange="$AO$21:$AO$24" val="0"/>
</file>

<file path=xl/ctrlProps/ctrlProp498.xml><?xml version="1.0" encoding="utf-8"?>
<formControlPr xmlns="http://schemas.microsoft.com/office/spreadsheetml/2009/9/main" objectType="Drop" dropLines="12" dropStyle="combo" dx="16" fmlaLink="$Q$391" fmlaRange="'Module 1'!$AG$23:$AG$39" val="0"/>
</file>

<file path=xl/ctrlProps/ctrlProp499.xml><?xml version="1.0" encoding="utf-8"?>
<formControlPr xmlns="http://schemas.microsoft.com/office/spreadsheetml/2009/9/main" objectType="Drop" dropStyle="combo" dx="16" fmlaLink="$T$391" fmlaRange="$AM$21:$AM$24" val="0"/>
</file>

<file path=xl/ctrlProps/ctrlProp500.xml><?xml version="1.0" encoding="utf-8"?>
<formControlPr xmlns="http://schemas.microsoft.com/office/spreadsheetml/2009/9/main" objectType="Drop" dropStyle="combo" dx="16" fmlaLink="$S$391" fmlaRange="$AO$21:$AO$24" val="0"/>
</file>

<file path=xl/ctrlProps/ctrlProp501.xml><?xml version="1.0" encoding="utf-8"?>
<formControlPr xmlns="http://schemas.microsoft.com/office/spreadsheetml/2009/9/main" objectType="Button" lockText="1"/>
</file>

<file path=xl/ctrlProps/ctrlProp502.xml><?xml version="1.0" encoding="utf-8"?>
<formControlPr xmlns="http://schemas.microsoft.com/office/spreadsheetml/2009/9/main" objectType="GBox"/>
</file>

<file path=xl/ctrlProps/ctrlProp503.xml><?xml version="1.0" encoding="utf-8"?>
<formControlPr xmlns="http://schemas.microsoft.com/office/spreadsheetml/2009/9/main" objectType="Radio" firstButton="1" fmlaLink="$Q$457" lockText="1"/>
</file>

<file path=xl/ctrlProps/ctrlProp504.xml><?xml version="1.0" encoding="utf-8"?>
<formControlPr xmlns="http://schemas.microsoft.com/office/spreadsheetml/2009/9/main" objectType="Radio" lockText="1"/>
</file>

<file path=xl/ctrlProps/ctrlProp505.xml><?xml version="1.0" encoding="utf-8"?>
<formControlPr xmlns="http://schemas.microsoft.com/office/spreadsheetml/2009/9/main" objectType="GBox"/>
</file>

<file path=xl/ctrlProps/ctrlProp506.xml><?xml version="1.0" encoding="utf-8"?>
<formControlPr xmlns="http://schemas.microsoft.com/office/spreadsheetml/2009/9/main" objectType="Radio" firstButton="1" fmlaLink="$Q$459" lockText="1"/>
</file>

<file path=xl/ctrlProps/ctrlProp507.xml><?xml version="1.0" encoding="utf-8"?>
<formControlPr xmlns="http://schemas.microsoft.com/office/spreadsheetml/2009/9/main" objectType="Radio" lockText="1"/>
</file>

<file path=xl/ctrlProps/ctrlProp508.xml><?xml version="1.0" encoding="utf-8"?>
<formControlPr xmlns="http://schemas.microsoft.com/office/spreadsheetml/2009/9/main" objectType="GBox"/>
</file>

<file path=xl/ctrlProps/ctrlProp509.xml><?xml version="1.0" encoding="utf-8"?>
<formControlPr xmlns="http://schemas.microsoft.com/office/spreadsheetml/2009/9/main" objectType="Radio" firstButton="1" fmlaLink="$Q$438" lockText="1"/>
</file>

<file path=xl/ctrlProps/ctrlProp510.xml><?xml version="1.0" encoding="utf-8"?>
<formControlPr xmlns="http://schemas.microsoft.com/office/spreadsheetml/2009/9/main" objectType="Radio" lockText="1"/>
</file>

<file path=xl/ctrlProps/ctrlProp511.xml><?xml version="1.0" encoding="utf-8"?>
<formControlPr xmlns="http://schemas.microsoft.com/office/spreadsheetml/2009/9/main" objectType="Drop" dropLines="12" dropStyle="combo" dx="16" fmlaLink="$Q$480" fmlaRange="'Module 1'!$AG$23:$AG$39" val="0"/>
</file>

<file path=xl/ctrlProps/ctrlProp512.xml><?xml version="1.0" encoding="utf-8"?>
<formControlPr xmlns="http://schemas.microsoft.com/office/spreadsheetml/2009/9/main" objectType="Drop" dropStyle="combo" dx="16" fmlaLink="$T$480" fmlaRange="$AM$21:$AM$24" val="0"/>
</file>

<file path=xl/ctrlProps/ctrlProp513.xml><?xml version="1.0" encoding="utf-8"?>
<formControlPr xmlns="http://schemas.microsoft.com/office/spreadsheetml/2009/9/main" objectType="Drop" dropStyle="combo" dx="16" fmlaLink="$S$480" fmlaRange="$AL$21:$AL$24" val="0"/>
</file>

<file path=xl/ctrlProps/ctrlProp514.xml><?xml version="1.0" encoding="utf-8"?>
<formControlPr xmlns="http://schemas.microsoft.com/office/spreadsheetml/2009/9/main" objectType="Drop" dropLines="12" dropStyle="combo" dx="16" fmlaLink="$Q$481" fmlaRange="'Module 1'!$AG$23:$AG$39" val="0"/>
</file>

<file path=xl/ctrlProps/ctrlProp515.xml><?xml version="1.0" encoding="utf-8"?>
<formControlPr xmlns="http://schemas.microsoft.com/office/spreadsheetml/2009/9/main" objectType="Drop" dropStyle="combo" dx="16" fmlaLink="$T$481" fmlaRange="$AM$21:$AM$24" val="0"/>
</file>

<file path=xl/ctrlProps/ctrlProp516.xml><?xml version="1.0" encoding="utf-8"?>
<formControlPr xmlns="http://schemas.microsoft.com/office/spreadsheetml/2009/9/main" objectType="Drop" dropStyle="combo" dx="16" fmlaLink="$S$481" fmlaRange="$AL$21:$AL$24" val="0"/>
</file>

<file path=xl/ctrlProps/ctrlProp517.xml><?xml version="1.0" encoding="utf-8"?>
<formControlPr xmlns="http://schemas.microsoft.com/office/spreadsheetml/2009/9/main" objectType="Drop" dropLines="12" dropStyle="combo" dx="16" fmlaLink="$Q$482" fmlaRange="'Module 1'!$AG$23:$AG$39" val="0"/>
</file>

<file path=xl/ctrlProps/ctrlProp518.xml><?xml version="1.0" encoding="utf-8"?>
<formControlPr xmlns="http://schemas.microsoft.com/office/spreadsheetml/2009/9/main" objectType="Drop" dropStyle="combo" dx="16" fmlaLink="$T$482" fmlaRange="$AM$21:$AM$24" val="0"/>
</file>

<file path=xl/ctrlProps/ctrlProp519.xml><?xml version="1.0" encoding="utf-8"?>
<formControlPr xmlns="http://schemas.microsoft.com/office/spreadsheetml/2009/9/main" objectType="Drop" dropStyle="combo" dx="16" fmlaLink="$S$482" fmlaRange="$AL$21:$AL$24" val="0"/>
</file>

<file path=xl/ctrlProps/ctrlProp520.xml><?xml version="1.0" encoding="utf-8"?>
<formControlPr xmlns="http://schemas.microsoft.com/office/spreadsheetml/2009/9/main" objectType="Drop" dropLines="12" dropStyle="combo" dx="16" fmlaLink="$Q$483" fmlaRange="'Module 1'!$AG$23:$AG$39" val="0"/>
</file>

<file path=xl/ctrlProps/ctrlProp521.xml><?xml version="1.0" encoding="utf-8"?>
<formControlPr xmlns="http://schemas.microsoft.com/office/spreadsheetml/2009/9/main" objectType="Drop" dropStyle="combo" dx="16" fmlaLink="$T$483" fmlaRange="$AM$21:$AM$24" val="0"/>
</file>

<file path=xl/ctrlProps/ctrlProp522.xml><?xml version="1.0" encoding="utf-8"?>
<formControlPr xmlns="http://schemas.microsoft.com/office/spreadsheetml/2009/9/main" objectType="Drop" dropStyle="combo" dx="16" fmlaLink="$S$483" fmlaRange="$AL$21:$AL$24" val="0"/>
</file>

<file path=xl/ctrlProps/ctrlProp523.xml><?xml version="1.0" encoding="utf-8"?>
<formControlPr xmlns="http://schemas.microsoft.com/office/spreadsheetml/2009/9/main" objectType="Drop" dropLines="12" dropStyle="combo" dx="16" fmlaLink="$Q$488" fmlaRange="'Module 1'!$AG$23:$AG$39" val="0"/>
</file>

<file path=xl/ctrlProps/ctrlProp524.xml><?xml version="1.0" encoding="utf-8"?>
<formControlPr xmlns="http://schemas.microsoft.com/office/spreadsheetml/2009/9/main" objectType="Drop" dropStyle="combo" dx="16" fmlaLink="$T$488" fmlaRange="$AM$21:$AM$24" val="0"/>
</file>

<file path=xl/ctrlProps/ctrlProp525.xml><?xml version="1.0" encoding="utf-8"?>
<formControlPr xmlns="http://schemas.microsoft.com/office/spreadsheetml/2009/9/main" objectType="Drop" dropStyle="combo" dx="16" fmlaLink="$S$488" fmlaRange="$AL$21:$AL$24" val="0"/>
</file>

<file path=xl/ctrlProps/ctrlProp526.xml><?xml version="1.0" encoding="utf-8"?>
<formControlPr xmlns="http://schemas.microsoft.com/office/spreadsheetml/2009/9/main" objectType="Drop" dropLines="12" dropStyle="combo" dx="16" fmlaLink="$Q$497" fmlaRange="'Module 1'!$AG$23:$AG$39" val="0"/>
</file>

<file path=xl/ctrlProps/ctrlProp527.xml><?xml version="1.0" encoding="utf-8"?>
<formControlPr xmlns="http://schemas.microsoft.com/office/spreadsheetml/2009/9/main" objectType="Drop" dropStyle="combo" dx="16" fmlaLink="$T$497" fmlaRange="$AM$21:$AM$24" val="0"/>
</file>

<file path=xl/ctrlProps/ctrlProp528.xml><?xml version="1.0" encoding="utf-8"?>
<formControlPr xmlns="http://schemas.microsoft.com/office/spreadsheetml/2009/9/main" objectType="Drop" dropStyle="combo" dx="16" fmlaLink="$S$497" fmlaRange="$AO$21:$AO$24" val="0"/>
</file>

<file path=xl/ctrlProps/ctrlProp529.xml><?xml version="1.0" encoding="utf-8"?>
<formControlPr xmlns="http://schemas.microsoft.com/office/spreadsheetml/2009/9/main" objectType="Drop" dropLines="12" dropStyle="combo" dx="16" fmlaLink="$Q$498" fmlaRange="'Module 1'!$AG$23:$AG$39" val="0"/>
</file>

<file path=xl/ctrlProps/ctrlProp530.xml><?xml version="1.0" encoding="utf-8"?>
<formControlPr xmlns="http://schemas.microsoft.com/office/spreadsheetml/2009/9/main" objectType="Drop" dropStyle="combo" dx="16" fmlaLink="$T$498" fmlaRange="$AM$21:$AM$24" val="0"/>
</file>

<file path=xl/ctrlProps/ctrlProp531.xml><?xml version="1.0" encoding="utf-8"?>
<formControlPr xmlns="http://schemas.microsoft.com/office/spreadsheetml/2009/9/main" objectType="Drop" dropStyle="combo" dx="16" fmlaLink="$S$498" fmlaRange="$AO$21:$AO$24" val="0"/>
</file>

<file path=xl/ctrlProps/ctrlProp532.xml><?xml version="1.0" encoding="utf-8"?>
<formControlPr xmlns="http://schemas.microsoft.com/office/spreadsheetml/2009/9/main" objectType="Drop" dropLines="12" dropStyle="combo" dx="16" fmlaLink="$Q$499" fmlaRange="'Module 1'!$AG$23:$AG$39" val="0"/>
</file>

<file path=xl/ctrlProps/ctrlProp533.xml><?xml version="1.0" encoding="utf-8"?>
<formControlPr xmlns="http://schemas.microsoft.com/office/spreadsheetml/2009/9/main" objectType="Drop" dropStyle="combo" dx="16" fmlaLink="$T$499" fmlaRange="$AM$21:$AM$24" val="0"/>
</file>

<file path=xl/ctrlProps/ctrlProp534.xml><?xml version="1.0" encoding="utf-8"?>
<formControlPr xmlns="http://schemas.microsoft.com/office/spreadsheetml/2009/9/main" objectType="Drop" dropStyle="combo" dx="16" fmlaLink="$S$499" fmlaRange="$AO$21:$AO$24" val="0"/>
</file>

<file path=xl/ctrlProps/ctrlProp535.xml><?xml version="1.0" encoding="utf-8"?>
<formControlPr xmlns="http://schemas.microsoft.com/office/spreadsheetml/2009/9/main" objectType="Drop" dropLines="12" dropStyle="combo" dx="16" fmlaLink="$Q$500" fmlaRange="'Module 1'!$AG$23:$AG$39" val="0"/>
</file>

<file path=xl/ctrlProps/ctrlProp536.xml><?xml version="1.0" encoding="utf-8"?>
<formControlPr xmlns="http://schemas.microsoft.com/office/spreadsheetml/2009/9/main" objectType="Drop" dropStyle="combo" dx="16" fmlaLink="$T$500" fmlaRange="$AM$21:$AM$24" val="0"/>
</file>

<file path=xl/ctrlProps/ctrlProp537.xml><?xml version="1.0" encoding="utf-8"?>
<formControlPr xmlns="http://schemas.microsoft.com/office/spreadsheetml/2009/9/main" objectType="Drop" dropStyle="combo" dx="16" fmlaLink="$S$500" fmlaRange="$AO$21:$AO$24" val="0"/>
</file>

<file path=xl/ctrlProps/ctrlProp538.xml><?xml version="1.0" encoding="utf-8"?>
<formControlPr xmlns="http://schemas.microsoft.com/office/spreadsheetml/2009/9/main" objectType="Drop" dropLines="12" dropStyle="combo" dx="16" fmlaLink="$Q$501" fmlaRange="'Module 1'!$AG$23:$AG$39" val="0"/>
</file>

<file path=xl/ctrlProps/ctrlProp539.xml><?xml version="1.0" encoding="utf-8"?>
<formControlPr xmlns="http://schemas.microsoft.com/office/spreadsheetml/2009/9/main" objectType="Drop" dropStyle="combo" dx="16" fmlaLink="$T$501" fmlaRange="$AM$21:$AM$24" val="0"/>
</file>

<file path=xl/ctrlProps/ctrlProp540.xml><?xml version="1.0" encoding="utf-8"?>
<formControlPr xmlns="http://schemas.microsoft.com/office/spreadsheetml/2009/9/main" objectType="Drop" dropStyle="combo" dx="16" fmlaLink="$S$501" fmlaRange="$AO$21:$AO$24" val="0"/>
</file>

<file path=xl/ctrlProps/ctrlProp541.xml><?xml version="1.0" encoding="utf-8"?>
<formControlPr xmlns="http://schemas.microsoft.com/office/spreadsheetml/2009/9/main" objectType="Drop" dropLines="12" dropStyle="combo" dx="16" fmlaLink="$Q$502" fmlaRange="'Module 1'!$AG$23:$AG$39" val="0"/>
</file>

<file path=xl/ctrlProps/ctrlProp542.xml><?xml version="1.0" encoding="utf-8"?>
<formControlPr xmlns="http://schemas.microsoft.com/office/spreadsheetml/2009/9/main" objectType="Drop" dropStyle="combo" dx="16" fmlaLink="$T$502" fmlaRange="$AM$21:$AM$24" val="0"/>
</file>

<file path=xl/ctrlProps/ctrlProp543.xml><?xml version="1.0" encoding="utf-8"?>
<formControlPr xmlns="http://schemas.microsoft.com/office/spreadsheetml/2009/9/main" objectType="Drop" dropStyle="combo" dx="16" fmlaLink="$S$502" fmlaRange="$AO$21:$AO$24" val="0"/>
</file>

<file path=xl/ctrlProps/ctrlProp544.xml><?xml version="1.0" encoding="utf-8"?>
<formControlPr xmlns="http://schemas.microsoft.com/office/spreadsheetml/2009/9/main" objectType="Drop" dropLines="12" dropStyle="combo" dx="16" fmlaLink="$Q$503" fmlaRange="'Module 1'!$AG$23:$AG$39" val="0"/>
</file>

<file path=xl/ctrlProps/ctrlProp545.xml><?xml version="1.0" encoding="utf-8"?>
<formControlPr xmlns="http://schemas.microsoft.com/office/spreadsheetml/2009/9/main" objectType="Drop" dropStyle="combo" dx="16" fmlaLink="$T$503" fmlaRange="$AM$21:$AM$24" val="0"/>
</file>

<file path=xl/ctrlProps/ctrlProp546.xml><?xml version="1.0" encoding="utf-8"?>
<formControlPr xmlns="http://schemas.microsoft.com/office/spreadsheetml/2009/9/main" objectType="Drop" dropStyle="combo" dx="16" fmlaLink="$S$503" fmlaRange="$AO$21:$AO$24" val="0"/>
</file>

<file path=xl/ctrlProps/ctrlProp547.xml><?xml version="1.0" encoding="utf-8"?>
<formControlPr xmlns="http://schemas.microsoft.com/office/spreadsheetml/2009/9/main" objectType="Drop" dropLines="12" dropStyle="combo" dx="16" fmlaLink="$Q$504" fmlaRange="'Module 1'!$AG$23:$AG$39" val="0"/>
</file>

<file path=xl/ctrlProps/ctrlProp548.xml><?xml version="1.0" encoding="utf-8"?>
<formControlPr xmlns="http://schemas.microsoft.com/office/spreadsheetml/2009/9/main" objectType="Drop" dropStyle="combo" dx="16" fmlaLink="$T$504" fmlaRange="$AM$21:$AM$24" val="0"/>
</file>

<file path=xl/ctrlProps/ctrlProp549.xml><?xml version="1.0" encoding="utf-8"?>
<formControlPr xmlns="http://schemas.microsoft.com/office/spreadsheetml/2009/9/main" objectType="Drop" dropStyle="combo" dx="16" fmlaLink="$S$504" fmlaRange="$AO$21:$AO$24" val="0"/>
</file>

<file path=xl/ctrlProps/ctrlProp550.xml><?xml version="1.0" encoding="utf-8"?>
<formControlPr xmlns="http://schemas.microsoft.com/office/spreadsheetml/2009/9/main" objectType="Drop" dropLines="12" dropStyle="combo" dx="16" fmlaLink="$Q$505" fmlaRange="'Module 1'!$AG$23:$AG$39" val="0"/>
</file>

<file path=xl/ctrlProps/ctrlProp551.xml><?xml version="1.0" encoding="utf-8"?>
<formControlPr xmlns="http://schemas.microsoft.com/office/spreadsheetml/2009/9/main" objectType="Drop" dropStyle="combo" dx="16" fmlaLink="$T$505" fmlaRange="$AM$21:$AM$24" val="0"/>
</file>

<file path=xl/ctrlProps/ctrlProp552.xml><?xml version="1.0" encoding="utf-8"?>
<formControlPr xmlns="http://schemas.microsoft.com/office/spreadsheetml/2009/9/main" objectType="Drop" dropStyle="combo" dx="16" fmlaLink="$S$505" fmlaRange="$AO$21:$AO$24" val="0"/>
</file>

<file path=xl/ctrlProps/ctrlProp553.xml><?xml version="1.0" encoding="utf-8"?>
<formControlPr xmlns="http://schemas.microsoft.com/office/spreadsheetml/2009/9/main" objectType="Button" lockText="1"/>
</file>

<file path=xl/ctrlProps/ctrlProp554.xml><?xml version="1.0" encoding="utf-8"?>
<formControlPr xmlns="http://schemas.microsoft.com/office/spreadsheetml/2009/9/main" objectType="Drop" dropLines="12" dropStyle="combo" dx="16" fmlaLink="$Q$579" fmlaRange="'Module 1'!$AG$23:$AG$39" val="0"/>
</file>

<file path=xl/ctrlProps/ctrlProp555.xml><?xml version="1.0" encoding="utf-8"?>
<formControlPr xmlns="http://schemas.microsoft.com/office/spreadsheetml/2009/9/main" objectType="Drop" dropStyle="combo" dx="16" fmlaLink="$T$579" fmlaRange="$AM$21:$AM$24" val="0"/>
</file>

<file path=xl/ctrlProps/ctrlProp556.xml><?xml version="1.0" encoding="utf-8"?>
<formControlPr xmlns="http://schemas.microsoft.com/office/spreadsheetml/2009/9/main" objectType="Drop" dropStyle="combo" dx="16" fmlaLink="$S$579" fmlaRange="$AO$21:$AO$24" val="0"/>
</file>

<file path=xl/ctrlProps/ctrlProp557.xml><?xml version="1.0" encoding="utf-8"?>
<formControlPr xmlns="http://schemas.microsoft.com/office/spreadsheetml/2009/9/main" objectType="Drop" dropLines="12" dropStyle="combo" dx="16" fmlaLink="$Q$580" fmlaRange="'Module 1'!$AG$23:$AG$39" val="0"/>
</file>

<file path=xl/ctrlProps/ctrlProp558.xml><?xml version="1.0" encoding="utf-8"?>
<formControlPr xmlns="http://schemas.microsoft.com/office/spreadsheetml/2009/9/main" objectType="Drop" dropStyle="combo" dx="16" fmlaLink="$T$580" fmlaRange="$AM$21:$AM$24" val="0"/>
</file>

<file path=xl/ctrlProps/ctrlProp559.xml><?xml version="1.0" encoding="utf-8"?>
<formControlPr xmlns="http://schemas.microsoft.com/office/spreadsheetml/2009/9/main" objectType="Drop" dropStyle="combo" dx="16" fmlaLink="$S$580" fmlaRange="$AO$21:$AO$24" val="0"/>
</file>

<file path=xl/ctrlProps/ctrlProp560.xml><?xml version="1.0" encoding="utf-8"?>
<formControlPr xmlns="http://schemas.microsoft.com/office/spreadsheetml/2009/9/main" objectType="Drop" dropLines="12" dropStyle="combo" dx="16" fmlaLink="$Q$581" fmlaRange="'Module 1'!$AG$23:$AG$39" val="0"/>
</file>

<file path=xl/ctrlProps/ctrlProp561.xml><?xml version="1.0" encoding="utf-8"?>
<formControlPr xmlns="http://schemas.microsoft.com/office/spreadsheetml/2009/9/main" objectType="Drop" dropStyle="combo" dx="16" fmlaLink="$T$581" fmlaRange="$AM$21:$AM$24" val="0"/>
</file>

<file path=xl/ctrlProps/ctrlProp562.xml><?xml version="1.0" encoding="utf-8"?>
<formControlPr xmlns="http://schemas.microsoft.com/office/spreadsheetml/2009/9/main" objectType="Drop" dropStyle="combo" dx="16" fmlaLink="$S$581" fmlaRange="$AO$21:$AO$24" val="0"/>
</file>

<file path=xl/ctrlProps/ctrlProp563.xml><?xml version="1.0" encoding="utf-8"?>
<formControlPr xmlns="http://schemas.microsoft.com/office/spreadsheetml/2009/9/main" objectType="Drop" dropLines="12" dropStyle="combo" dx="16" fmlaLink="$Q$582" fmlaRange="'Module 1'!$AG$23:$AG$39" val="0"/>
</file>

<file path=xl/ctrlProps/ctrlProp564.xml><?xml version="1.0" encoding="utf-8"?>
<formControlPr xmlns="http://schemas.microsoft.com/office/spreadsheetml/2009/9/main" objectType="Drop" dropStyle="combo" dx="16" fmlaLink="$T$582" fmlaRange="$AM$21:$AM$24" val="0"/>
</file>

<file path=xl/ctrlProps/ctrlProp565.xml><?xml version="1.0" encoding="utf-8"?>
<formControlPr xmlns="http://schemas.microsoft.com/office/spreadsheetml/2009/9/main" objectType="Drop" dropStyle="combo" dx="16" fmlaLink="$S$582" fmlaRange="$AO$21:$AO$24" val="0"/>
</file>

<file path=xl/ctrlProps/ctrlProp566.xml><?xml version="1.0" encoding="utf-8"?>
<formControlPr xmlns="http://schemas.microsoft.com/office/spreadsheetml/2009/9/main" objectType="Button" lockText="1"/>
</file>

<file path=xl/ctrlProps/ctrlProp567.xml><?xml version="1.0" encoding="utf-8"?>
<formControlPr xmlns="http://schemas.microsoft.com/office/spreadsheetml/2009/9/main" objectType="Drop" dropLines="12" dropStyle="combo" dx="16" fmlaLink="$Q$659" fmlaRange="'Module 1'!$AG$23:$AG$39" val="0"/>
</file>

<file path=xl/ctrlProps/ctrlProp568.xml><?xml version="1.0" encoding="utf-8"?>
<formControlPr xmlns="http://schemas.microsoft.com/office/spreadsheetml/2009/9/main" objectType="Drop" dropStyle="combo" dx="16" fmlaLink="$T$659" fmlaRange="$AM$21:$AM$24" val="0"/>
</file>

<file path=xl/ctrlProps/ctrlProp569.xml><?xml version="1.0" encoding="utf-8"?>
<formControlPr xmlns="http://schemas.microsoft.com/office/spreadsheetml/2009/9/main" objectType="Drop" dropStyle="combo" dx="16" fmlaLink="$S$659" fmlaRange="$AO$21:$AO$24" val="0"/>
</file>

<file path=xl/ctrlProps/ctrlProp570.xml><?xml version="1.0" encoding="utf-8"?>
<formControlPr xmlns="http://schemas.microsoft.com/office/spreadsheetml/2009/9/main" objectType="Drop" dropLines="12" dropStyle="combo" dx="16" fmlaLink="$Q$660" fmlaRange="'Module 1'!$AG$23:$AG$39" val="0"/>
</file>

<file path=xl/ctrlProps/ctrlProp571.xml><?xml version="1.0" encoding="utf-8"?>
<formControlPr xmlns="http://schemas.microsoft.com/office/spreadsheetml/2009/9/main" objectType="Drop" dropStyle="combo" dx="16" fmlaLink="$T$660" fmlaRange="$AM$21:$AM$24" val="0"/>
</file>

<file path=xl/ctrlProps/ctrlProp572.xml><?xml version="1.0" encoding="utf-8"?>
<formControlPr xmlns="http://schemas.microsoft.com/office/spreadsheetml/2009/9/main" objectType="Drop" dropStyle="combo" dx="16" fmlaLink="$S$660" fmlaRange="$AO$21:$AO$24" val="0"/>
</file>

<file path=xl/ctrlProps/ctrlProp573.xml><?xml version="1.0" encoding="utf-8"?>
<formControlPr xmlns="http://schemas.microsoft.com/office/spreadsheetml/2009/9/main" objectType="Drop" dropLines="12" dropStyle="combo" dx="16" fmlaLink="$Q$661" fmlaRange="'Module 1'!$AG$23:$AG$39" val="0"/>
</file>

<file path=xl/ctrlProps/ctrlProp574.xml><?xml version="1.0" encoding="utf-8"?>
<formControlPr xmlns="http://schemas.microsoft.com/office/spreadsheetml/2009/9/main" objectType="Drop" dropStyle="combo" dx="16" fmlaLink="$T$661" fmlaRange="$AM$21:$AM$24" val="0"/>
</file>

<file path=xl/ctrlProps/ctrlProp575.xml><?xml version="1.0" encoding="utf-8"?>
<formControlPr xmlns="http://schemas.microsoft.com/office/spreadsheetml/2009/9/main" objectType="Drop" dropStyle="combo" dx="16" fmlaLink="$S$661" fmlaRange="$AO$21:$AO$24" val="0"/>
</file>

<file path=xl/ctrlProps/ctrlProp576.xml><?xml version="1.0" encoding="utf-8"?>
<formControlPr xmlns="http://schemas.microsoft.com/office/spreadsheetml/2009/9/main" objectType="Drop" dropLines="12" dropStyle="combo" dx="16" fmlaLink="$Q$662" fmlaRange="'Module 1'!$AG$23:$AG$39" val="0"/>
</file>

<file path=xl/ctrlProps/ctrlProp577.xml><?xml version="1.0" encoding="utf-8"?>
<formControlPr xmlns="http://schemas.microsoft.com/office/spreadsheetml/2009/9/main" objectType="Drop" dropStyle="combo" dx="16" fmlaLink="$T$662" fmlaRange="$AM$21:$AM$24" val="0"/>
</file>

<file path=xl/ctrlProps/ctrlProp578.xml><?xml version="1.0" encoding="utf-8"?>
<formControlPr xmlns="http://schemas.microsoft.com/office/spreadsheetml/2009/9/main" objectType="Drop" dropStyle="combo" dx="16" fmlaLink="$S$662" fmlaRange="$AO$21:$AO$24" val="0"/>
</file>

<file path=xl/ctrlProps/ctrlProp579.xml><?xml version="1.0" encoding="utf-8"?>
<formControlPr xmlns="http://schemas.microsoft.com/office/spreadsheetml/2009/9/main" objectType="Drop" dropLines="12" dropStyle="combo" dx="16" fmlaLink="$Q$663" fmlaRange="'Module 1'!$AG$23:$AG$39" val="0"/>
</file>

<file path=xl/ctrlProps/ctrlProp580.xml><?xml version="1.0" encoding="utf-8"?>
<formControlPr xmlns="http://schemas.microsoft.com/office/spreadsheetml/2009/9/main" objectType="Drop" dropStyle="combo" dx="16" fmlaLink="$T$663" fmlaRange="$AM$21:$AM$24" val="0"/>
</file>

<file path=xl/ctrlProps/ctrlProp581.xml><?xml version="1.0" encoding="utf-8"?>
<formControlPr xmlns="http://schemas.microsoft.com/office/spreadsheetml/2009/9/main" objectType="Drop" dropStyle="combo" dx="16" fmlaLink="$S$663" fmlaRange="$AO$21:$AO$24" val="0"/>
</file>

<file path=xl/ctrlProps/ctrlProp582.xml><?xml version="1.0" encoding="utf-8"?>
<formControlPr xmlns="http://schemas.microsoft.com/office/spreadsheetml/2009/9/main" objectType="Drop" dropLines="12" dropStyle="combo" dx="16" fmlaLink="$Q$664" fmlaRange="'Module 1'!$AG$23:$AG$39" val="0"/>
</file>

<file path=xl/ctrlProps/ctrlProp583.xml><?xml version="1.0" encoding="utf-8"?>
<formControlPr xmlns="http://schemas.microsoft.com/office/spreadsheetml/2009/9/main" objectType="Drop" dropStyle="combo" dx="16" fmlaLink="$T$664" fmlaRange="$AM$21:$AM$24" val="0"/>
</file>

<file path=xl/ctrlProps/ctrlProp584.xml><?xml version="1.0" encoding="utf-8"?>
<formControlPr xmlns="http://schemas.microsoft.com/office/spreadsheetml/2009/9/main" objectType="Drop" dropStyle="combo" dx="16" fmlaLink="$S$664" fmlaRange="$AO$21:$AO$24" val="0"/>
</file>

<file path=xl/ctrlProps/ctrlProp585.xml><?xml version="1.0" encoding="utf-8"?>
<formControlPr xmlns="http://schemas.microsoft.com/office/spreadsheetml/2009/9/main" objectType="Button" lockText="1"/>
</file>

<file path=xl/ctrlProps/ctrlProp586.xml><?xml version="1.0" encoding="utf-8"?>
<formControlPr xmlns="http://schemas.microsoft.com/office/spreadsheetml/2009/9/main" objectType="Drop" dropLines="12" dropStyle="combo" dx="16" fmlaLink="$Q$98" fmlaRange="'Module 1'!$AG$23:$AG$39" val="0"/>
</file>

<file path=xl/ctrlProps/ctrlProp587.xml><?xml version="1.0" encoding="utf-8"?>
<formControlPr xmlns="http://schemas.microsoft.com/office/spreadsheetml/2009/9/main" objectType="Drop" dropLines="12" dropStyle="combo" dx="16" fmlaLink="$Q$96" fmlaRange="$AF$113:$AF$115" val="0"/>
</file>

<file path=xl/ctrlProps/ctrlProp588.xml><?xml version="1.0" encoding="utf-8"?>
<formControlPr xmlns="http://schemas.microsoft.com/office/spreadsheetml/2009/9/main" objectType="Drop" dropLines="12" dropStyle="combo" dx="16" fmlaLink="$Q$99" fmlaRange="'Module 1'!$AG$23:$AG$39" val="0"/>
</file>

<file path=xl/ctrlProps/ctrlProp589.xml><?xml version="1.0" encoding="utf-8"?>
<formControlPr xmlns="http://schemas.microsoft.com/office/spreadsheetml/2009/9/main" objectType="Drop" dropLines="12" dropStyle="combo" dx="16" fmlaLink="$Q$100" fmlaRange="'Module 1'!$AG$23:$AG$39" val="0"/>
</file>

<file path=xl/ctrlProps/ctrlProp590.xml><?xml version="1.0" encoding="utf-8"?>
<formControlPr xmlns="http://schemas.microsoft.com/office/spreadsheetml/2009/9/main" objectType="Drop" dropLines="12" dropStyle="combo" dx="16" fmlaLink="$Q$101" fmlaRange="'Module 1'!$AG$23:$AG$39" val="0"/>
</file>

<file path=xl/ctrlProps/ctrlProp591.xml><?xml version="1.0" encoding="utf-8"?>
<formControlPr xmlns="http://schemas.microsoft.com/office/spreadsheetml/2009/9/main" objectType="Drop" dropLines="12" dropStyle="combo" dx="16" fmlaLink="$Q$102" fmlaRange="'Module 1'!$AG$23:$AG$39" val="0"/>
</file>

<file path=xl/ctrlProps/ctrlProp592.xml><?xml version="1.0" encoding="utf-8"?>
<formControlPr xmlns="http://schemas.microsoft.com/office/spreadsheetml/2009/9/main" objectType="Drop" dropLines="12" dropStyle="combo" dx="16" fmlaLink="$Q$97" fmlaRange="'Module 1'!$AG$23:$AG$39" val="0"/>
</file>

<file path=xl/ctrlProps/ctrlProp593.xml><?xml version="1.0" encoding="utf-8"?>
<formControlPr xmlns="http://schemas.microsoft.com/office/spreadsheetml/2009/9/main" objectType="Drop" dropStyle="combo" dx="16" fmlaLink="$T$97" fmlaRange="$AM$21:$AM$24" val="0"/>
</file>

<file path=xl/ctrlProps/ctrlProp594.xml><?xml version="1.0" encoding="utf-8"?>
<formControlPr xmlns="http://schemas.microsoft.com/office/spreadsheetml/2009/9/main" objectType="Drop" dropStyle="combo" dx="16" fmlaLink="$T$98" fmlaRange="$AM$21:$AM$24" val="0"/>
</file>

<file path=xl/ctrlProps/ctrlProp595.xml><?xml version="1.0" encoding="utf-8"?>
<formControlPr xmlns="http://schemas.microsoft.com/office/spreadsheetml/2009/9/main" objectType="Drop" dropStyle="combo" dx="16" fmlaLink="$T$99" fmlaRange="$AM$21:$AM$24" val="0"/>
</file>

<file path=xl/ctrlProps/ctrlProp596.xml><?xml version="1.0" encoding="utf-8"?>
<formControlPr xmlns="http://schemas.microsoft.com/office/spreadsheetml/2009/9/main" objectType="Drop" dropStyle="combo" dx="16" fmlaLink="$T$100" fmlaRange="$AM$21:$AM$24" val="0"/>
</file>

<file path=xl/ctrlProps/ctrlProp597.xml><?xml version="1.0" encoding="utf-8"?>
<formControlPr xmlns="http://schemas.microsoft.com/office/spreadsheetml/2009/9/main" objectType="Drop" dropStyle="combo" dx="16" fmlaLink="$T$101" fmlaRange="$AM$21:$AM$24" val="0"/>
</file>

<file path=xl/ctrlProps/ctrlProp598.xml><?xml version="1.0" encoding="utf-8"?>
<formControlPr xmlns="http://schemas.microsoft.com/office/spreadsheetml/2009/9/main" objectType="Drop" dropStyle="combo" dx="16" fmlaLink="$T$102" fmlaRange="$AM$21:$AM$24" val="0"/>
</file>

<file path=xl/ctrlProps/ctrlProp599.xml><?xml version="1.0" encoding="utf-8"?>
<formControlPr xmlns="http://schemas.microsoft.com/office/spreadsheetml/2009/9/main" objectType="Drop" dropStyle="combo" dx="16" fmlaLink="$S$97" fmlaRange="$AO$21:$AO$24" val="0"/>
</file>

<file path=xl/ctrlProps/ctrlProp600.xml><?xml version="1.0" encoding="utf-8"?>
<formControlPr xmlns="http://schemas.microsoft.com/office/spreadsheetml/2009/9/main" objectType="Drop" dropStyle="combo" dx="16" fmlaLink="$S$98" fmlaRange="$AO$21:$AO$24" val="0"/>
</file>

<file path=xl/ctrlProps/ctrlProp601.xml><?xml version="1.0" encoding="utf-8"?>
<formControlPr xmlns="http://schemas.microsoft.com/office/spreadsheetml/2009/9/main" objectType="Drop" dropStyle="combo" dx="16" fmlaLink="$S$99" fmlaRange="$AO$21:$AO$24" val="0"/>
</file>

<file path=xl/ctrlProps/ctrlProp602.xml><?xml version="1.0" encoding="utf-8"?>
<formControlPr xmlns="http://schemas.microsoft.com/office/spreadsheetml/2009/9/main" objectType="Drop" dropStyle="combo" dx="16" fmlaLink="$S$100" fmlaRange="$AO$21:$AO$24" val="0"/>
</file>

<file path=xl/ctrlProps/ctrlProp603.xml><?xml version="1.0" encoding="utf-8"?>
<formControlPr xmlns="http://schemas.microsoft.com/office/spreadsheetml/2009/9/main" objectType="Drop" dropStyle="combo" dx="16" fmlaLink="$S$101" fmlaRange="$AO$21:$AO$24" val="0"/>
</file>

<file path=xl/ctrlProps/ctrlProp604.xml><?xml version="1.0" encoding="utf-8"?>
<formControlPr xmlns="http://schemas.microsoft.com/office/spreadsheetml/2009/9/main" objectType="Drop" dropStyle="combo" dx="16" fmlaLink="$S$102" fmlaRange="$AO$21:$AO$24" val="0"/>
</file>

<file path=xl/ctrlProps/ctrlProp605.xml><?xml version="1.0" encoding="utf-8"?>
<formControlPr xmlns="http://schemas.microsoft.com/office/spreadsheetml/2009/9/main" objectType="Drop" dropLines="12" dropStyle="combo" dx="16" fmlaLink="$Q$103" fmlaRange="'Module 1'!$AG$23:$AG$39" val="0"/>
</file>

<file path=xl/ctrlProps/ctrlProp606.xml><?xml version="1.0" encoding="utf-8"?>
<formControlPr xmlns="http://schemas.microsoft.com/office/spreadsheetml/2009/9/main" objectType="Drop" dropStyle="combo" dx="16" fmlaLink="$T$103" fmlaRange="$AM$21:$AM$24" val="0"/>
</file>

<file path=xl/ctrlProps/ctrlProp607.xml><?xml version="1.0" encoding="utf-8"?>
<formControlPr xmlns="http://schemas.microsoft.com/office/spreadsheetml/2009/9/main" objectType="Drop" dropStyle="combo" dx="16" fmlaLink="$S$103" fmlaRange="$AO$21:$AO$24" val="0"/>
</file>

<file path=xl/ctrlProps/ctrlProp608.xml><?xml version="1.0" encoding="utf-8"?>
<formControlPr xmlns="http://schemas.microsoft.com/office/spreadsheetml/2009/9/main" objectType="Drop" dropLines="12" dropStyle="combo" dx="16" fmlaLink="$Q$106" fmlaRange="'Module 1'!$AG$23:$AG$39" val="0"/>
</file>

<file path=xl/ctrlProps/ctrlProp609.xml><?xml version="1.0" encoding="utf-8"?>
<formControlPr xmlns="http://schemas.microsoft.com/office/spreadsheetml/2009/9/main" objectType="Drop" dropStyle="combo" dx="16" fmlaLink="$T$106" fmlaRange="$AM$21:$AM$24" val="0"/>
</file>

<file path=xl/ctrlProps/ctrlProp610.xml><?xml version="1.0" encoding="utf-8"?>
<formControlPr xmlns="http://schemas.microsoft.com/office/spreadsheetml/2009/9/main" objectType="Drop" dropStyle="combo" dx="16" fmlaLink="$S$106" fmlaRange="$AO$21:$AO$24" val="0"/>
</file>

<file path=xl/ctrlProps/ctrlProp611.xml><?xml version="1.0" encoding="utf-8"?>
<formControlPr xmlns="http://schemas.microsoft.com/office/spreadsheetml/2009/9/main" objectType="Drop" dropLines="12" dropStyle="combo" dx="16" fmlaLink="$Q$87" fmlaRange="'Module 1'!$AG$23:$AG$39" val="0"/>
</file>

<file path=xl/ctrlProps/ctrlProp612.xml><?xml version="1.0" encoding="utf-8"?>
<formControlPr xmlns="http://schemas.microsoft.com/office/spreadsheetml/2009/9/main" objectType="Drop" dropLines="12" dropStyle="combo" dx="16" fmlaLink="$Q$85" fmlaRange="$AC$113:$AC$115" val="0"/>
</file>

<file path=xl/ctrlProps/ctrlProp613.xml><?xml version="1.0" encoding="utf-8"?>
<formControlPr xmlns="http://schemas.microsoft.com/office/spreadsheetml/2009/9/main" objectType="Drop" dropLines="12" dropStyle="combo" dx="16" fmlaLink="$Q$88" fmlaRange="'Module 1'!$AG$23:$AG$39" val="0"/>
</file>

<file path=xl/ctrlProps/ctrlProp614.xml><?xml version="1.0" encoding="utf-8"?>
<formControlPr xmlns="http://schemas.microsoft.com/office/spreadsheetml/2009/9/main" objectType="Drop" dropLines="12" dropStyle="combo" dx="16" fmlaLink="$Q$89" fmlaRange="'Module 1'!$AG$23:$AG$39" val="0"/>
</file>

<file path=xl/ctrlProps/ctrlProp615.xml><?xml version="1.0" encoding="utf-8"?>
<formControlPr xmlns="http://schemas.microsoft.com/office/spreadsheetml/2009/9/main" objectType="Drop" dropLines="12" dropStyle="combo" dx="16" fmlaLink="$Q$90" fmlaRange="'Module 1'!$AG$23:$AG$39" val="0"/>
</file>

<file path=xl/ctrlProps/ctrlProp616.xml><?xml version="1.0" encoding="utf-8"?>
<formControlPr xmlns="http://schemas.microsoft.com/office/spreadsheetml/2009/9/main" objectType="Drop" dropLines="12" dropStyle="combo" dx="16" fmlaLink="$Q$91" fmlaRange="'Module 1'!$AG$23:$AG$39" val="0"/>
</file>

<file path=xl/ctrlProps/ctrlProp617.xml><?xml version="1.0" encoding="utf-8"?>
<formControlPr xmlns="http://schemas.microsoft.com/office/spreadsheetml/2009/9/main" objectType="Drop" dropLines="12" dropStyle="combo" dx="16" fmlaLink="$Q$86" fmlaRange="'Module 1'!$AG$23:$AG$39" val="0"/>
</file>

<file path=xl/ctrlProps/ctrlProp618.xml><?xml version="1.0" encoding="utf-8"?>
<formControlPr xmlns="http://schemas.microsoft.com/office/spreadsheetml/2009/9/main" objectType="Drop" dropStyle="combo" dx="16" fmlaLink="$T$86" fmlaRange="$AM$21:$AM$24" val="0"/>
</file>

<file path=xl/ctrlProps/ctrlProp619.xml><?xml version="1.0" encoding="utf-8"?>
<formControlPr xmlns="http://schemas.microsoft.com/office/spreadsheetml/2009/9/main" objectType="Drop" dropStyle="combo" dx="16" fmlaLink="$T$87" fmlaRange="$AM$21:$AM$24" val="0"/>
</file>

<file path=xl/ctrlProps/ctrlProp620.xml><?xml version="1.0" encoding="utf-8"?>
<formControlPr xmlns="http://schemas.microsoft.com/office/spreadsheetml/2009/9/main" objectType="Drop" dropStyle="combo" dx="16" fmlaLink="$T$88" fmlaRange="$AM$21:$AM$24" val="0"/>
</file>

<file path=xl/ctrlProps/ctrlProp621.xml><?xml version="1.0" encoding="utf-8"?>
<formControlPr xmlns="http://schemas.microsoft.com/office/spreadsheetml/2009/9/main" objectType="Drop" dropStyle="combo" dx="16" fmlaLink="$T$89" fmlaRange="$AM$21:$AM$24" val="0"/>
</file>

<file path=xl/ctrlProps/ctrlProp622.xml><?xml version="1.0" encoding="utf-8"?>
<formControlPr xmlns="http://schemas.microsoft.com/office/spreadsheetml/2009/9/main" objectType="Drop" dropStyle="combo" dx="16" fmlaLink="$T$90" fmlaRange="$AM$21:$AM$24" val="0"/>
</file>

<file path=xl/ctrlProps/ctrlProp623.xml><?xml version="1.0" encoding="utf-8"?>
<formControlPr xmlns="http://schemas.microsoft.com/office/spreadsheetml/2009/9/main" objectType="Drop" dropStyle="combo" dx="16" fmlaLink="$T$91" fmlaRange="$AM$21:$AM$24" val="0"/>
</file>

<file path=xl/ctrlProps/ctrlProp624.xml><?xml version="1.0" encoding="utf-8"?>
<formControlPr xmlns="http://schemas.microsoft.com/office/spreadsheetml/2009/9/main" objectType="Drop" dropStyle="combo" dx="16" fmlaLink="$S$86" fmlaRange="$AL$21:$AL$24" val="0"/>
</file>

<file path=xl/ctrlProps/ctrlProp625.xml><?xml version="1.0" encoding="utf-8"?>
<formControlPr xmlns="http://schemas.microsoft.com/office/spreadsheetml/2009/9/main" objectType="Drop" dropStyle="combo" dx="16" fmlaLink="$S$87" fmlaRange="$AL$21:$AL$24" val="0"/>
</file>

<file path=xl/ctrlProps/ctrlProp626.xml><?xml version="1.0" encoding="utf-8"?>
<formControlPr xmlns="http://schemas.microsoft.com/office/spreadsheetml/2009/9/main" objectType="Drop" dropStyle="combo" dx="16" fmlaLink="$S$88" fmlaRange="$AL$21:$AL$24" val="0"/>
</file>

<file path=xl/ctrlProps/ctrlProp627.xml><?xml version="1.0" encoding="utf-8"?>
<formControlPr xmlns="http://schemas.microsoft.com/office/spreadsheetml/2009/9/main" objectType="Drop" dropStyle="combo" dx="16" fmlaLink="$S$89" fmlaRange="$AL$21:$AL$24" val="0"/>
</file>

<file path=xl/ctrlProps/ctrlProp628.xml><?xml version="1.0" encoding="utf-8"?>
<formControlPr xmlns="http://schemas.microsoft.com/office/spreadsheetml/2009/9/main" objectType="Drop" dropStyle="combo" dx="16" fmlaLink="$S$91" fmlaRange="$AL$21:$AL$24" val="0"/>
</file>

<file path=xl/ctrlProps/ctrlProp629.xml><?xml version="1.0" encoding="utf-8"?>
<formControlPr xmlns="http://schemas.microsoft.com/office/spreadsheetml/2009/9/main" objectType="Drop" dropStyle="combo" dx="16" fmlaLink="$S$90" fmlaRange="$AL$21:$AL$24" val="0"/>
</file>

<file path=xl/ctrlProps/ctrlProp630.xml><?xml version="1.0" encoding="utf-8"?>
<formControlPr xmlns="http://schemas.microsoft.com/office/spreadsheetml/2009/9/main" objectType="Drop" dropLines="12" dropStyle="combo" dx="16" fmlaLink="$Q$92" fmlaRange="'Module 1'!$AG$23:$AG$39" val="0"/>
</file>

<file path=xl/ctrlProps/ctrlProp631.xml><?xml version="1.0" encoding="utf-8"?>
<formControlPr xmlns="http://schemas.microsoft.com/office/spreadsheetml/2009/9/main" objectType="Drop" dropStyle="combo" dx="16" fmlaLink="$T$92" fmlaRange="$AM$21:$AM$24" val="0"/>
</file>

<file path=xl/ctrlProps/ctrlProp632.xml><?xml version="1.0" encoding="utf-8"?>
<formControlPr xmlns="http://schemas.microsoft.com/office/spreadsheetml/2009/9/main" objectType="Drop" dropStyle="combo" dx="16" fmlaLink="$S$92" fmlaRange="$AL$21:$AL$24" val="0"/>
</file>

<file path=xl/ctrlProps/ctrlProp633.xml><?xml version="1.0" encoding="utf-8"?>
<formControlPr xmlns="http://schemas.microsoft.com/office/spreadsheetml/2009/9/main" objectType="Drop" dropLines="12" dropStyle="combo" dx="16" fmlaLink="$Q$93" fmlaRange="'Module 1'!$AG$23:$AG$39" val="0"/>
</file>

<file path=xl/ctrlProps/ctrlProp634.xml><?xml version="1.0" encoding="utf-8"?>
<formControlPr xmlns="http://schemas.microsoft.com/office/spreadsheetml/2009/9/main" objectType="Drop" dropStyle="combo" dx="16" fmlaLink="$T$93" fmlaRange="$AM$21:$AM$24" val="0"/>
</file>

<file path=xl/ctrlProps/ctrlProp635.xml><?xml version="1.0" encoding="utf-8"?>
<formControlPr xmlns="http://schemas.microsoft.com/office/spreadsheetml/2009/9/main" objectType="Drop" dropStyle="combo" dx="16" fmlaLink="$S$93" fmlaRange="$AL$21:$AL$24" val="0"/>
</file>

<file path=xl/ctrlProps/ctrlProp636.xml><?xml version="1.0" encoding="utf-8"?>
<formControlPr xmlns="http://schemas.microsoft.com/office/spreadsheetml/2009/9/main" objectType="Drop" dropLines="12" dropStyle="combo" dx="16" fmlaLink="$Q$94" fmlaRange="'Module 1'!$AG$23:$AG$39" val="0"/>
</file>

<file path=xl/ctrlProps/ctrlProp637.xml><?xml version="1.0" encoding="utf-8"?>
<formControlPr xmlns="http://schemas.microsoft.com/office/spreadsheetml/2009/9/main" objectType="Drop" dropStyle="combo" dx="16" fmlaLink="$T$94" fmlaRange="$AM$21:$AM$24" val="0"/>
</file>

<file path=xl/ctrlProps/ctrlProp638.xml><?xml version="1.0" encoding="utf-8"?>
<formControlPr xmlns="http://schemas.microsoft.com/office/spreadsheetml/2009/9/main" objectType="Button" lockText="1"/>
</file>

<file path=xl/ctrlProps/ctrlProp639.xml><?xml version="1.0" encoding="utf-8"?>
<formControlPr xmlns="http://schemas.microsoft.com/office/spreadsheetml/2009/9/main" objectType="Button" lockText="1"/>
</file>

<file path=xl/ctrlProps/ctrlProp640.xml><?xml version="1.0" encoding="utf-8"?>
<formControlPr xmlns="http://schemas.microsoft.com/office/spreadsheetml/2009/9/main" objectType="Button" lockText="1"/>
</file>

<file path=xl/ctrlProps/ctrlProp641.xml><?xml version="1.0" encoding="utf-8"?>
<formControlPr xmlns="http://schemas.microsoft.com/office/spreadsheetml/2009/9/main" objectType="Button" lockText="1"/>
</file>

<file path=xl/ctrlProps/ctrlProp642.xml><?xml version="1.0" encoding="utf-8"?>
<formControlPr xmlns="http://schemas.microsoft.com/office/spreadsheetml/2009/9/main" objectType="Button" lockText="1"/>
</file>

<file path=xl/ctrlProps/ctrlProp643.xml><?xml version="1.0" encoding="utf-8"?>
<formControlPr xmlns="http://schemas.microsoft.com/office/spreadsheetml/2009/9/main" objectType="Button" lockText="1"/>
</file>

<file path=xl/ctrlProps/ctrlProp644.xml><?xml version="1.0" encoding="utf-8"?>
<formControlPr xmlns="http://schemas.microsoft.com/office/spreadsheetml/2009/9/main" objectType="Button" lockText="1"/>
</file>

<file path=xl/ctrlProps/ctrlProp645.xml><?xml version="1.0" encoding="utf-8"?>
<formControlPr xmlns="http://schemas.microsoft.com/office/spreadsheetml/2009/9/main" objectType="Button" lockText="1"/>
</file>

<file path=xl/ctrlProps/ctrlProp646.xml><?xml version="1.0" encoding="utf-8"?>
<formControlPr xmlns="http://schemas.microsoft.com/office/spreadsheetml/2009/9/main" objectType="GBox"/>
</file>

<file path=xl/ctrlProps/ctrlProp647.xml><?xml version="1.0" encoding="utf-8"?>
<formControlPr xmlns="http://schemas.microsoft.com/office/spreadsheetml/2009/9/main" objectType="Radio" lockText="1"/>
</file>

<file path=xl/ctrlProps/ctrlProp648.xml><?xml version="1.0" encoding="utf-8"?>
<formControlPr xmlns="http://schemas.microsoft.com/office/spreadsheetml/2009/9/main" objectType="Radio" lockText="1"/>
</file>

<file path=xl/ctrlProps/ctrlProp649.xml><?xml version="1.0" encoding="utf-8"?>
<formControlPr xmlns="http://schemas.microsoft.com/office/spreadsheetml/2009/9/main" objectType="Radio" lockText="1"/>
</file>

<file path=xl/ctrlProps/ctrlProp650.xml><?xml version="1.0" encoding="utf-8"?>
<formControlPr xmlns="http://schemas.microsoft.com/office/spreadsheetml/2009/9/main" objectType="Radio" lockText="1"/>
</file>

<file path=xl/ctrlProps/ctrlProp651.xml><?xml version="1.0" encoding="utf-8"?>
<formControlPr xmlns="http://schemas.microsoft.com/office/spreadsheetml/2009/9/main" objectType="Radio" lockText="1"/>
</file>

<file path=xl/ctrlProps/ctrlProp652.xml><?xml version="1.0" encoding="utf-8"?>
<formControlPr xmlns="http://schemas.microsoft.com/office/spreadsheetml/2009/9/main" objectType="Radio" firstButton="1" fmlaLink="$Q$70" lockText="1"/>
</file>

<file path=xl/ctrlProps/ctrlProp653.xml><?xml version="1.0" encoding="utf-8"?>
<formControlPr xmlns="http://schemas.microsoft.com/office/spreadsheetml/2009/9/main" objectType="Radio" lockText="1"/>
</file>

<file path=xl/ctrlProps/ctrlProp654.xml><?xml version="1.0" encoding="utf-8"?>
<formControlPr xmlns="http://schemas.microsoft.com/office/spreadsheetml/2009/9/main" objectType="Radio" lockText="1"/>
</file>

<file path=xl/ctrlProps/ctrlProp655.xml><?xml version="1.0" encoding="utf-8"?>
<formControlPr xmlns="http://schemas.microsoft.com/office/spreadsheetml/2009/9/main" objectType="GBox"/>
</file>

<file path=xl/ctrlProps/ctrlProp656.xml><?xml version="1.0" encoding="utf-8"?>
<formControlPr xmlns="http://schemas.microsoft.com/office/spreadsheetml/2009/9/main" objectType="Radio" lockText="1"/>
</file>

<file path=xl/ctrlProps/ctrlProp657.xml><?xml version="1.0" encoding="utf-8"?>
<formControlPr xmlns="http://schemas.microsoft.com/office/spreadsheetml/2009/9/main" objectType="Radio" lockText="1"/>
</file>

<file path=xl/ctrlProps/ctrlProp658.xml><?xml version="1.0" encoding="utf-8"?>
<formControlPr xmlns="http://schemas.microsoft.com/office/spreadsheetml/2009/9/main" objectType="Radio" lockText="1"/>
</file>

<file path=xl/ctrlProps/ctrlProp659.xml><?xml version="1.0" encoding="utf-8"?>
<formControlPr xmlns="http://schemas.microsoft.com/office/spreadsheetml/2009/9/main" objectType="Radio" lockText="1"/>
</file>

<file path=xl/ctrlProps/ctrlProp660.xml><?xml version="1.0" encoding="utf-8"?>
<formControlPr xmlns="http://schemas.microsoft.com/office/spreadsheetml/2009/9/main" objectType="Radio" lockText="1"/>
</file>

<file path=xl/ctrlProps/ctrlProp661.xml><?xml version="1.0" encoding="utf-8"?>
<formControlPr xmlns="http://schemas.microsoft.com/office/spreadsheetml/2009/9/main" objectType="Radio" lockText="1"/>
</file>

<file path=xl/ctrlProps/ctrlProp662.xml><?xml version="1.0" encoding="utf-8"?>
<formControlPr xmlns="http://schemas.microsoft.com/office/spreadsheetml/2009/9/main" objectType="Radio" lockText="1"/>
</file>

<file path=xl/ctrlProps/ctrlProp663.xml><?xml version="1.0" encoding="utf-8"?>
<formControlPr xmlns="http://schemas.microsoft.com/office/spreadsheetml/2009/9/main" objectType="Radio" lockText="1"/>
</file>

<file path=xl/ctrlProps/ctrlProp664.xml><?xml version="1.0" encoding="utf-8"?>
<formControlPr xmlns="http://schemas.microsoft.com/office/spreadsheetml/2009/9/main" objectType="Radio" lockText="1"/>
</file>

<file path=xl/ctrlProps/ctrlProp665.xml><?xml version="1.0" encoding="utf-8"?>
<formControlPr xmlns="http://schemas.microsoft.com/office/spreadsheetml/2009/9/main" objectType="Radio" lockText="1"/>
</file>

<file path=xl/ctrlProps/ctrlProp666.xml><?xml version="1.0" encoding="utf-8"?>
<formControlPr xmlns="http://schemas.microsoft.com/office/spreadsheetml/2009/9/main" objectType="Radio" lockText="1"/>
</file>

<file path=xl/ctrlProps/ctrlProp667.xml><?xml version="1.0" encoding="utf-8"?>
<formControlPr xmlns="http://schemas.microsoft.com/office/spreadsheetml/2009/9/main" objectType="Radio" lockText="1"/>
</file>

<file path=xl/ctrlProps/ctrlProp668.xml><?xml version="1.0" encoding="utf-8"?>
<formControlPr xmlns="http://schemas.microsoft.com/office/spreadsheetml/2009/9/main" objectType="Radio" lockText="1"/>
</file>

<file path=xl/ctrlProps/ctrlProp669.xml><?xml version="1.0" encoding="utf-8"?>
<formControlPr xmlns="http://schemas.microsoft.com/office/spreadsheetml/2009/9/main" objectType="Radio" lockText="1"/>
</file>

<file path=xl/ctrlProps/ctrlProp670.xml><?xml version="1.0" encoding="utf-8"?>
<formControlPr xmlns="http://schemas.microsoft.com/office/spreadsheetml/2009/9/main" objectType="Radio" lockText="1"/>
</file>

<file path=xl/ctrlProps/ctrlProp671.xml><?xml version="1.0" encoding="utf-8"?>
<formControlPr xmlns="http://schemas.microsoft.com/office/spreadsheetml/2009/9/main" objectType="Radio" lockText="1"/>
</file>

<file path=xl/ctrlProps/ctrlProp672.xml><?xml version="1.0" encoding="utf-8"?>
<formControlPr xmlns="http://schemas.microsoft.com/office/spreadsheetml/2009/9/main" objectType="Radio" lockText="1"/>
</file>

<file path=xl/ctrlProps/ctrlProp673.xml><?xml version="1.0" encoding="utf-8"?>
<formControlPr xmlns="http://schemas.microsoft.com/office/spreadsheetml/2009/9/main" objectType="Radio" lockText="1"/>
</file>

<file path=xl/ctrlProps/ctrlProp674.xml><?xml version="1.0" encoding="utf-8"?>
<formControlPr xmlns="http://schemas.microsoft.com/office/spreadsheetml/2009/9/main" objectType="Radio" lockText="1"/>
</file>

<file path=xl/ctrlProps/ctrlProp675.xml><?xml version="1.0" encoding="utf-8"?>
<formControlPr xmlns="http://schemas.microsoft.com/office/spreadsheetml/2009/9/main" objectType="Radio" lockText="1"/>
</file>

<file path=xl/ctrlProps/ctrlProp676.xml><?xml version="1.0" encoding="utf-8"?>
<formControlPr xmlns="http://schemas.microsoft.com/office/spreadsheetml/2009/9/main" objectType="Radio" lockText="1"/>
</file>

<file path=xl/ctrlProps/ctrlProp677.xml><?xml version="1.0" encoding="utf-8"?>
<formControlPr xmlns="http://schemas.microsoft.com/office/spreadsheetml/2009/9/main" objectType="Radio" lockText="1"/>
</file>

<file path=xl/ctrlProps/ctrlProp678.xml><?xml version="1.0" encoding="utf-8"?>
<formControlPr xmlns="http://schemas.microsoft.com/office/spreadsheetml/2009/9/main" objectType="Radio" lockText="1"/>
</file>

<file path=xl/ctrlProps/ctrlProp679.xml><?xml version="1.0" encoding="utf-8"?>
<formControlPr xmlns="http://schemas.microsoft.com/office/spreadsheetml/2009/9/main" objectType="Radio" lockText="1"/>
</file>

<file path=xl/ctrlProps/ctrlProp680.xml><?xml version="1.0" encoding="utf-8"?>
<formControlPr xmlns="http://schemas.microsoft.com/office/spreadsheetml/2009/9/main" objectType="Radio" lockText="1"/>
</file>

<file path=xl/ctrlProps/ctrlProp681.xml><?xml version="1.0" encoding="utf-8"?>
<formControlPr xmlns="http://schemas.microsoft.com/office/spreadsheetml/2009/9/main" objectType="Radio" lockText="1"/>
</file>

<file path=xl/ctrlProps/ctrlProp682.xml><?xml version="1.0" encoding="utf-8"?>
<formControlPr xmlns="http://schemas.microsoft.com/office/spreadsheetml/2009/9/main" objectType="Radio" lockText="1"/>
</file>

<file path=xl/ctrlProps/ctrlProp683.xml><?xml version="1.0" encoding="utf-8"?>
<formControlPr xmlns="http://schemas.microsoft.com/office/spreadsheetml/2009/9/main" objectType="Radio" lockText="1"/>
</file>

<file path=xl/ctrlProps/ctrlProp684.xml><?xml version="1.0" encoding="utf-8"?>
<formControlPr xmlns="http://schemas.microsoft.com/office/spreadsheetml/2009/9/main" objectType="Radio" lockText="1"/>
</file>

<file path=xl/ctrlProps/ctrlProp685.xml><?xml version="1.0" encoding="utf-8"?>
<formControlPr xmlns="http://schemas.microsoft.com/office/spreadsheetml/2009/9/main" objectType="Radio" lockText="1"/>
</file>

<file path=xl/ctrlProps/ctrlProp686.xml><?xml version="1.0" encoding="utf-8"?>
<formControlPr xmlns="http://schemas.microsoft.com/office/spreadsheetml/2009/9/main" objectType="Radio" lockText="1"/>
</file>

<file path=xl/ctrlProps/ctrlProp687.xml><?xml version="1.0" encoding="utf-8"?>
<formControlPr xmlns="http://schemas.microsoft.com/office/spreadsheetml/2009/9/main" objectType="Radio" lockText="1"/>
</file>

<file path=xl/ctrlProps/ctrlProp688.xml><?xml version="1.0" encoding="utf-8"?>
<formControlPr xmlns="http://schemas.microsoft.com/office/spreadsheetml/2009/9/main" objectType="Radio" lockText="1"/>
</file>

<file path=xl/ctrlProps/ctrlProp689.xml><?xml version="1.0" encoding="utf-8"?>
<formControlPr xmlns="http://schemas.microsoft.com/office/spreadsheetml/2009/9/main" objectType="Radio" lockText="1"/>
</file>

<file path=xl/ctrlProps/ctrlProp690.xml><?xml version="1.0" encoding="utf-8"?>
<formControlPr xmlns="http://schemas.microsoft.com/office/spreadsheetml/2009/9/main" objectType="Radio" lockText="1"/>
</file>

<file path=xl/ctrlProps/ctrlProp691.xml><?xml version="1.0" encoding="utf-8"?>
<formControlPr xmlns="http://schemas.microsoft.com/office/spreadsheetml/2009/9/main" objectType="Radio" lockText="1"/>
</file>

<file path=xl/ctrlProps/ctrlProp692.xml><?xml version="1.0" encoding="utf-8"?>
<formControlPr xmlns="http://schemas.microsoft.com/office/spreadsheetml/2009/9/main" objectType="Radio" lockText="1"/>
</file>

<file path=xl/ctrlProps/ctrlProp693.xml><?xml version="1.0" encoding="utf-8"?>
<formControlPr xmlns="http://schemas.microsoft.com/office/spreadsheetml/2009/9/main" objectType="Radio" lockText="1"/>
</file>

<file path=xl/ctrlProps/ctrlProp694.xml><?xml version="1.0" encoding="utf-8"?>
<formControlPr xmlns="http://schemas.microsoft.com/office/spreadsheetml/2009/9/main" objectType="Radio" lockText="1"/>
</file>

<file path=xl/ctrlProps/ctrlProp695.xml><?xml version="1.0" encoding="utf-8"?>
<formControlPr xmlns="http://schemas.microsoft.com/office/spreadsheetml/2009/9/main" objectType="Radio" lockText="1"/>
</file>

<file path=xl/ctrlProps/ctrlProp696.xml><?xml version="1.0" encoding="utf-8"?>
<formControlPr xmlns="http://schemas.microsoft.com/office/spreadsheetml/2009/9/main" objectType="Radio" lockText="1"/>
</file>

<file path=xl/ctrlProps/ctrlProp697.xml><?xml version="1.0" encoding="utf-8"?>
<formControlPr xmlns="http://schemas.microsoft.com/office/spreadsheetml/2009/9/main" objectType="Radio" lockText="1"/>
</file>

<file path=xl/ctrlProps/ctrlProp698.xml><?xml version="1.0" encoding="utf-8"?>
<formControlPr xmlns="http://schemas.microsoft.com/office/spreadsheetml/2009/9/main" objectType="Radio" lockText="1"/>
</file>

<file path=xl/ctrlProps/ctrlProp699.xml><?xml version="1.0" encoding="utf-8"?>
<formControlPr xmlns="http://schemas.microsoft.com/office/spreadsheetml/2009/9/main" objectType="Radio" lockText="1"/>
</file>

<file path=xl/ctrlProps/ctrlProp700.xml><?xml version="1.0" encoding="utf-8"?>
<formControlPr xmlns="http://schemas.microsoft.com/office/spreadsheetml/2009/9/main" objectType="Radio" lockText="1"/>
</file>

<file path=xl/ctrlProps/ctrlProp701.xml><?xml version="1.0" encoding="utf-8"?>
<formControlPr xmlns="http://schemas.microsoft.com/office/spreadsheetml/2009/9/main" objectType="Radio" lockText="1"/>
</file>

<file path=xl/ctrlProps/ctrlProp702.xml><?xml version="1.0" encoding="utf-8"?>
<formControlPr xmlns="http://schemas.microsoft.com/office/spreadsheetml/2009/9/main" objectType="GBox"/>
</file>

<file path=xl/ctrlProps/ctrlProp703.xml><?xml version="1.0" encoding="utf-8"?>
<formControlPr xmlns="http://schemas.microsoft.com/office/spreadsheetml/2009/9/main" objectType="Radio" firstButton="1" fmlaLink="$Q$155" lockText="1"/>
</file>

<file path=xl/ctrlProps/ctrlProp704.xml><?xml version="1.0" encoding="utf-8"?>
<formControlPr xmlns="http://schemas.microsoft.com/office/spreadsheetml/2009/9/main" objectType="Radio" lockText="1"/>
</file>

<file path=xl/ctrlProps/ctrlProp705.xml><?xml version="1.0" encoding="utf-8"?>
<formControlPr xmlns="http://schemas.microsoft.com/office/spreadsheetml/2009/9/main" objectType="Radio" lockText="1"/>
</file>

<file path=xl/ctrlProps/ctrlProp706.xml><?xml version="1.0" encoding="utf-8"?>
<formControlPr xmlns="http://schemas.microsoft.com/office/spreadsheetml/2009/9/main" objectType="GBox"/>
</file>

<file path=xl/ctrlProps/ctrlProp707.xml><?xml version="1.0" encoding="utf-8"?>
<formControlPr xmlns="http://schemas.microsoft.com/office/spreadsheetml/2009/9/main" objectType="Radio" firstButton="1" fmlaLink="$Q$156" lockText="1"/>
</file>

<file path=xl/ctrlProps/ctrlProp708.xml><?xml version="1.0" encoding="utf-8"?>
<formControlPr xmlns="http://schemas.microsoft.com/office/spreadsheetml/2009/9/main" objectType="Radio" lockText="1"/>
</file>

<file path=xl/ctrlProps/ctrlProp709.xml><?xml version="1.0" encoding="utf-8"?>
<formControlPr xmlns="http://schemas.microsoft.com/office/spreadsheetml/2009/9/main" objectType="Radio" lockText="1"/>
</file>

<file path=xl/ctrlProps/ctrlProp710.xml><?xml version="1.0" encoding="utf-8"?>
<formControlPr xmlns="http://schemas.microsoft.com/office/spreadsheetml/2009/9/main" objectType="GBox"/>
</file>

<file path=xl/ctrlProps/ctrlProp711.xml><?xml version="1.0" encoding="utf-8"?>
<formControlPr xmlns="http://schemas.microsoft.com/office/spreadsheetml/2009/9/main" objectType="Radio" firstButton="1" fmlaLink="$Q$160" lockText="1"/>
</file>

<file path=xl/ctrlProps/ctrlProp712.xml><?xml version="1.0" encoding="utf-8"?>
<formControlPr xmlns="http://schemas.microsoft.com/office/spreadsheetml/2009/9/main" objectType="Radio" lockText="1"/>
</file>

<file path=xl/ctrlProps/ctrlProp713.xml><?xml version="1.0" encoding="utf-8"?>
<formControlPr xmlns="http://schemas.microsoft.com/office/spreadsheetml/2009/9/main" objectType="Radio" lockText="1"/>
</file>

<file path=xl/ctrlProps/ctrlProp714.xml><?xml version="1.0" encoding="utf-8"?>
<formControlPr xmlns="http://schemas.microsoft.com/office/spreadsheetml/2009/9/main" objectType="GBox"/>
</file>

<file path=xl/ctrlProps/ctrlProp715.xml><?xml version="1.0" encoding="utf-8"?>
<formControlPr xmlns="http://schemas.microsoft.com/office/spreadsheetml/2009/9/main" objectType="Radio" firstButton="1" fmlaLink="$Q$161" lockText="1"/>
</file>

<file path=xl/ctrlProps/ctrlProp716.xml><?xml version="1.0" encoding="utf-8"?>
<formControlPr xmlns="http://schemas.microsoft.com/office/spreadsheetml/2009/9/main" objectType="Radio" lockText="1"/>
</file>

<file path=xl/ctrlProps/ctrlProp717.xml><?xml version="1.0" encoding="utf-8"?>
<formControlPr xmlns="http://schemas.microsoft.com/office/spreadsheetml/2009/9/main" objectType="Radio" lockText="1"/>
</file>

<file path=xl/ctrlProps/ctrlProp718.xml><?xml version="1.0" encoding="utf-8"?>
<formControlPr xmlns="http://schemas.microsoft.com/office/spreadsheetml/2009/9/main" objectType="GBox"/>
</file>

<file path=xl/ctrlProps/ctrlProp719.xml><?xml version="1.0" encoding="utf-8"?>
<formControlPr xmlns="http://schemas.microsoft.com/office/spreadsheetml/2009/9/main" objectType="Radio" firstButton="1" fmlaLink="$Q$162" lockText="1"/>
</file>

<file path=xl/ctrlProps/ctrlProp720.xml><?xml version="1.0" encoding="utf-8"?>
<formControlPr xmlns="http://schemas.microsoft.com/office/spreadsheetml/2009/9/main" objectType="Radio" lockText="1"/>
</file>

<file path=xl/ctrlProps/ctrlProp721.xml><?xml version="1.0" encoding="utf-8"?>
<formControlPr xmlns="http://schemas.microsoft.com/office/spreadsheetml/2009/9/main" objectType="Radio" lockText="1"/>
</file>

<file path=xl/ctrlProps/ctrlProp722.xml><?xml version="1.0" encoding="utf-8"?>
<formControlPr xmlns="http://schemas.microsoft.com/office/spreadsheetml/2009/9/main" objectType="GBox"/>
</file>

<file path=xl/ctrlProps/ctrlProp723.xml><?xml version="1.0" encoding="utf-8"?>
<formControlPr xmlns="http://schemas.microsoft.com/office/spreadsheetml/2009/9/main" objectType="Radio" firstButton="1" fmlaLink="$Q$157" lockText="1"/>
</file>

<file path=xl/ctrlProps/ctrlProp724.xml><?xml version="1.0" encoding="utf-8"?>
<formControlPr xmlns="http://schemas.microsoft.com/office/spreadsheetml/2009/9/main" objectType="Radio" lockText="1"/>
</file>

<file path=xl/ctrlProps/ctrlProp725.xml><?xml version="1.0" encoding="utf-8"?>
<formControlPr xmlns="http://schemas.microsoft.com/office/spreadsheetml/2009/9/main" objectType="Radio" lockText="1"/>
</file>

<file path=xl/ctrlProps/ctrlProp726.xml><?xml version="1.0" encoding="utf-8"?>
<formControlPr xmlns="http://schemas.microsoft.com/office/spreadsheetml/2009/9/main" objectType="GBox"/>
</file>

<file path=xl/ctrlProps/ctrlProp727.xml><?xml version="1.0" encoding="utf-8"?>
<formControlPr xmlns="http://schemas.microsoft.com/office/spreadsheetml/2009/9/main" objectType="Radio" firstButton="1" fmlaLink="$Q$158" lockText="1"/>
</file>

<file path=xl/ctrlProps/ctrlProp728.xml><?xml version="1.0" encoding="utf-8"?>
<formControlPr xmlns="http://schemas.microsoft.com/office/spreadsheetml/2009/9/main" objectType="Radio" lockText="1"/>
</file>

<file path=xl/ctrlProps/ctrlProp729.xml><?xml version="1.0" encoding="utf-8"?>
<formControlPr xmlns="http://schemas.microsoft.com/office/spreadsheetml/2009/9/main" objectType="Radio" lockText="1"/>
</file>

<file path=xl/ctrlProps/ctrlProp730.xml><?xml version="1.0" encoding="utf-8"?>
<formControlPr xmlns="http://schemas.microsoft.com/office/spreadsheetml/2009/9/main" objectType="GBox"/>
</file>

<file path=xl/ctrlProps/ctrlProp731.xml><?xml version="1.0" encoding="utf-8"?>
<formControlPr xmlns="http://schemas.microsoft.com/office/spreadsheetml/2009/9/main" objectType="Radio" firstButton="1" fmlaLink="$Q$159" lockText="1"/>
</file>

<file path=xl/ctrlProps/ctrlProp732.xml><?xml version="1.0" encoding="utf-8"?>
<formControlPr xmlns="http://schemas.microsoft.com/office/spreadsheetml/2009/9/main" objectType="Radio" lockText="1"/>
</file>

<file path=xl/ctrlProps/ctrlProp733.xml><?xml version="1.0" encoding="utf-8"?>
<formControlPr xmlns="http://schemas.microsoft.com/office/spreadsheetml/2009/9/main" objectType="Radio" lockText="1"/>
</file>

<file path=xl/ctrlProps/ctrlProp734.xml><?xml version="1.0" encoding="utf-8"?>
<formControlPr xmlns="http://schemas.microsoft.com/office/spreadsheetml/2009/9/main" objectType="Drop" dropLines="12" dropStyle="combo" dx="16" fmlaLink="$Q$185" fmlaRange="'Module 1'!$AG$23:$AG$39" val="0"/>
</file>

<file path=xl/ctrlProps/ctrlProp735.xml><?xml version="1.0" encoding="utf-8"?>
<formControlPr xmlns="http://schemas.microsoft.com/office/spreadsheetml/2009/9/main" objectType="Drop" dropLines="12" dropStyle="combo" dx="16" fmlaLink="$Q$186" fmlaRange="'Module 1'!$AG$23:$AG$39" val="0"/>
</file>

<file path=xl/ctrlProps/ctrlProp736.xml><?xml version="1.0" encoding="utf-8"?>
<formControlPr xmlns="http://schemas.microsoft.com/office/spreadsheetml/2009/9/main" objectType="Drop" dropLines="12" dropStyle="combo" dx="16" fmlaLink="$Q$187" fmlaRange="'Module 1'!$AG$23:$AG$39" val="0"/>
</file>

<file path=xl/ctrlProps/ctrlProp737.xml><?xml version="1.0" encoding="utf-8"?>
<formControlPr xmlns="http://schemas.microsoft.com/office/spreadsheetml/2009/9/main" objectType="Drop" dropLines="12" dropStyle="combo" dx="16" fmlaLink="$Q$188" fmlaRange="'Module 1'!$AG$23:$AG$39" val="0"/>
</file>

<file path=xl/ctrlProps/ctrlProp738.xml><?xml version="1.0" encoding="utf-8"?>
<formControlPr xmlns="http://schemas.microsoft.com/office/spreadsheetml/2009/9/main" objectType="Drop" dropStyle="combo" dx="16" fmlaLink="$S$185" fmlaRange="$AL$21:$AL$24" val="0"/>
</file>

<file path=xl/ctrlProps/ctrlProp739.xml><?xml version="1.0" encoding="utf-8"?>
<formControlPr xmlns="http://schemas.microsoft.com/office/spreadsheetml/2009/9/main" objectType="Drop" dropStyle="combo" dx="16" fmlaLink="$S$186" fmlaRange="$AL$21:$AL$24" val="0"/>
</file>

<file path=xl/ctrlProps/ctrlProp740.xml><?xml version="1.0" encoding="utf-8"?>
<formControlPr xmlns="http://schemas.microsoft.com/office/spreadsheetml/2009/9/main" objectType="Drop" dropStyle="combo" dx="16" fmlaLink="$S$187" fmlaRange="$AL$21:$AL$24" val="0"/>
</file>

<file path=xl/ctrlProps/ctrlProp741.xml><?xml version="1.0" encoding="utf-8"?>
<formControlPr xmlns="http://schemas.microsoft.com/office/spreadsheetml/2009/9/main" objectType="Drop" dropStyle="combo" dx="16" fmlaLink="$S$188" fmlaRange="$AL$21:$AL$24" val="0"/>
</file>

<file path=xl/ctrlProps/ctrlProp742.xml><?xml version="1.0" encoding="utf-8"?>
<formControlPr xmlns="http://schemas.microsoft.com/office/spreadsheetml/2009/9/main" objectType="Drop" dropStyle="combo" dx="16" fmlaLink="$T$185" fmlaRange="$AM$21:$AM$24" val="0"/>
</file>

<file path=xl/ctrlProps/ctrlProp743.xml><?xml version="1.0" encoding="utf-8"?>
<formControlPr xmlns="http://schemas.microsoft.com/office/spreadsheetml/2009/9/main" objectType="Drop" dropStyle="combo" dx="16" fmlaLink="$T$186" fmlaRange="$AM$21:$AM$24" val="0"/>
</file>

<file path=xl/ctrlProps/ctrlProp744.xml><?xml version="1.0" encoding="utf-8"?>
<formControlPr xmlns="http://schemas.microsoft.com/office/spreadsheetml/2009/9/main" objectType="Drop" dropStyle="combo" dx="16" fmlaLink="$T$187" fmlaRange="$AM$21:$AM$24" val="0"/>
</file>

<file path=xl/ctrlProps/ctrlProp745.xml><?xml version="1.0" encoding="utf-8"?>
<formControlPr xmlns="http://schemas.microsoft.com/office/spreadsheetml/2009/9/main" objectType="Drop" dropStyle="combo" dx="16" fmlaLink="$T$188" fmlaRange="$AM$21:$AM$24" val="0"/>
</file>

<file path=xl/ctrlProps/ctrlProp746.xml><?xml version="1.0" encoding="utf-8"?>
<formControlPr xmlns="http://schemas.microsoft.com/office/spreadsheetml/2009/9/main" objectType="Drop" dropLines="12" dropStyle="combo" dx="16" fmlaLink="$Q$199" fmlaRange="'Module 1'!$AG$23:$AG$39" val="0"/>
</file>

<file path=xl/ctrlProps/ctrlProp747.xml><?xml version="1.0" encoding="utf-8"?>
<formControlPr xmlns="http://schemas.microsoft.com/office/spreadsheetml/2009/9/main" objectType="Drop" dropLines="12" dropStyle="combo" dx="16" fmlaLink="$Q$200" fmlaRange="'Module 1'!$AG$23:$AG$39" val="0"/>
</file>

<file path=xl/ctrlProps/ctrlProp748.xml><?xml version="1.0" encoding="utf-8"?>
<formControlPr xmlns="http://schemas.microsoft.com/office/spreadsheetml/2009/9/main" objectType="Drop" dropLines="12" dropStyle="combo" dx="16" fmlaLink="$Q$201" fmlaRange="'Module 1'!$AG$23:$AG$39" val="0"/>
</file>

<file path=xl/ctrlProps/ctrlProp749.xml><?xml version="1.0" encoding="utf-8"?>
<formControlPr xmlns="http://schemas.microsoft.com/office/spreadsheetml/2009/9/main" objectType="Drop" dropLines="12" dropStyle="combo" dx="16" fmlaLink="$Q$202" fmlaRange="'Module 1'!$AG$23:$AG$39" val="0"/>
</file>

<file path=xl/ctrlProps/ctrlProp750.xml><?xml version="1.0" encoding="utf-8"?>
<formControlPr xmlns="http://schemas.microsoft.com/office/spreadsheetml/2009/9/main" objectType="Drop" dropLines="12" dropStyle="combo" dx="16" fmlaLink="$Q$203" fmlaRange="'Module 1'!$AG$23:$AG$39" val="0"/>
</file>

<file path=xl/ctrlProps/ctrlProp751.xml><?xml version="1.0" encoding="utf-8"?>
<formControlPr xmlns="http://schemas.microsoft.com/office/spreadsheetml/2009/9/main" objectType="Drop" dropLines="12" dropStyle="combo" dx="16" fmlaLink="$Q$204" fmlaRange="'Module 1'!$AG$23:$AG$39" val="0"/>
</file>

<file path=xl/ctrlProps/ctrlProp752.xml><?xml version="1.0" encoding="utf-8"?>
<formControlPr xmlns="http://schemas.microsoft.com/office/spreadsheetml/2009/9/main" objectType="Drop" dropStyle="combo" dx="16" fmlaLink="$S$199" fmlaRange="$AO$21:$AO$24" val="0"/>
</file>

<file path=xl/ctrlProps/ctrlProp753.xml><?xml version="1.0" encoding="utf-8"?>
<formControlPr xmlns="http://schemas.microsoft.com/office/spreadsheetml/2009/9/main" objectType="Drop" dropStyle="combo" dx="16" fmlaLink="$S$200" fmlaRange="$AO$21:$AO$24" val="0"/>
</file>

<file path=xl/ctrlProps/ctrlProp754.xml><?xml version="1.0" encoding="utf-8"?>
<formControlPr xmlns="http://schemas.microsoft.com/office/spreadsheetml/2009/9/main" objectType="Drop" dropStyle="combo" dx="16" fmlaLink="$S$201" fmlaRange="$AO$21:$AO$24" val="0"/>
</file>

<file path=xl/ctrlProps/ctrlProp755.xml><?xml version="1.0" encoding="utf-8"?>
<formControlPr xmlns="http://schemas.microsoft.com/office/spreadsheetml/2009/9/main" objectType="Drop" dropStyle="combo" dx="16" fmlaLink="$S$202" fmlaRange="$AO$21:$AO$24" val="0"/>
</file>

<file path=xl/ctrlProps/ctrlProp756.xml><?xml version="1.0" encoding="utf-8"?>
<formControlPr xmlns="http://schemas.microsoft.com/office/spreadsheetml/2009/9/main" objectType="Drop" dropStyle="combo" dx="16" fmlaLink="$S$203" fmlaRange="$AO$21:$AO$24" val="0"/>
</file>

<file path=xl/ctrlProps/ctrlProp757.xml><?xml version="1.0" encoding="utf-8"?>
<formControlPr xmlns="http://schemas.microsoft.com/office/spreadsheetml/2009/9/main" objectType="Drop" dropStyle="combo" dx="16" fmlaLink="$S$204" fmlaRange="$AO$21:$AO$24" val="0"/>
</file>

<file path=xl/ctrlProps/ctrlProp758.xml><?xml version="1.0" encoding="utf-8"?>
<formControlPr xmlns="http://schemas.microsoft.com/office/spreadsheetml/2009/9/main" objectType="Drop" dropStyle="combo" dx="16" fmlaLink="$T$199" fmlaRange="$AM$21:$AM$24" val="0"/>
</file>

<file path=xl/ctrlProps/ctrlProp759.xml><?xml version="1.0" encoding="utf-8"?>
<formControlPr xmlns="http://schemas.microsoft.com/office/spreadsheetml/2009/9/main" objectType="Drop" dropStyle="combo" dx="16" fmlaLink="$T$200" fmlaRange="$AM$21:$AM$24" val="0"/>
</file>

<file path=xl/ctrlProps/ctrlProp760.xml><?xml version="1.0" encoding="utf-8"?>
<formControlPr xmlns="http://schemas.microsoft.com/office/spreadsheetml/2009/9/main" objectType="Drop" dropStyle="combo" dx="16" fmlaLink="$T$201" fmlaRange="$AM$21:$AM$24" val="0"/>
</file>

<file path=xl/ctrlProps/ctrlProp761.xml><?xml version="1.0" encoding="utf-8"?>
<formControlPr xmlns="http://schemas.microsoft.com/office/spreadsheetml/2009/9/main" objectType="Drop" dropStyle="combo" dx="16" fmlaLink="$T$202" fmlaRange="$AM$21:$AM$24" val="0"/>
</file>

<file path=xl/ctrlProps/ctrlProp762.xml><?xml version="1.0" encoding="utf-8"?>
<formControlPr xmlns="http://schemas.microsoft.com/office/spreadsheetml/2009/9/main" objectType="Drop" dropStyle="combo" dx="16" fmlaLink="$T$203" fmlaRange="$AM$21:$AM$24" val="0"/>
</file>

<file path=xl/ctrlProps/ctrlProp763.xml><?xml version="1.0" encoding="utf-8"?>
<formControlPr xmlns="http://schemas.microsoft.com/office/spreadsheetml/2009/9/main" objectType="Drop" dropStyle="combo" dx="16" fmlaLink="$T$204" fmlaRange="$AM$21:$AM$24" val="0"/>
</file>

<file path=xl/ctrlProps/ctrlProp764.xml><?xml version="1.0" encoding="utf-8"?>
<formControlPr xmlns="http://schemas.microsoft.com/office/spreadsheetml/2009/9/main" objectType="GBox"/>
</file>

<file path=xl/ctrlProps/ctrlProp765.xml><?xml version="1.0" encoding="utf-8"?>
<formControlPr xmlns="http://schemas.microsoft.com/office/spreadsheetml/2009/9/main" objectType="Radio" firstButton="1" fmlaLink="$Q$67" lockText="1"/>
</file>

<file path=xl/ctrlProps/ctrlProp766.xml><?xml version="1.0" encoding="utf-8"?>
<formControlPr xmlns="http://schemas.microsoft.com/office/spreadsheetml/2009/9/main" objectType="Radio" lockText="1"/>
</file>

<file path=xl/ctrlProps/ctrlProp767.xml><?xml version="1.0" encoding="utf-8"?>
<formControlPr xmlns="http://schemas.microsoft.com/office/spreadsheetml/2009/9/main" objectType="Radio" lockText="1"/>
</file>

<file path=xl/ctrlProps/ctrlProp768.xml><?xml version="1.0" encoding="utf-8"?>
<formControlPr xmlns="http://schemas.microsoft.com/office/spreadsheetml/2009/9/main" objectType="GBox"/>
</file>

<file path=xl/ctrlProps/ctrlProp769.xml><?xml version="1.0" encoding="utf-8"?>
<formControlPr xmlns="http://schemas.microsoft.com/office/spreadsheetml/2009/9/main" objectType="Radio" firstButton="1" fmlaLink="$Q$71" lockText="1"/>
</file>

<file path=xl/ctrlProps/ctrlProp770.xml><?xml version="1.0" encoding="utf-8"?>
<formControlPr xmlns="http://schemas.microsoft.com/office/spreadsheetml/2009/9/main" objectType="Radio" lockText="1"/>
</file>

<file path=xl/ctrlProps/ctrlProp771.xml><?xml version="1.0" encoding="utf-8"?>
<formControlPr xmlns="http://schemas.microsoft.com/office/spreadsheetml/2009/9/main" objectType="Radio" lockText="1"/>
</file>

<file path=xl/ctrlProps/ctrlProp772.xml><?xml version="1.0" encoding="utf-8"?>
<formControlPr xmlns="http://schemas.microsoft.com/office/spreadsheetml/2009/9/main" objectType="GBox"/>
</file>

<file path=xl/ctrlProps/ctrlProp773.xml><?xml version="1.0" encoding="utf-8"?>
<formControlPr xmlns="http://schemas.microsoft.com/office/spreadsheetml/2009/9/main" objectType="Radio" firstButton="1" fmlaLink="$Q$163" lockText="1"/>
</file>

<file path=xl/ctrlProps/ctrlProp774.xml><?xml version="1.0" encoding="utf-8"?>
<formControlPr xmlns="http://schemas.microsoft.com/office/spreadsheetml/2009/9/main" objectType="Radio" lockText="1"/>
</file>

<file path=xl/ctrlProps/ctrlProp775.xml><?xml version="1.0" encoding="utf-8"?>
<formControlPr xmlns="http://schemas.microsoft.com/office/spreadsheetml/2009/9/main" objectType="Radio" lockText="1"/>
</file>

<file path=xl/ctrlProps/ctrlProp776.xml><?xml version="1.0" encoding="utf-8"?>
<formControlPr xmlns="http://schemas.microsoft.com/office/spreadsheetml/2009/9/main" objectType="GBox"/>
</file>

<file path=xl/ctrlProps/ctrlProp777.xml><?xml version="1.0" encoding="utf-8"?>
<formControlPr xmlns="http://schemas.microsoft.com/office/spreadsheetml/2009/9/main" objectType="Radio" firstButton="1" fmlaLink="$Q$351" lockText="1"/>
</file>

<file path=xl/ctrlProps/ctrlProp778.xml><?xml version="1.0" encoding="utf-8"?>
<formControlPr xmlns="http://schemas.microsoft.com/office/spreadsheetml/2009/9/main" objectType="Radio" lockText="1"/>
</file>

<file path=xl/ctrlProps/ctrlProp779.xml><?xml version="1.0" encoding="utf-8"?>
<formControlPr xmlns="http://schemas.microsoft.com/office/spreadsheetml/2009/9/main" objectType="Radio" lockText="1"/>
</file>

<file path=xl/ctrlProps/ctrlProp780.xml><?xml version="1.0" encoding="utf-8"?>
<formControlPr xmlns="http://schemas.microsoft.com/office/spreadsheetml/2009/9/main" objectType="GBox"/>
</file>

<file path=xl/ctrlProps/ctrlProp781.xml><?xml version="1.0" encoding="utf-8"?>
<formControlPr xmlns="http://schemas.microsoft.com/office/spreadsheetml/2009/9/main" objectType="Radio" firstButton="1" fmlaLink="$Q$455" lockText="1"/>
</file>

<file path=xl/ctrlProps/ctrlProp782.xml><?xml version="1.0" encoding="utf-8"?>
<formControlPr xmlns="http://schemas.microsoft.com/office/spreadsheetml/2009/9/main" objectType="Radio" lockText="1"/>
</file>

<file path=xl/ctrlProps/ctrlProp783.xml><?xml version="1.0" encoding="utf-8"?>
<formControlPr xmlns="http://schemas.microsoft.com/office/spreadsheetml/2009/9/main" objectType="Radio" lockText="1"/>
</file>

<file path=xl/ctrlProps/ctrlProp784.xml><?xml version="1.0" encoding="utf-8"?>
<formControlPr xmlns="http://schemas.microsoft.com/office/spreadsheetml/2009/9/main" objectType="GBox"/>
</file>

<file path=xl/ctrlProps/ctrlProp785.xml><?xml version="1.0" encoding="utf-8"?>
<formControlPr xmlns="http://schemas.microsoft.com/office/spreadsheetml/2009/9/main" objectType="Radio" firstButton="1" fmlaLink="$Q$458" lockText="1"/>
</file>

<file path=xl/ctrlProps/ctrlProp786.xml><?xml version="1.0" encoding="utf-8"?>
<formControlPr xmlns="http://schemas.microsoft.com/office/spreadsheetml/2009/9/main" objectType="Radio" lockText="1"/>
</file>

<file path=xl/ctrlProps/ctrlProp787.xml><?xml version="1.0" encoding="utf-8"?>
<formControlPr xmlns="http://schemas.microsoft.com/office/spreadsheetml/2009/9/main" objectType="Radio" lockText="1"/>
</file>

<file path=xl/ctrlProps/ctrlProp788.xml><?xml version="1.0" encoding="utf-8"?>
<formControlPr xmlns="http://schemas.microsoft.com/office/spreadsheetml/2009/9/main" objectType="Drop" dropLines="12" dropStyle="combo" dx="16" fmlaLink="$Q$105" fmlaRange="'Module 1'!$AG$23:$AG$39" val="0"/>
</file>

<file path=xl/ctrlProps/ctrlProp789.xml><?xml version="1.0" encoding="utf-8"?>
<formControlPr xmlns="http://schemas.microsoft.com/office/spreadsheetml/2009/9/main" objectType="Drop" dropStyle="combo" dx="16" fmlaLink="$T$105" fmlaRange="$AM$21:$AM$24" val="0"/>
</file>

<file path=xl/ctrlProps/ctrlProp790.xml><?xml version="1.0" encoding="utf-8"?>
<formControlPr xmlns="http://schemas.microsoft.com/office/spreadsheetml/2009/9/main" objectType="Drop" dropStyle="combo" dx="16" fmlaLink="$S$105" fmlaRange="$AO$21:$AO$24" val="0"/>
</file>

<file path=xl/ctrlProps/ctrlProp791.xml><?xml version="1.0" encoding="utf-8"?>
<formControlPr xmlns="http://schemas.microsoft.com/office/spreadsheetml/2009/9/main" objectType="Drop" dropLines="12" dropStyle="combo" dx="16" fmlaLink="$Q$104" fmlaRange="'Module 1'!$AG$23:$AG$39" val="0"/>
</file>

<file path=xl/ctrlProps/ctrlProp792.xml><?xml version="1.0" encoding="utf-8"?>
<formControlPr xmlns="http://schemas.microsoft.com/office/spreadsheetml/2009/9/main" objectType="Drop" dropStyle="combo" dx="16" fmlaLink="$T$104" fmlaRange="$AM$21:$AM$24" val="0"/>
</file>

<file path=xl/ctrlProps/ctrlProp793.xml><?xml version="1.0" encoding="utf-8"?>
<formControlPr xmlns="http://schemas.microsoft.com/office/spreadsheetml/2009/9/main" objectType="Drop" dropStyle="combo" dx="16" fmlaLink="$S$104" fmlaRange="$AO$21:$AO$24" val="0"/>
</file>

<file path=xl/ctrlProps/ctrlProp794.xml><?xml version="1.0" encoding="utf-8"?>
<formControlPr xmlns="http://schemas.microsoft.com/office/spreadsheetml/2009/9/main" objectType="Drop" dropLines="12" dropStyle="combo" dx="16" fmlaLink="$Q$205" fmlaRange="'Module 1'!$AG$23:$AG$39" val="0"/>
</file>

<file path=xl/ctrlProps/ctrlProp795.xml><?xml version="1.0" encoding="utf-8"?>
<formControlPr xmlns="http://schemas.microsoft.com/office/spreadsheetml/2009/9/main" objectType="Drop" dropStyle="combo" dx="16" fmlaLink="$T$205" fmlaRange="$AM$21:$AM$24" val="0"/>
</file>

<file path=xl/ctrlProps/ctrlProp796.xml><?xml version="1.0" encoding="utf-8"?>
<formControlPr xmlns="http://schemas.microsoft.com/office/spreadsheetml/2009/9/main" objectType="Drop" dropStyle="combo" dx="16" fmlaLink="$S$205" fmlaRange="$AO$21:$AO$24" val="0"/>
</file>

<file path=xl/ctrlProps/ctrlProp797.xml><?xml version="1.0" encoding="utf-8"?>
<formControlPr xmlns="http://schemas.microsoft.com/office/spreadsheetml/2009/9/main" objectType="Drop" dropLines="12" dropStyle="combo" dx="16" fmlaLink="$Q$390" fmlaRange="'Module 1'!$AG$23:$AG$39" val="0"/>
</file>

<file path=xl/ctrlProps/ctrlProp798.xml><?xml version="1.0" encoding="utf-8"?>
<formControlPr xmlns="http://schemas.microsoft.com/office/spreadsheetml/2009/9/main" objectType="Drop" dropStyle="combo" dx="16" fmlaLink="$T$390" fmlaRange="$AM$21:$AM$24" val="0"/>
</file>

<file path=xl/ctrlProps/ctrlProp799.xml><?xml version="1.0" encoding="utf-8"?>
<formControlPr xmlns="http://schemas.microsoft.com/office/spreadsheetml/2009/9/main" objectType="Drop" dropStyle="combo" dx="16" fmlaLink="$S$390" fmlaRange="$AO$21:$AO$24" val="0"/>
</file>

<file path=xl/ctrlProps/ctrlProp800.xml><?xml version="1.0" encoding="utf-8"?>
<formControlPr xmlns="http://schemas.microsoft.com/office/spreadsheetml/2009/9/main" objectType="Drop" dropLines="12" dropStyle="combo" dx="16" fmlaLink="$Q$484" fmlaRange="'Module 1'!$AG$23:$AG$39" val="0"/>
</file>

<file path=xl/ctrlProps/ctrlProp801.xml><?xml version="1.0" encoding="utf-8"?>
<formControlPr xmlns="http://schemas.microsoft.com/office/spreadsheetml/2009/9/main" objectType="Drop" dropStyle="combo" dx="16" fmlaLink="$T$484" fmlaRange="$AM$21:$AM$24" val="0"/>
</file>

<file path=xl/ctrlProps/ctrlProp802.xml><?xml version="1.0" encoding="utf-8"?>
<formControlPr xmlns="http://schemas.microsoft.com/office/spreadsheetml/2009/9/main" objectType="Drop" dropStyle="combo" dx="16" fmlaLink="$S$484" fmlaRange="$AL$21:$AL$24" val="0"/>
</file>

<file path=xl/ctrlProps/ctrlProp803.xml><?xml version="1.0" encoding="utf-8"?>
<formControlPr xmlns="http://schemas.microsoft.com/office/spreadsheetml/2009/9/main" objectType="Drop" dropLines="12" dropStyle="combo" dx="16" fmlaLink="$Q$487" fmlaRange="'Module 1'!$AG$23:$AG$39" val="0"/>
</file>

<file path=xl/ctrlProps/ctrlProp804.xml><?xml version="1.0" encoding="utf-8"?>
<formControlPr xmlns="http://schemas.microsoft.com/office/spreadsheetml/2009/9/main" objectType="Drop" dropStyle="combo" dx="16" fmlaLink="$T$487" fmlaRange="$AM$21:$AM$24" val="0"/>
</file>

<file path=xl/ctrlProps/ctrlProp805.xml><?xml version="1.0" encoding="utf-8"?>
<formControlPr xmlns="http://schemas.microsoft.com/office/spreadsheetml/2009/9/main" objectType="Drop" dropStyle="combo" dx="16" fmlaLink="$S$487" fmlaRange="$AL$21:$AL$24" val="0"/>
</file>

<file path=xl/ctrlProps/ctrlProp806.xml><?xml version="1.0" encoding="utf-8"?>
<formControlPr xmlns="http://schemas.microsoft.com/office/spreadsheetml/2009/9/main" objectType="Drop" dropLines="12" dropStyle="combo" dx="16" fmlaLink="$Q$485" fmlaRange="'Module 1'!$AG$23:$AG$39" val="0"/>
</file>

<file path=xl/ctrlProps/ctrlProp807.xml><?xml version="1.0" encoding="utf-8"?>
<formControlPr xmlns="http://schemas.microsoft.com/office/spreadsheetml/2009/9/main" objectType="Drop" dropStyle="combo" dx="16" fmlaLink="$T$485" fmlaRange="$AM$21:$AM$24" val="0"/>
</file>

<file path=xl/ctrlProps/ctrlProp808.xml><?xml version="1.0" encoding="utf-8"?>
<formControlPr xmlns="http://schemas.microsoft.com/office/spreadsheetml/2009/9/main" objectType="Drop" dropStyle="combo" dx="16" fmlaLink="$S$485" fmlaRange="$AL$21:$AL$24" val="0"/>
</file>

<file path=xl/ctrlProps/ctrlProp809.xml><?xml version="1.0" encoding="utf-8"?>
<formControlPr xmlns="http://schemas.microsoft.com/office/spreadsheetml/2009/9/main" objectType="Drop" dropLines="12" dropStyle="combo" dx="16" fmlaLink="$Q$486" fmlaRange="'Module 1'!$AG$23:$AG$39" val="0"/>
</file>

<file path=xl/ctrlProps/ctrlProp810.xml><?xml version="1.0" encoding="utf-8"?>
<formControlPr xmlns="http://schemas.microsoft.com/office/spreadsheetml/2009/9/main" objectType="Drop" dropStyle="combo" dx="16" fmlaLink="$T$486" fmlaRange="$AM$21:$AM$24" val="0"/>
</file>

<file path=xl/ctrlProps/ctrlProp811.xml><?xml version="1.0" encoding="utf-8"?>
<formControlPr xmlns="http://schemas.microsoft.com/office/spreadsheetml/2009/9/main" objectType="Drop" dropStyle="combo" dx="16" fmlaLink="$S$486" fmlaRange="$AL$21:$AL$24" val="0"/>
</file>

<file path=xl/ctrlProps/ctrlProp812.xml><?xml version="1.0" encoding="utf-8"?>
<formControlPr xmlns="http://schemas.microsoft.com/office/spreadsheetml/2009/9/main" objectType="Drop" dropStyle="combo" dx="16" fmlaLink="$S$94" fmlaRange="$AL$21:$AL$24" val="0"/>
</file>

<file path=xl/ctrlProps/ctrlProp813.xml><?xml version="1.0" encoding="utf-8"?>
<formControlPr xmlns="http://schemas.microsoft.com/office/spreadsheetml/2009/9/main" objectType="GBox"/>
</file>

<file path=xl/ctrlProps/ctrlProp814.xml><?xml version="1.0" encoding="utf-8"?>
<formControlPr xmlns="http://schemas.microsoft.com/office/spreadsheetml/2009/9/main" objectType="Radio" firstButton="1" fmlaLink="$Q$448" lockText="1"/>
</file>

<file path=xl/ctrlProps/ctrlProp815.xml><?xml version="1.0" encoding="utf-8"?>
<formControlPr xmlns="http://schemas.microsoft.com/office/spreadsheetml/2009/9/main" objectType="Radio" lockText="1"/>
</file>

<file path=xl/ctrlProps/ctrlProp816.xml><?xml version="1.0" encoding="utf-8"?>
<formControlPr xmlns="http://schemas.microsoft.com/office/spreadsheetml/2009/9/main" objectType="Radio" lockText="1"/>
</file>

<file path=xl/ctrlProps/ctrlProp817.xml><?xml version="1.0" encoding="utf-8"?>
<formControlPr xmlns="http://schemas.microsoft.com/office/spreadsheetml/2009/9/main" objectType="GBox" noThreeD="1"/>
</file>

<file path=xl/ctrlProps/ctrlProp818.xml><?xml version="1.0" encoding="utf-8"?>
<formControlPr xmlns="http://schemas.microsoft.com/office/spreadsheetml/2009/9/main" objectType="GBox"/>
</file>

<file path=xl/ctrlProps/ctrlProp819.xml><?xml version="1.0" encoding="utf-8"?>
<formControlPr xmlns="http://schemas.microsoft.com/office/spreadsheetml/2009/9/main" objectType="Radio" firstButton="1" fmlaLink="$O$155" lockText="1"/>
</file>

<file path=xl/ctrlProps/ctrlProp820.xml><?xml version="1.0" encoding="utf-8"?>
<formControlPr xmlns="http://schemas.microsoft.com/office/spreadsheetml/2009/9/main" objectType="Radio" lockText="1"/>
</file>

<file path=xl/ctrlProps/ctrlProp821.xml><?xml version="1.0" encoding="utf-8"?>
<formControlPr xmlns="http://schemas.microsoft.com/office/spreadsheetml/2009/9/main" objectType="Label" lockText="1"/>
</file>

<file path=xl/ctrlProps/ctrlProp822.xml><?xml version="1.0" encoding="utf-8"?>
<formControlPr xmlns="http://schemas.microsoft.com/office/spreadsheetml/2009/9/main" objectType="GBox"/>
</file>

<file path=xl/ctrlProps/ctrlProp823.xml><?xml version="1.0" encoding="utf-8"?>
<formControlPr xmlns="http://schemas.microsoft.com/office/spreadsheetml/2009/9/main" objectType="Radio" firstButton="1" fmlaLink="$O$260" lockText="1"/>
</file>

<file path=xl/ctrlProps/ctrlProp824.xml><?xml version="1.0" encoding="utf-8"?>
<formControlPr xmlns="http://schemas.microsoft.com/office/spreadsheetml/2009/9/main" objectType="Radio" lockText="1"/>
</file>

<file path=xl/ctrlProps/ctrlProp825.xml><?xml version="1.0" encoding="utf-8"?>
<formControlPr xmlns="http://schemas.microsoft.com/office/spreadsheetml/2009/9/main" objectType="Label" lockText="1"/>
</file>

<file path=xl/ctrlProps/ctrlProp826.xml><?xml version="1.0" encoding="utf-8"?>
<formControlPr xmlns="http://schemas.microsoft.com/office/spreadsheetml/2009/9/main" objectType="GBox"/>
</file>

<file path=xl/ctrlProps/ctrlProp827.xml><?xml version="1.0" encoding="utf-8"?>
<formControlPr xmlns="http://schemas.microsoft.com/office/spreadsheetml/2009/9/main" objectType="Radio" firstButton="1" fmlaLink="$O$346" lockText="1"/>
</file>

<file path=xl/ctrlProps/ctrlProp828.xml><?xml version="1.0" encoding="utf-8"?>
<formControlPr xmlns="http://schemas.microsoft.com/office/spreadsheetml/2009/9/main" objectType="Radio" lockText="1"/>
</file>

<file path=xl/ctrlProps/ctrlProp829.xml><?xml version="1.0" encoding="utf-8"?>
<formControlPr xmlns="http://schemas.microsoft.com/office/spreadsheetml/2009/9/main" objectType="Label" lockText="1"/>
</file>

<file path=xl/ctrlProps/ctrlProp830.xml><?xml version="1.0" encoding="utf-8"?>
<formControlPr xmlns="http://schemas.microsoft.com/office/spreadsheetml/2009/9/main" objectType="GBox"/>
</file>

<file path=xl/ctrlProps/ctrlProp831.xml><?xml version="1.0" encoding="utf-8"?>
<formControlPr xmlns="http://schemas.microsoft.com/office/spreadsheetml/2009/9/main" objectType="Radio" firstButton="1" fmlaLink="$O$454" lockText="1"/>
</file>

<file path=xl/ctrlProps/ctrlProp832.xml><?xml version="1.0" encoding="utf-8"?>
<formControlPr xmlns="http://schemas.microsoft.com/office/spreadsheetml/2009/9/main" objectType="Radio" lockText="1"/>
</file>

<file path=xl/ctrlProps/ctrlProp833.xml><?xml version="1.0" encoding="utf-8"?>
<formControlPr xmlns="http://schemas.microsoft.com/office/spreadsheetml/2009/9/main" objectType="Label" lockText="1"/>
</file>

<file path=xl/ctrlProps/ctrlProp834.xml><?xml version="1.0" encoding="utf-8"?>
<formControlPr xmlns="http://schemas.microsoft.com/office/spreadsheetml/2009/9/main" objectType="GBox"/>
</file>

<file path=xl/ctrlProps/ctrlProp835.xml><?xml version="1.0" encoding="utf-8"?>
<formControlPr xmlns="http://schemas.microsoft.com/office/spreadsheetml/2009/9/main" objectType="Radio" firstButton="1" fmlaLink="$O$563" lockText="1"/>
</file>

<file path=xl/ctrlProps/ctrlProp836.xml><?xml version="1.0" encoding="utf-8"?>
<formControlPr xmlns="http://schemas.microsoft.com/office/spreadsheetml/2009/9/main" objectType="Radio" lockText="1"/>
</file>

<file path=xl/ctrlProps/ctrlProp837.xml><?xml version="1.0" encoding="utf-8"?>
<formControlPr xmlns="http://schemas.microsoft.com/office/spreadsheetml/2009/9/main" objectType="Label" lockText="1"/>
</file>

<file path=xl/ctrlProps/ctrlProp838.xml><?xml version="1.0" encoding="utf-8"?>
<formControlPr xmlns="http://schemas.microsoft.com/office/spreadsheetml/2009/9/main" objectType="GBox"/>
</file>

<file path=xl/ctrlProps/ctrlProp839.xml><?xml version="1.0" encoding="utf-8"?>
<formControlPr xmlns="http://schemas.microsoft.com/office/spreadsheetml/2009/9/main" objectType="Radio" firstButton="1" fmlaLink="$O$641" lockText="1"/>
</file>

<file path=xl/ctrlProps/ctrlProp840.xml><?xml version="1.0" encoding="utf-8"?>
<formControlPr xmlns="http://schemas.microsoft.com/office/spreadsheetml/2009/9/main" objectType="Radio" lockText="1"/>
</file>

<file path=xl/ctrlProps/ctrlProp841.xml><?xml version="1.0" encoding="utf-8"?>
<formControlPr xmlns="http://schemas.microsoft.com/office/spreadsheetml/2009/9/main" objectType="Label" lockText="1"/>
</file>

<file path=xl/ctrlProps/ctrlProp842.xml><?xml version="1.0" encoding="utf-8"?>
<formControlPr xmlns="http://schemas.microsoft.com/office/spreadsheetml/2009/9/main" objectType="GBox"/>
</file>

<file path=xl/ctrlProps/ctrlProp843.xml><?xml version="1.0" encoding="utf-8"?>
<formControlPr xmlns="http://schemas.microsoft.com/office/spreadsheetml/2009/9/main" objectType="Radio" lockText="1"/>
</file>

<file path=xl/ctrlProps/ctrlProp844.xml><?xml version="1.0" encoding="utf-8"?>
<formControlPr xmlns="http://schemas.microsoft.com/office/spreadsheetml/2009/9/main" objectType="Radio" lockText="1"/>
</file>

<file path=xl/ctrlProps/ctrlProp845.xml><?xml version="1.0" encoding="utf-8"?>
<formControlPr xmlns="http://schemas.microsoft.com/office/spreadsheetml/2009/9/main" objectType="Label" lockText="1"/>
</file>

<file path=xl/ctrlProps/ctrlProp846.xml><?xml version="1.0" encoding="utf-8"?>
<formControlPr xmlns="http://schemas.microsoft.com/office/spreadsheetml/2009/9/main" objectType="GBox"/>
</file>

<file path=xl/ctrlProps/ctrlProp847.xml><?xml version="1.0" encoding="utf-8"?>
<formControlPr xmlns="http://schemas.microsoft.com/office/spreadsheetml/2009/9/main" objectType="Radio" firstButton="1" lockText="1"/>
</file>

<file path=xl/ctrlProps/ctrlProp848.xml><?xml version="1.0" encoding="utf-8"?>
<formControlPr xmlns="http://schemas.microsoft.com/office/spreadsheetml/2009/9/main" objectType="Radio" lockText="1"/>
</file>

<file path=xl/ctrlProps/ctrlProp849.xml><?xml version="1.0" encoding="utf-8"?>
<formControlPr xmlns="http://schemas.microsoft.com/office/spreadsheetml/2009/9/main" objectType="Label" lockText="1"/>
</file>

<file path=xl/ctrlProps/ctrlProp850.xml><?xml version="1.0" encoding="utf-8"?>
<formControlPr xmlns="http://schemas.microsoft.com/office/spreadsheetml/2009/9/main" objectType="Button" lockText="1"/>
</file>

<file path=xl/ctrlProps/ctrlProp851.xml><?xml version="1.0" encoding="utf-8"?>
<formControlPr xmlns="http://schemas.microsoft.com/office/spreadsheetml/2009/9/main" objectType="Button" lockText="1"/>
</file>

<file path=xl/ctrlProps/ctrlProp852.xml><?xml version="1.0" encoding="utf-8"?>
<formControlPr xmlns="http://schemas.microsoft.com/office/spreadsheetml/2009/9/main" objectType="Button" lockText="1"/>
</file>

<file path=xl/ctrlProps/ctrlProp853.xml><?xml version="1.0" encoding="utf-8"?>
<formControlPr xmlns="http://schemas.microsoft.com/office/spreadsheetml/2009/9/main" objectType="Button" lockText="1"/>
</file>

<file path=xl/ctrlProps/ctrlProp854.xml><?xml version="1.0" encoding="utf-8"?>
<formControlPr xmlns="http://schemas.microsoft.com/office/spreadsheetml/2009/9/main" objectType="Button" lockText="1"/>
</file>

<file path=xl/ctrlProps/ctrlProp855.xml><?xml version="1.0" encoding="utf-8"?>
<formControlPr xmlns="http://schemas.microsoft.com/office/spreadsheetml/2009/9/main" objectType="Button" lockText="1"/>
</file>

<file path=xl/ctrlProps/ctrlProp856.xml><?xml version="1.0" encoding="utf-8"?>
<formControlPr xmlns="http://schemas.microsoft.com/office/spreadsheetml/2009/9/main" objectType="Button" lockText="1"/>
</file>

<file path=xl/ctrlProps/ctrlProp857.xml><?xml version="1.0" encoding="utf-8"?>
<formControlPr xmlns="http://schemas.microsoft.com/office/spreadsheetml/2009/9/main" objectType="Button" lockText="1"/>
</file>

<file path=xl/ctrlProps/ctrlProp858.xml><?xml version="1.0" encoding="utf-8"?>
<formControlPr xmlns="http://schemas.microsoft.com/office/spreadsheetml/2009/9/main" objectType="Button" lockText="1"/>
</file>

<file path=xl/ctrlProps/ctrlProp859.xml><?xml version="1.0" encoding="utf-8"?>
<formControlPr xmlns="http://schemas.microsoft.com/office/spreadsheetml/2009/9/main" objectType="Button" lockText="1"/>
</file>

<file path=xl/ctrlProps/ctrlProp860.xml><?xml version="1.0" encoding="utf-8"?>
<formControlPr xmlns="http://schemas.microsoft.com/office/spreadsheetml/2009/9/main" objectType="Button" lockText="1"/>
</file>

<file path=xl/ctrlProps/ctrlProp861.xml><?xml version="1.0" encoding="utf-8"?>
<formControlPr xmlns="http://schemas.microsoft.com/office/spreadsheetml/2009/9/main" objectType="Button" lockText="1"/>
</file>

<file path=xl/ctrlProps/ctrlProp862.xml><?xml version="1.0" encoding="utf-8"?>
<formControlPr xmlns="http://schemas.microsoft.com/office/spreadsheetml/2009/9/main" objectType="Button" lockText="1"/>
</file>

<file path=xl/ctrlProps/ctrlProp863.xml><?xml version="1.0" encoding="utf-8"?>
<formControlPr xmlns="http://schemas.microsoft.com/office/spreadsheetml/2009/9/main" objectType="Button" lockText="1"/>
</file>

<file path=xl/ctrlProps/ctrlProp864.xml><?xml version="1.0" encoding="utf-8"?>
<formControlPr xmlns="http://schemas.microsoft.com/office/spreadsheetml/2009/9/main" objectType="Button" lockText="1"/>
</file>

<file path=xl/ctrlProps/ctrlProp865.xml><?xml version="1.0" encoding="utf-8"?>
<formControlPr xmlns="http://schemas.microsoft.com/office/spreadsheetml/2009/9/main" objectType="Button" lockText="1"/>
</file>

<file path=xl/ctrlProps/ctrlProp866.xml><?xml version="1.0" encoding="utf-8"?>
<formControlPr xmlns="http://schemas.microsoft.com/office/spreadsheetml/2009/9/main" objectType="Button" lockText="1"/>
</file>

<file path=xl/ctrlProps/ctrlProp867.xml><?xml version="1.0" encoding="utf-8"?>
<formControlPr xmlns="http://schemas.microsoft.com/office/spreadsheetml/2009/9/main" objectType="Button" lockText="1"/>
</file>

<file path=xl/ctrlProps/ctrlProp868.xml><?xml version="1.0" encoding="utf-8"?>
<formControlPr xmlns="http://schemas.microsoft.com/office/spreadsheetml/2009/9/main" objectType="Button" lockText="1"/>
</file>

<file path=xl/ctrlProps/ctrlProp869.xml><?xml version="1.0" encoding="utf-8"?>
<formControlPr xmlns="http://schemas.microsoft.com/office/spreadsheetml/2009/9/main" objectType="Button" lockText="1"/>
</file>

<file path=xl/ctrlProps/ctrlProp870.xml><?xml version="1.0" encoding="utf-8"?>
<formControlPr xmlns="http://schemas.microsoft.com/office/spreadsheetml/2009/9/main" objectType="Button" lockText="1"/>
</file>

<file path=xl/ctrlProps/ctrlProp871.xml><?xml version="1.0" encoding="utf-8"?>
<formControlPr xmlns="http://schemas.microsoft.com/office/spreadsheetml/2009/9/main" objectType="Button" lockText="1"/>
</file>

<file path=xl/ctrlProps/ctrlProp872.xml><?xml version="1.0" encoding="utf-8"?>
<formControlPr xmlns="http://schemas.microsoft.com/office/spreadsheetml/2009/9/main" objectType="Button" lockText="1"/>
</file>

<file path=xl/ctrlProps/ctrlProp873.xml><?xml version="1.0" encoding="utf-8"?>
<formControlPr xmlns="http://schemas.microsoft.com/office/spreadsheetml/2009/9/main" objectType="Button" lockText="1"/>
</file>

<file path=xl/ctrlProps/ctrlProp874.xml><?xml version="1.0" encoding="utf-8"?>
<formControlPr xmlns="http://schemas.microsoft.com/office/spreadsheetml/2009/9/main" objectType="Button" lockText="1"/>
</file>

<file path=xl/ctrlProps/ctrlProp875.xml><?xml version="1.0" encoding="utf-8"?>
<formControlPr xmlns="http://schemas.microsoft.com/office/spreadsheetml/2009/9/main" objectType="Button" lockText="1"/>
</file>

<file path=xl/ctrlProps/ctrlProp876.xml><?xml version="1.0" encoding="utf-8"?>
<formControlPr xmlns="http://schemas.microsoft.com/office/spreadsheetml/2009/9/main" objectType="Button" lockText="1"/>
</file>

<file path=xl/ctrlProps/ctrlProp877.xml><?xml version="1.0" encoding="utf-8"?>
<formControlPr xmlns="http://schemas.microsoft.com/office/spreadsheetml/2009/9/main" objectType="Button" lockText="1"/>
</file>

<file path=xl/ctrlProps/ctrlProp87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unredd.net/index.php?option=com_docman&amp;task=doc_details&amp;gid=14018&amp;Itemid=53"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276225</xdr:colOff>
      <xdr:row>9</xdr:row>
      <xdr:rowOff>180976</xdr:rowOff>
    </xdr:from>
    <xdr:to>
      <xdr:col>1</xdr:col>
      <xdr:colOff>2000251</xdr:colOff>
      <xdr:row>16</xdr:row>
      <xdr:rowOff>1123951</xdr:rowOff>
    </xdr:to>
    <xdr:grpSp>
      <xdr:nvGrpSpPr>
        <xdr:cNvPr id="3" name="Group 2"/>
        <xdr:cNvGrpSpPr/>
      </xdr:nvGrpSpPr>
      <xdr:grpSpPr>
        <a:xfrm>
          <a:off x="523875" y="4572001"/>
          <a:ext cx="1724026" cy="3448050"/>
          <a:chOff x="523875" y="4267194"/>
          <a:chExt cx="1724026" cy="2724748"/>
        </a:xfrm>
      </xdr:grpSpPr>
      <xdr:sp macro="" textlink="">
        <xdr:nvSpPr>
          <xdr:cNvPr id="2" name="Flowchart: Process 1"/>
          <xdr:cNvSpPr/>
        </xdr:nvSpPr>
        <xdr:spPr>
          <a:xfrm>
            <a:off x="523875" y="4267194"/>
            <a:ext cx="1724026" cy="714374"/>
          </a:xfrm>
          <a:prstGeom prst="flowChartProcess">
            <a:avLst/>
          </a:prstGeom>
          <a:solidFill>
            <a:sysClr val="window" lastClr="FFFFFF"/>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CH" sz="1100" b="1">
                <a:solidFill>
                  <a:srgbClr val="4F81BD"/>
                </a:solidFill>
                <a:latin typeface="Constantia" pitchFamily="18" charset="0"/>
              </a:rPr>
              <a:t>Module 1</a:t>
            </a:r>
          </a:p>
          <a:p>
            <a:pPr algn="ctr"/>
            <a:r>
              <a:rPr lang="fr-CH" sz="1100" b="1">
                <a:solidFill>
                  <a:sysClr val="windowText" lastClr="000000"/>
                </a:solidFill>
                <a:latin typeface="Constantia" pitchFamily="18" charset="0"/>
              </a:rPr>
              <a:t>Documentation des actions</a:t>
            </a:r>
          </a:p>
        </xdr:txBody>
      </xdr:sp>
      <xdr:sp macro="" textlink="">
        <xdr:nvSpPr>
          <xdr:cNvPr id="4" name="Flowchart: Process 3"/>
          <xdr:cNvSpPr/>
        </xdr:nvSpPr>
        <xdr:spPr>
          <a:xfrm>
            <a:off x="523875" y="5232749"/>
            <a:ext cx="1724026" cy="714374"/>
          </a:xfrm>
          <a:prstGeom prst="flowChartProcess">
            <a:avLst/>
          </a:prstGeom>
          <a:solidFill>
            <a:sysClr val="window" lastClr="FFFFFF"/>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CH" sz="1100" b="1">
                <a:solidFill>
                  <a:srgbClr val="4F81BD"/>
                </a:solidFill>
                <a:latin typeface="Constantia" pitchFamily="18" charset="0"/>
              </a:rPr>
              <a:t>Module 2 </a:t>
            </a:r>
          </a:p>
          <a:p>
            <a:pPr algn="ctr"/>
            <a:r>
              <a:rPr lang="fr-CH" sz="1100" b="1">
                <a:solidFill>
                  <a:sysClr val="windowText" lastClr="000000"/>
                </a:solidFill>
                <a:latin typeface="Constantia" pitchFamily="18" charset="0"/>
              </a:rPr>
              <a:t>Identification des risques et des bénéfices</a:t>
            </a:r>
          </a:p>
        </xdr:txBody>
      </xdr:sp>
      <xdr:sp macro="" textlink="">
        <xdr:nvSpPr>
          <xdr:cNvPr id="5" name="Flowchart: Process 4"/>
          <xdr:cNvSpPr/>
        </xdr:nvSpPr>
        <xdr:spPr>
          <a:xfrm>
            <a:off x="523875" y="6209826"/>
            <a:ext cx="1724026" cy="782116"/>
          </a:xfrm>
          <a:prstGeom prst="flowChartProcess">
            <a:avLst/>
          </a:prstGeom>
          <a:solidFill>
            <a:sysClr val="window" lastClr="FFFFFF"/>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CH" sz="1100" b="1">
                <a:solidFill>
                  <a:srgbClr val="4F81BD"/>
                </a:solidFill>
                <a:latin typeface="Constantia" pitchFamily="18" charset="0"/>
              </a:rPr>
              <a:t>Module 3</a:t>
            </a:r>
          </a:p>
          <a:p>
            <a:pPr algn="ctr"/>
            <a:r>
              <a:rPr lang="fr-CH" sz="1100" b="1">
                <a:solidFill>
                  <a:sysClr val="windowText" lastClr="000000"/>
                </a:solidFill>
                <a:latin typeface="Constantia" pitchFamily="18" charset="0"/>
              </a:rPr>
              <a:t>Identification des des politiques, lois et règlementations</a:t>
            </a:r>
            <a:r>
              <a:rPr lang="fr-CH" sz="1100" b="1" baseline="0">
                <a:solidFill>
                  <a:sysClr val="windowText" lastClr="000000"/>
                </a:solidFill>
                <a:latin typeface="Constantia" pitchFamily="18" charset="0"/>
              </a:rPr>
              <a:t> </a:t>
            </a:r>
            <a:r>
              <a:rPr lang="fr-CH" sz="1100" b="1">
                <a:solidFill>
                  <a:sysClr val="windowText" lastClr="000000"/>
                </a:solidFill>
                <a:latin typeface="Constantia" pitchFamily="18" charset="0"/>
              </a:rPr>
              <a:t>pertinentes</a:t>
            </a:r>
          </a:p>
        </xdr:txBody>
      </xdr:sp>
      <xdr:cxnSp macro="">
        <xdr:nvCxnSpPr>
          <xdr:cNvPr id="8" name="Straight Arrow Connector 7"/>
          <xdr:cNvCxnSpPr>
            <a:stCxn id="2" idx="2"/>
            <a:endCxn id="4" idx="0"/>
          </xdr:cNvCxnSpPr>
        </xdr:nvCxnSpPr>
        <xdr:spPr>
          <a:xfrm>
            <a:off x="1385888" y="4981568"/>
            <a:ext cx="0" cy="251181"/>
          </a:xfrm>
          <a:prstGeom prst="straightConnector1">
            <a:avLst/>
          </a:prstGeom>
          <a:ln>
            <a:solidFill>
              <a:srgbClr val="C00000"/>
            </a:solidFill>
            <a:tailEnd type="arrow"/>
          </a:ln>
        </xdr:spPr>
        <xdr:style>
          <a:lnRef idx="1">
            <a:schemeClr val="accent1"/>
          </a:lnRef>
          <a:fillRef idx="0">
            <a:schemeClr val="accent1"/>
          </a:fillRef>
          <a:effectRef idx="0">
            <a:schemeClr val="accent1"/>
          </a:effectRef>
          <a:fontRef idx="minor">
            <a:schemeClr val="tx1"/>
          </a:fontRef>
        </xdr:style>
      </xdr:cxnSp>
      <xdr:cxnSp macro="">
        <xdr:nvCxnSpPr>
          <xdr:cNvPr id="13" name="Straight Arrow Connector 12"/>
          <xdr:cNvCxnSpPr>
            <a:stCxn id="4" idx="2"/>
            <a:endCxn id="5" idx="0"/>
          </xdr:cNvCxnSpPr>
        </xdr:nvCxnSpPr>
        <xdr:spPr>
          <a:xfrm>
            <a:off x="1385888" y="5947123"/>
            <a:ext cx="0" cy="262702"/>
          </a:xfrm>
          <a:prstGeom prst="straightConnector1">
            <a:avLst/>
          </a:prstGeom>
          <a:ln>
            <a:solidFill>
              <a:srgbClr val="C00000"/>
            </a:solidFill>
            <a:tailEnd type="arrow"/>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xdr:col>
      <xdr:colOff>676275</xdr:colOff>
      <xdr:row>28</xdr:row>
      <xdr:rowOff>76200</xdr:rowOff>
    </xdr:from>
    <xdr:to>
      <xdr:col>3</xdr:col>
      <xdr:colOff>2133600</xdr:colOff>
      <xdr:row>30</xdr:row>
      <xdr:rowOff>161925</xdr:rowOff>
    </xdr:to>
    <xdr:sp macro="[0]!Module33.Module1" textlink="">
      <xdr:nvSpPr>
        <xdr:cNvPr id="10" name="Flowchart: Process 9"/>
        <xdr:cNvSpPr/>
      </xdr:nvSpPr>
      <xdr:spPr>
        <a:xfrm>
          <a:off x="3209925" y="12982575"/>
          <a:ext cx="1457325" cy="466725"/>
        </a:xfrm>
        <a:prstGeom prst="flowChartProcess">
          <a:avLst/>
        </a:prstGeom>
        <a:solidFill>
          <a:schemeClr val="bg1"/>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Cliquer ici pour commencer</a:t>
          </a:r>
        </a:p>
      </xdr:txBody>
    </xdr:sp>
    <xdr:clientData/>
  </xdr:twoCellAnchor>
  <xdr:twoCellAnchor>
    <xdr:from>
      <xdr:col>0</xdr:col>
      <xdr:colOff>180974</xdr:colOff>
      <xdr:row>25</xdr:row>
      <xdr:rowOff>352426</xdr:rowOff>
    </xdr:from>
    <xdr:to>
      <xdr:col>3</xdr:col>
      <xdr:colOff>3076574</xdr:colOff>
      <xdr:row>25</xdr:row>
      <xdr:rowOff>619126</xdr:rowOff>
    </xdr:to>
    <xdr:sp macro="" textlink="">
      <xdr:nvSpPr>
        <xdr:cNvPr id="7" name="TextBox 6">
          <a:hlinkClick xmlns:r="http://schemas.openxmlformats.org/officeDocument/2006/relationships" r:id="rId1"/>
        </xdr:cNvPr>
        <xdr:cNvSpPr txBox="1"/>
      </xdr:nvSpPr>
      <xdr:spPr>
        <a:xfrm>
          <a:off x="180974" y="12106276"/>
          <a:ext cx="5819775"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i="1" u="sng">
              <a:solidFill>
                <a:schemeClr val="dk1"/>
              </a:solidFill>
              <a:effectLst/>
              <a:latin typeface="+mn-lt"/>
              <a:ea typeface="+mn-ea"/>
              <a:cs typeface="+mn-cs"/>
              <a:hlinkClick xmlns:r="http://schemas.openxmlformats.org/officeDocument/2006/relationships" r:id=""/>
            </a:rPr>
            <a:t>Outil d'identification des bénéfices et des risques (BERT) v2 : Manuel de l'utilisateur</a:t>
          </a:r>
          <a:r>
            <a:rPr lang="fr-FR" sz="1100" b="0" i="0" u="none">
              <a:solidFill>
                <a:sysClr val="windowText" lastClr="000000"/>
              </a:solidFill>
              <a:effectLst/>
              <a:latin typeface="+mn-lt"/>
              <a:ea typeface="+mn-ea"/>
              <a:cs typeface="+mn-cs"/>
            </a:rPr>
            <a:t>.</a:t>
          </a:r>
          <a:endParaRPr lang="fr-CH" sz="1100" b="0" i="0" u="none">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342900</xdr:colOff>
          <xdr:row>23</xdr:row>
          <xdr:rowOff>19050</xdr:rowOff>
        </xdr:from>
        <xdr:to>
          <xdr:col>4</xdr:col>
          <xdr:colOff>647700</xdr:colOff>
          <xdr:row>23</xdr:row>
          <xdr:rowOff>190500</xdr:rowOff>
        </xdr:to>
        <xdr:sp macro="" textlink="">
          <xdr:nvSpPr>
            <xdr:cNvPr id="2348" name="Check Box 300" hidden="1">
              <a:extLst>
                <a:ext uri="{63B3BB69-23CF-44E3-9099-C40C66FF867C}">
                  <a14:compatExt spid="_x0000_s23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24</xdr:row>
          <xdr:rowOff>19050</xdr:rowOff>
        </xdr:from>
        <xdr:to>
          <xdr:col>4</xdr:col>
          <xdr:colOff>647700</xdr:colOff>
          <xdr:row>24</xdr:row>
          <xdr:rowOff>190500</xdr:rowOff>
        </xdr:to>
        <xdr:sp macro="" textlink="">
          <xdr:nvSpPr>
            <xdr:cNvPr id="2357" name="Check Box 309" hidden="1">
              <a:extLst>
                <a:ext uri="{63B3BB69-23CF-44E3-9099-C40C66FF867C}">
                  <a14:compatExt spid="_x0000_s23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25</xdr:row>
          <xdr:rowOff>19050</xdr:rowOff>
        </xdr:from>
        <xdr:to>
          <xdr:col>4</xdr:col>
          <xdr:colOff>647700</xdr:colOff>
          <xdr:row>25</xdr:row>
          <xdr:rowOff>190500</xdr:rowOff>
        </xdr:to>
        <xdr:sp macro="" textlink="">
          <xdr:nvSpPr>
            <xdr:cNvPr id="2358" name="Check Box 310" hidden="1">
              <a:extLst>
                <a:ext uri="{63B3BB69-23CF-44E3-9099-C40C66FF867C}">
                  <a14:compatExt spid="_x0000_s23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26</xdr:row>
          <xdr:rowOff>19050</xdr:rowOff>
        </xdr:from>
        <xdr:to>
          <xdr:col>4</xdr:col>
          <xdr:colOff>647700</xdr:colOff>
          <xdr:row>26</xdr:row>
          <xdr:rowOff>190500</xdr:rowOff>
        </xdr:to>
        <xdr:sp macro="" textlink="">
          <xdr:nvSpPr>
            <xdr:cNvPr id="2359" name="Check Box 311" hidden="1">
              <a:extLst>
                <a:ext uri="{63B3BB69-23CF-44E3-9099-C40C66FF867C}">
                  <a14:compatExt spid="_x0000_s23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27</xdr:row>
          <xdr:rowOff>19050</xdr:rowOff>
        </xdr:from>
        <xdr:to>
          <xdr:col>4</xdr:col>
          <xdr:colOff>647700</xdr:colOff>
          <xdr:row>27</xdr:row>
          <xdr:rowOff>190500</xdr:rowOff>
        </xdr:to>
        <xdr:sp macro="" textlink="">
          <xdr:nvSpPr>
            <xdr:cNvPr id="2360" name="Check Box 312" hidden="1">
              <a:extLst>
                <a:ext uri="{63B3BB69-23CF-44E3-9099-C40C66FF867C}">
                  <a14:compatExt spid="_x0000_s23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28</xdr:row>
          <xdr:rowOff>19050</xdr:rowOff>
        </xdr:from>
        <xdr:to>
          <xdr:col>4</xdr:col>
          <xdr:colOff>647700</xdr:colOff>
          <xdr:row>28</xdr:row>
          <xdr:rowOff>190500</xdr:rowOff>
        </xdr:to>
        <xdr:sp macro="" textlink="">
          <xdr:nvSpPr>
            <xdr:cNvPr id="2361" name="Check Box 313" hidden="1">
              <a:extLst>
                <a:ext uri="{63B3BB69-23CF-44E3-9099-C40C66FF867C}">
                  <a14:compatExt spid="_x0000_s2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29</xdr:row>
          <xdr:rowOff>19050</xdr:rowOff>
        </xdr:from>
        <xdr:to>
          <xdr:col>4</xdr:col>
          <xdr:colOff>647700</xdr:colOff>
          <xdr:row>29</xdr:row>
          <xdr:rowOff>190500</xdr:rowOff>
        </xdr:to>
        <xdr:sp macro="" textlink="">
          <xdr:nvSpPr>
            <xdr:cNvPr id="2362" name="Check Box 314" hidden="1">
              <a:extLst>
                <a:ext uri="{63B3BB69-23CF-44E3-9099-C40C66FF867C}">
                  <a14:compatExt spid="_x0000_s2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30</xdr:row>
          <xdr:rowOff>19050</xdr:rowOff>
        </xdr:from>
        <xdr:to>
          <xdr:col>4</xdr:col>
          <xdr:colOff>647700</xdr:colOff>
          <xdr:row>30</xdr:row>
          <xdr:rowOff>190500</xdr:rowOff>
        </xdr:to>
        <xdr:sp macro="" textlink="">
          <xdr:nvSpPr>
            <xdr:cNvPr id="2363" name="Check Box 315" hidden="1">
              <a:extLst>
                <a:ext uri="{63B3BB69-23CF-44E3-9099-C40C66FF867C}">
                  <a14:compatExt spid="_x0000_s2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31</xdr:row>
          <xdr:rowOff>19050</xdr:rowOff>
        </xdr:from>
        <xdr:to>
          <xdr:col>4</xdr:col>
          <xdr:colOff>647700</xdr:colOff>
          <xdr:row>31</xdr:row>
          <xdr:rowOff>190500</xdr:rowOff>
        </xdr:to>
        <xdr:sp macro="" textlink="">
          <xdr:nvSpPr>
            <xdr:cNvPr id="2364" name="Check Box 316" hidden="1">
              <a:extLst>
                <a:ext uri="{63B3BB69-23CF-44E3-9099-C40C66FF867C}">
                  <a14:compatExt spid="_x0000_s23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32</xdr:row>
          <xdr:rowOff>19050</xdr:rowOff>
        </xdr:from>
        <xdr:to>
          <xdr:col>4</xdr:col>
          <xdr:colOff>647700</xdr:colOff>
          <xdr:row>32</xdr:row>
          <xdr:rowOff>190500</xdr:rowOff>
        </xdr:to>
        <xdr:sp macro="" textlink="">
          <xdr:nvSpPr>
            <xdr:cNvPr id="2365" name="Check Box 317" hidden="1">
              <a:extLst>
                <a:ext uri="{63B3BB69-23CF-44E3-9099-C40C66FF867C}">
                  <a14:compatExt spid="_x0000_s23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23</xdr:row>
          <xdr:rowOff>19050</xdr:rowOff>
        </xdr:from>
        <xdr:to>
          <xdr:col>5</xdr:col>
          <xdr:colOff>647700</xdr:colOff>
          <xdr:row>23</xdr:row>
          <xdr:rowOff>190500</xdr:rowOff>
        </xdr:to>
        <xdr:sp macro="" textlink="">
          <xdr:nvSpPr>
            <xdr:cNvPr id="2366" name="Check Box 318" hidden="1">
              <a:extLst>
                <a:ext uri="{63B3BB69-23CF-44E3-9099-C40C66FF867C}">
                  <a14:compatExt spid="_x0000_s2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24</xdr:row>
          <xdr:rowOff>19050</xdr:rowOff>
        </xdr:from>
        <xdr:to>
          <xdr:col>5</xdr:col>
          <xdr:colOff>647700</xdr:colOff>
          <xdr:row>24</xdr:row>
          <xdr:rowOff>190500</xdr:rowOff>
        </xdr:to>
        <xdr:sp macro="" textlink="">
          <xdr:nvSpPr>
            <xdr:cNvPr id="2367" name="Check Box 319" hidden="1">
              <a:extLst>
                <a:ext uri="{63B3BB69-23CF-44E3-9099-C40C66FF867C}">
                  <a14:compatExt spid="_x0000_s23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25</xdr:row>
          <xdr:rowOff>19050</xdr:rowOff>
        </xdr:from>
        <xdr:to>
          <xdr:col>5</xdr:col>
          <xdr:colOff>647700</xdr:colOff>
          <xdr:row>25</xdr:row>
          <xdr:rowOff>190500</xdr:rowOff>
        </xdr:to>
        <xdr:sp macro="" textlink="">
          <xdr:nvSpPr>
            <xdr:cNvPr id="2368" name="Check Box 320" hidden="1">
              <a:extLst>
                <a:ext uri="{63B3BB69-23CF-44E3-9099-C40C66FF867C}">
                  <a14:compatExt spid="_x0000_s23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26</xdr:row>
          <xdr:rowOff>19050</xdr:rowOff>
        </xdr:from>
        <xdr:to>
          <xdr:col>5</xdr:col>
          <xdr:colOff>647700</xdr:colOff>
          <xdr:row>26</xdr:row>
          <xdr:rowOff>190500</xdr:rowOff>
        </xdr:to>
        <xdr:sp macro="" textlink="">
          <xdr:nvSpPr>
            <xdr:cNvPr id="2369" name="Check Box 321" hidden="1">
              <a:extLst>
                <a:ext uri="{63B3BB69-23CF-44E3-9099-C40C66FF867C}">
                  <a14:compatExt spid="_x0000_s2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27</xdr:row>
          <xdr:rowOff>19050</xdr:rowOff>
        </xdr:from>
        <xdr:to>
          <xdr:col>5</xdr:col>
          <xdr:colOff>647700</xdr:colOff>
          <xdr:row>27</xdr:row>
          <xdr:rowOff>190500</xdr:rowOff>
        </xdr:to>
        <xdr:sp macro="" textlink="">
          <xdr:nvSpPr>
            <xdr:cNvPr id="2370" name="Check Box 322" hidden="1">
              <a:extLst>
                <a:ext uri="{63B3BB69-23CF-44E3-9099-C40C66FF867C}">
                  <a14:compatExt spid="_x0000_s2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28</xdr:row>
          <xdr:rowOff>19050</xdr:rowOff>
        </xdr:from>
        <xdr:to>
          <xdr:col>5</xdr:col>
          <xdr:colOff>647700</xdr:colOff>
          <xdr:row>28</xdr:row>
          <xdr:rowOff>190500</xdr:rowOff>
        </xdr:to>
        <xdr:sp macro="" textlink="">
          <xdr:nvSpPr>
            <xdr:cNvPr id="2371" name="Check Box 323" hidden="1">
              <a:extLst>
                <a:ext uri="{63B3BB69-23CF-44E3-9099-C40C66FF867C}">
                  <a14:compatExt spid="_x0000_s2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29</xdr:row>
          <xdr:rowOff>19050</xdr:rowOff>
        </xdr:from>
        <xdr:to>
          <xdr:col>5</xdr:col>
          <xdr:colOff>647700</xdr:colOff>
          <xdr:row>29</xdr:row>
          <xdr:rowOff>190500</xdr:rowOff>
        </xdr:to>
        <xdr:sp macro="" textlink="">
          <xdr:nvSpPr>
            <xdr:cNvPr id="2372" name="Check Box 324" hidden="1">
              <a:extLst>
                <a:ext uri="{63B3BB69-23CF-44E3-9099-C40C66FF867C}">
                  <a14:compatExt spid="_x0000_s2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30</xdr:row>
          <xdr:rowOff>19050</xdr:rowOff>
        </xdr:from>
        <xdr:to>
          <xdr:col>5</xdr:col>
          <xdr:colOff>647700</xdr:colOff>
          <xdr:row>30</xdr:row>
          <xdr:rowOff>190500</xdr:rowOff>
        </xdr:to>
        <xdr:sp macro="" textlink="">
          <xdr:nvSpPr>
            <xdr:cNvPr id="2373" name="Check Box 325" hidden="1">
              <a:extLst>
                <a:ext uri="{63B3BB69-23CF-44E3-9099-C40C66FF867C}">
                  <a14:compatExt spid="_x0000_s2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31</xdr:row>
          <xdr:rowOff>19050</xdr:rowOff>
        </xdr:from>
        <xdr:to>
          <xdr:col>5</xdr:col>
          <xdr:colOff>647700</xdr:colOff>
          <xdr:row>31</xdr:row>
          <xdr:rowOff>190500</xdr:rowOff>
        </xdr:to>
        <xdr:sp macro="" textlink="">
          <xdr:nvSpPr>
            <xdr:cNvPr id="2374" name="Check Box 326" hidden="1">
              <a:extLst>
                <a:ext uri="{63B3BB69-23CF-44E3-9099-C40C66FF867C}">
                  <a14:compatExt spid="_x0000_s2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32</xdr:row>
          <xdr:rowOff>19050</xdr:rowOff>
        </xdr:from>
        <xdr:to>
          <xdr:col>5</xdr:col>
          <xdr:colOff>647700</xdr:colOff>
          <xdr:row>32</xdr:row>
          <xdr:rowOff>190500</xdr:rowOff>
        </xdr:to>
        <xdr:sp macro="" textlink="">
          <xdr:nvSpPr>
            <xdr:cNvPr id="2375" name="Check Box 327" hidden="1">
              <a:extLst>
                <a:ext uri="{63B3BB69-23CF-44E3-9099-C40C66FF867C}">
                  <a14:compatExt spid="_x0000_s2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23</xdr:row>
          <xdr:rowOff>19050</xdr:rowOff>
        </xdr:from>
        <xdr:to>
          <xdr:col>6</xdr:col>
          <xdr:colOff>647700</xdr:colOff>
          <xdr:row>23</xdr:row>
          <xdr:rowOff>190500</xdr:rowOff>
        </xdr:to>
        <xdr:sp macro="" textlink="">
          <xdr:nvSpPr>
            <xdr:cNvPr id="2376" name="Check Box 328" hidden="1">
              <a:extLst>
                <a:ext uri="{63B3BB69-23CF-44E3-9099-C40C66FF867C}">
                  <a14:compatExt spid="_x0000_s23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24</xdr:row>
          <xdr:rowOff>19050</xdr:rowOff>
        </xdr:from>
        <xdr:to>
          <xdr:col>6</xdr:col>
          <xdr:colOff>647700</xdr:colOff>
          <xdr:row>24</xdr:row>
          <xdr:rowOff>190500</xdr:rowOff>
        </xdr:to>
        <xdr:sp macro="" textlink="">
          <xdr:nvSpPr>
            <xdr:cNvPr id="2377" name="Check Box 329" hidden="1">
              <a:extLst>
                <a:ext uri="{63B3BB69-23CF-44E3-9099-C40C66FF867C}">
                  <a14:compatExt spid="_x0000_s23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25</xdr:row>
          <xdr:rowOff>19050</xdr:rowOff>
        </xdr:from>
        <xdr:to>
          <xdr:col>6</xdr:col>
          <xdr:colOff>647700</xdr:colOff>
          <xdr:row>25</xdr:row>
          <xdr:rowOff>190500</xdr:rowOff>
        </xdr:to>
        <xdr:sp macro="" textlink="">
          <xdr:nvSpPr>
            <xdr:cNvPr id="2378" name="Check Box 330" hidden="1">
              <a:extLst>
                <a:ext uri="{63B3BB69-23CF-44E3-9099-C40C66FF867C}">
                  <a14:compatExt spid="_x0000_s23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26</xdr:row>
          <xdr:rowOff>19050</xdr:rowOff>
        </xdr:from>
        <xdr:to>
          <xdr:col>6</xdr:col>
          <xdr:colOff>647700</xdr:colOff>
          <xdr:row>26</xdr:row>
          <xdr:rowOff>190500</xdr:rowOff>
        </xdr:to>
        <xdr:sp macro="" textlink="">
          <xdr:nvSpPr>
            <xdr:cNvPr id="2379" name="Check Box 331" hidden="1">
              <a:extLst>
                <a:ext uri="{63B3BB69-23CF-44E3-9099-C40C66FF867C}">
                  <a14:compatExt spid="_x0000_s23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27</xdr:row>
          <xdr:rowOff>19050</xdr:rowOff>
        </xdr:from>
        <xdr:to>
          <xdr:col>6</xdr:col>
          <xdr:colOff>647700</xdr:colOff>
          <xdr:row>27</xdr:row>
          <xdr:rowOff>190500</xdr:rowOff>
        </xdr:to>
        <xdr:sp macro="" textlink="">
          <xdr:nvSpPr>
            <xdr:cNvPr id="2380" name="Check Box 332" hidden="1">
              <a:extLst>
                <a:ext uri="{63B3BB69-23CF-44E3-9099-C40C66FF867C}">
                  <a14:compatExt spid="_x0000_s23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28</xdr:row>
          <xdr:rowOff>19050</xdr:rowOff>
        </xdr:from>
        <xdr:to>
          <xdr:col>6</xdr:col>
          <xdr:colOff>647700</xdr:colOff>
          <xdr:row>28</xdr:row>
          <xdr:rowOff>190500</xdr:rowOff>
        </xdr:to>
        <xdr:sp macro="" textlink="">
          <xdr:nvSpPr>
            <xdr:cNvPr id="2381" name="Check Box 333" hidden="1">
              <a:extLst>
                <a:ext uri="{63B3BB69-23CF-44E3-9099-C40C66FF867C}">
                  <a14:compatExt spid="_x0000_s23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29</xdr:row>
          <xdr:rowOff>19050</xdr:rowOff>
        </xdr:from>
        <xdr:to>
          <xdr:col>6</xdr:col>
          <xdr:colOff>647700</xdr:colOff>
          <xdr:row>29</xdr:row>
          <xdr:rowOff>190500</xdr:rowOff>
        </xdr:to>
        <xdr:sp macro="" textlink="">
          <xdr:nvSpPr>
            <xdr:cNvPr id="2382" name="Check Box 334" hidden="1">
              <a:extLst>
                <a:ext uri="{63B3BB69-23CF-44E3-9099-C40C66FF867C}">
                  <a14:compatExt spid="_x0000_s2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30</xdr:row>
          <xdr:rowOff>19050</xdr:rowOff>
        </xdr:from>
        <xdr:to>
          <xdr:col>6</xdr:col>
          <xdr:colOff>647700</xdr:colOff>
          <xdr:row>30</xdr:row>
          <xdr:rowOff>190500</xdr:rowOff>
        </xdr:to>
        <xdr:sp macro="" textlink="">
          <xdr:nvSpPr>
            <xdr:cNvPr id="2383" name="Check Box 335" hidden="1">
              <a:extLst>
                <a:ext uri="{63B3BB69-23CF-44E3-9099-C40C66FF867C}">
                  <a14:compatExt spid="_x0000_s23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31</xdr:row>
          <xdr:rowOff>19050</xdr:rowOff>
        </xdr:from>
        <xdr:to>
          <xdr:col>6</xdr:col>
          <xdr:colOff>647700</xdr:colOff>
          <xdr:row>31</xdr:row>
          <xdr:rowOff>190500</xdr:rowOff>
        </xdr:to>
        <xdr:sp macro="" textlink="">
          <xdr:nvSpPr>
            <xdr:cNvPr id="2384" name="Check Box 336" hidden="1">
              <a:extLst>
                <a:ext uri="{63B3BB69-23CF-44E3-9099-C40C66FF867C}">
                  <a14:compatExt spid="_x0000_s23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32</xdr:row>
          <xdr:rowOff>19050</xdr:rowOff>
        </xdr:from>
        <xdr:to>
          <xdr:col>6</xdr:col>
          <xdr:colOff>647700</xdr:colOff>
          <xdr:row>32</xdr:row>
          <xdr:rowOff>190500</xdr:rowOff>
        </xdr:to>
        <xdr:sp macro="" textlink="">
          <xdr:nvSpPr>
            <xdr:cNvPr id="2385" name="Check Box 337" hidden="1">
              <a:extLst>
                <a:ext uri="{63B3BB69-23CF-44E3-9099-C40C66FF867C}">
                  <a14:compatExt spid="_x0000_s23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23</xdr:row>
          <xdr:rowOff>19050</xdr:rowOff>
        </xdr:from>
        <xdr:to>
          <xdr:col>7</xdr:col>
          <xdr:colOff>647700</xdr:colOff>
          <xdr:row>23</xdr:row>
          <xdr:rowOff>190500</xdr:rowOff>
        </xdr:to>
        <xdr:sp macro="" textlink="">
          <xdr:nvSpPr>
            <xdr:cNvPr id="2386" name="Check Box 338" hidden="1">
              <a:extLst>
                <a:ext uri="{63B3BB69-23CF-44E3-9099-C40C66FF867C}">
                  <a14:compatExt spid="_x0000_s23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24</xdr:row>
          <xdr:rowOff>19050</xdr:rowOff>
        </xdr:from>
        <xdr:to>
          <xdr:col>7</xdr:col>
          <xdr:colOff>647700</xdr:colOff>
          <xdr:row>24</xdr:row>
          <xdr:rowOff>190500</xdr:rowOff>
        </xdr:to>
        <xdr:sp macro="" textlink="">
          <xdr:nvSpPr>
            <xdr:cNvPr id="2387" name="Check Box 339" hidden="1">
              <a:extLst>
                <a:ext uri="{63B3BB69-23CF-44E3-9099-C40C66FF867C}">
                  <a14:compatExt spid="_x0000_s23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25</xdr:row>
          <xdr:rowOff>19050</xdr:rowOff>
        </xdr:from>
        <xdr:to>
          <xdr:col>7</xdr:col>
          <xdr:colOff>647700</xdr:colOff>
          <xdr:row>25</xdr:row>
          <xdr:rowOff>190500</xdr:rowOff>
        </xdr:to>
        <xdr:sp macro="" textlink="">
          <xdr:nvSpPr>
            <xdr:cNvPr id="2388" name="Check Box 340" hidden="1">
              <a:extLst>
                <a:ext uri="{63B3BB69-23CF-44E3-9099-C40C66FF867C}">
                  <a14:compatExt spid="_x0000_s23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26</xdr:row>
          <xdr:rowOff>19050</xdr:rowOff>
        </xdr:from>
        <xdr:to>
          <xdr:col>7</xdr:col>
          <xdr:colOff>647700</xdr:colOff>
          <xdr:row>26</xdr:row>
          <xdr:rowOff>190500</xdr:rowOff>
        </xdr:to>
        <xdr:sp macro="" textlink="">
          <xdr:nvSpPr>
            <xdr:cNvPr id="2389" name="Check Box 341" hidden="1">
              <a:extLst>
                <a:ext uri="{63B3BB69-23CF-44E3-9099-C40C66FF867C}">
                  <a14:compatExt spid="_x0000_s23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27</xdr:row>
          <xdr:rowOff>19050</xdr:rowOff>
        </xdr:from>
        <xdr:to>
          <xdr:col>7</xdr:col>
          <xdr:colOff>647700</xdr:colOff>
          <xdr:row>27</xdr:row>
          <xdr:rowOff>190500</xdr:rowOff>
        </xdr:to>
        <xdr:sp macro="" textlink="">
          <xdr:nvSpPr>
            <xdr:cNvPr id="2390" name="Check Box 342" hidden="1">
              <a:extLst>
                <a:ext uri="{63B3BB69-23CF-44E3-9099-C40C66FF867C}">
                  <a14:compatExt spid="_x0000_s23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28</xdr:row>
          <xdr:rowOff>19050</xdr:rowOff>
        </xdr:from>
        <xdr:to>
          <xdr:col>7</xdr:col>
          <xdr:colOff>647700</xdr:colOff>
          <xdr:row>28</xdr:row>
          <xdr:rowOff>190500</xdr:rowOff>
        </xdr:to>
        <xdr:sp macro="" textlink="">
          <xdr:nvSpPr>
            <xdr:cNvPr id="2391" name="Check Box 343" hidden="1">
              <a:extLst>
                <a:ext uri="{63B3BB69-23CF-44E3-9099-C40C66FF867C}">
                  <a14:compatExt spid="_x0000_s23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29</xdr:row>
          <xdr:rowOff>19050</xdr:rowOff>
        </xdr:from>
        <xdr:to>
          <xdr:col>7</xdr:col>
          <xdr:colOff>647700</xdr:colOff>
          <xdr:row>29</xdr:row>
          <xdr:rowOff>190500</xdr:rowOff>
        </xdr:to>
        <xdr:sp macro="" textlink="">
          <xdr:nvSpPr>
            <xdr:cNvPr id="2392" name="Check Box 344" hidden="1">
              <a:extLst>
                <a:ext uri="{63B3BB69-23CF-44E3-9099-C40C66FF867C}">
                  <a14:compatExt spid="_x0000_s2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30</xdr:row>
          <xdr:rowOff>19050</xdr:rowOff>
        </xdr:from>
        <xdr:to>
          <xdr:col>7</xdr:col>
          <xdr:colOff>647700</xdr:colOff>
          <xdr:row>30</xdr:row>
          <xdr:rowOff>190500</xdr:rowOff>
        </xdr:to>
        <xdr:sp macro="" textlink="">
          <xdr:nvSpPr>
            <xdr:cNvPr id="2393" name="Check Box 345" hidden="1">
              <a:extLst>
                <a:ext uri="{63B3BB69-23CF-44E3-9099-C40C66FF867C}">
                  <a14:compatExt spid="_x0000_s23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31</xdr:row>
          <xdr:rowOff>19050</xdr:rowOff>
        </xdr:from>
        <xdr:to>
          <xdr:col>7</xdr:col>
          <xdr:colOff>647700</xdr:colOff>
          <xdr:row>31</xdr:row>
          <xdr:rowOff>190500</xdr:rowOff>
        </xdr:to>
        <xdr:sp macro="" textlink="">
          <xdr:nvSpPr>
            <xdr:cNvPr id="2394" name="Check Box 346" hidden="1">
              <a:extLst>
                <a:ext uri="{63B3BB69-23CF-44E3-9099-C40C66FF867C}">
                  <a14:compatExt spid="_x0000_s2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32</xdr:row>
          <xdr:rowOff>19050</xdr:rowOff>
        </xdr:from>
        <xdr:to>
          <xdr:col>7</xdr:col>
          <xdr:colOff>647700</xdr:colOff>
          <xdr:row>32</xdr:row>
          <xdr:rowOff>190500</xdr:rowOff>
        </xdr:to>
        <xdr:sp macro="" textlink="">
          <xdr:nvSpPr>
            <xdr:cNvPr id="2395" name="Check Box 347" hidden="1">
              <a:extLst>
                <a:ext uri="{63B3BB69-23CF-44E3-9099-C40C66FF867C}">
                  <a14:compatExt spid="_x0000_s23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23</xdr:row>
          <xdr:rowOff>19050</xdr:rowOff>
        </xdr:from>
        <xdr:to>
          <xdr:col>8</xdr:col>
          <xdr:colOff>647700</xdr:colOff>
          <xdr:row>23</xdr:row>
          <xdr:rowOff>190500</xdr:rowOff>
        </xdr:to>
        <xdr:sp macro="" textlink="">
          <xdr:nvSpPr>
            <xdr:cNvPr id="2396" name="Check Box 348" hidden="1">
              <a:extLst>
                <a:ext uri="{63B3BB69-23CF-44E3-9099-C40C66FF867C}">
                  <a14:compatExt spid="_x0000_s2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24</xdr:row>
          <xdr:rowOff>19050</xdr:rowOff>
        </xdr:from>
        <xdr:to>
          <xdr:col>8</xdr:col>
          <xdr:colOff>647700</xdr:colOff>
          <xdr:row>24</xdr:row>
          <xdr:rowOff>190500</xdr:rowOff>
        </xdr:to>
        <xdr:sp macro="" textlink="">
          <xdr:nvSpPr>
            <xdr:cNvPr id="2397" name="Check Box 349" hidden="1">
              <a:extLst>
                <a:ext uri="{63B3BB69-23CF-44E3-9099-C40C66FF867C}">
                  <a14:compatExt spid="_x0000_s2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25</xdr:row>
          <xdr:rowOff>19050</xdr:rowOff>
        </xdr:from>
        <xdr:to>
          <xdr:col>8</xdr:col>
          <xdr:colOff>647700</xdr:colOff>
          <xdr:row>25</xdr:row>
          <xdr:rowOff>190500</xdr:rowOff>
        </xdr:to>
        <xdr:sp macro="" textlink="">
          <xdr:nvSpPr>
            <xdr:cNvPr id="2398" name="Check Box 350" hidden="1">
              <a:extLst>
                <a:ext uri="{63B3BB69-23CF-44E3-9099-C40C66FF867C}">
                  <a14:compatExt spid="_x0000_s23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26</xdr:row>
          <xdr:rowOff>19050</xdr:rowOff>
        </xdr:from>
        <xdr:to>
          <xdr:col>8</xdr:col>
          <xdr:colOff>647700</xdr:colOff>
          <xdr:row>26</xdr:row>
          <xdr:rowOff>190500</xdr:rowOff>
        </xdr:to>
        <xdr:sp macro="" textlink="">
          <xdr:nvSpPr>
            <xdr:cNvPr id="2399" name="Check Box 351" hidden="1">
              <a:extLst>
                <a:ext uri="{63B3BB69-23CF-44E3-9099-C40C66FF867C}">
                  <a14:compatExt spid="_x0000_s2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27</xdr:row>
          <xdr:rowOff>19050</xdr:rowOff>
        </xdr:from>
        <xdr:to>
          <xdr:col>8</xdr:col>
          <xdr:colOff>647700</xdr:colOff>
          <xdr:row>27</xdr:row>
          <xdr:rowOff>190500</xdr:rowOff>
        </xdr:to>
        <xdr:sp macro="" textlink="">
          <xdr:nvSpPr>
            <xdr:cNvPr id="2400" name="Check Box 352" hidden="1">
              <a:extLst>
                <a:ext uri="{63B3BB69-23CF-44E3-9099-C40C66FF867C}">
                  <a14:compatExt spid="_x0000_s2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28</xdr:row>
          <xdr:rowOff>19050</xdr:rowOff>
        </xdr:from>
        <xdr:to>
          <xdr:col>8</xdr:col>
          <xdr:colOff>647700</xdr:colOff>
          <xdr:row>28</xdr:row>
          <xdr:rowOff>190500</xdr:rowOff>
        </xdr:to>
        <xdr:sp macro="" textlink="">
          <xdr:nvSpPr>
            <xdr:cNvPr id="2401" name="Check Box 353" hidden="1">
              <a:extLst>
                <a:ext uri="{63B3BB69-23CF-44E3-9099-C40C66FF867C}">
                  <a14:compatExt spid="_x0000_s2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29</xdr:row>
          <xdr:rowOff>19050</xdr:rowOff>
        </xdr:from>
        <xdr:to>
          <xdr:col>8</xdr:col>
          <xdr:colOff>647700</xdr:colOff>
          <xdr:row>29</xdr:row>
          <xdr:rowOff>190500</xdr:rowOff>
        </xdr:to>
        <xdr:sp macro="" textlink="">
          <xdr:nvSpPr>
            <xdr:cNvPr id="2402" name="Check Box 354" hidden="1">
              <a:extLst>
                <a:ext uri="{63B3BB69-23CF-44E3-9099-C40C66FF867C}">
                  <a14:compatExt spid="_x0000_s2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30</xdr:row>
          <xdr:rowOff>19050</xdr:rowOff>
        </xdr:from>
        <xdr:to>
          <xdr:col>8</xdr:col>
          <xdr:colOff>647700</xdr:colOff>
          <xdr:row>30</xdr:row>
          <xdr:rowOff>190500</xdr:rowOff>
        </xdr:to>
        <xdr:sp macro="" textlink="">
          <xdr:nvSpPr>
            <xdr:cNvPr id="2403" name="Check Box 355" hidden="1">
              <a:extLst>
                <a:ext uri="{63B3BB69-23CF-44E3-9099-C40C66FF867C}">
                  <a14:compatExt spid="_x0000_s2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31</xdr:row>
          <xdr:rowOff>19050</xdr:rowOff>
        </xdr:from>
        <xdr:to>
          <xdr:col>8</xdr:col>
          <xdr:colOff>647700</xdr:colOff>
          <xdr:row>31</xdr:row>
          <xdr:rowOff>190500</xdr:rowOff>
        </xdr:to>
        <xdr:sp macro="" textlink="">
          <xdr:nvSpPr>
            <xdr:cNvPr id="2404" name="Check Box 356" hidden="1">
              <a:extLst>
                <a:ext uri="{63B3BB69-23CF-44E3-9099-C40C66FF867C}">
                  <a14:compatExt spid="_x0000_s2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32</xdr:row>
          <xdr:rowOff>19050</xdr:rowOff>
        </xdr:from>
        <xdr:to>
          <xdr:col>8</xdr:col>
          <xdr:colOff>647700</xdr:colOff>
          <xdr:row>32</xdr:row>
          <xdr:rowOff>190500</xdr:rowOff>
        </xdr:to>
        <xdr:sp macro="" textlink="">
          <xdr:nvSpPr>
            <xdr:cNvPr id="2405" name="Check Box 357" hidden="1">
              <a:extLst>
                <a:ext uri="{63B3BB69-23CF-44E3-9099-C40C66FF867C}">
                  <a14:compatExt spid="_x0000_s2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23</xdr:row>
          <xdr:rowOff>19050</xdr:rowOff>
        </xdr:from>
        <xdr:to>
          <xdr:col>9</xdr:col>
          <xdr:colOff>647700</xdr:colOff>
          <xdr:row>23</xdr:row>
          <xdr:rowOff>190500</xdr:rowOff>
        </xdr:to>
        <xdr:sp macro="" textlink="">
          <xdr:nvSpPr>
            <xdr:cNvPr id="2406" name="Check Box 358" hidden="1">
              <a:extLst>
                <a:ext uri="{63B3BB69-23CF-44E3-9099-C40C66FF867C}">
                  <a14:compatExt spid="_x0000_s24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24</xdr:row>
          <xdr:rowOff>19050</xdr:rowOff>
        </xdr:from>
        <xdr:to>
          <xdr:col>9</xdr:col>
          <xdr:colOff>647700</xdr:colOff>
          <xdr:row>24</xdr:row>
          <xdr:rowOff>190500</xdr:rowOff>
        </xdr:to>
        <xdr:sp macro="" textlink="">
          <xdr:nvSpPr>
            <xdr:cNvPr id="2407" name="Check Box 359" hidden="1">
              <a:extLst>
                <a:ext uri="{63B3BB69-23CF-44E3-9099-C40C66FF867C}">
                  <a14:compatExt spid="_x0000_s24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25</xdr:row>
          <xdr:rowOff>19050</xdr:rowOff>
        </xdr:from>
        <xdr:to>
          <xdr:col>9</xdr:col>
          <xdr:colOff>647700</xdr:colOff>
          <xdr:row>25</xdr:row>
          <xdr:rowOff>190500</xdr:rowOff>
        </xdr:to>
        <xdr:sp macro="" textlink="">
          <xdr:nvSpPr>
            <xdr:cNvPr id="2408" name="Check Box 360" hidden="1">
              <a:extLst>
                <a:ext uri="{63B3BB69-23CF-44E3-9099-C40C66FF867C}">
                  <a14:compatExt spid="_x0000_s24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26</xdr:row>
          <xdr:rowOff>19050</xdr:rowOff>
        </xdr:from>
        <xdr:to>
          <xdr:col>9</xdr:col>
          <xdr:colOff>647700</xdr:colOff>
          <xdr:row>26</xdr:row>
          <xdr:rowOff>190500</xdr:rowOff>
        </xdr:to>
        <xdr:sp macro="" textlink="">
          <xdr:nvSpPr>
            <xdr:cNvPr id="2409" name="Check Box 361" hidden="1">
              <a:extLst>
                <a:ext uri="{63B3BB69-23CF-44E3-9099-C40C66FF867C}">
                  <a14:compatExt spid="_x0000_s2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27</xdr:row>
          <xdr:rowOff>19050</xdr:rowOff>
        </xdr:from>
        <xdr:to>
          <xdr:col>9</xdr:col>
          <xdr:colOff>647700</xdr:colOff>
          <xdr:row>27</xdr:row>
          <xdr:rowOff>190500</xdr:rowOff>
        </xdr:to>
        <xdr:sp macro="" textlink="">
          <xdr:nvSpPr>
            <xdr:cNvPr id="2410" name="Check Box 362" hidden="1">
              <a:extLst>
                <a:ext uri="{63B3BB69-23CF-44E3-9099-C40C66FF867C}">
                  <a14:compatExt spid="_x0000_s2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28</xdr:row>
          <xdr:rowOff>19050</xdr:rowOff>
        </xdr:from>
        <xdr:to>
          <xdr:col>9</xdr:col>
          <xdr:colOff>647700</xdr:colOff>
          <xdr:row>28</xdr:row>
          <xdr:rowOff>190500</xdr:rowOff>
        </xdr:to>
        <xdr:sp macro="" textlink="">
          <xdr:nvSpPr>
            <xdr:cNvPr id="2411" name="Check Box 363" hidden="1">
              <a:extLst>
                <a:ext uri="{63B3BB69-23CF-44E3-9099-C40C66FF867C}">
                  <a14:compatExt spid="_x0000_s24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29</xdr:row>
          <xdr:rowOff>19050</xdr:rowOff>
        </xdr:from>
        <xdr:to>
          <xdr:col>9</xdr:col>
          <xdr:colOff>647700</xdr:colOff>
          <xdr:row>29</xdr:row>
          <xdr:rowOff>190500</xdr:rowOff>
        </xdr:to>
        <xdr:sp macro="" textlink="">
          <xdr:nvSpPr>
            <xdr:cNvPr id="2412" name="Check Box 364" hidden="1">
              <a:extLst>
                <a:ext uri="{63B3BB69-23CF-44E3-9099-C40C66FF867C}">
                  <a14:compatExt spid="_x0000_s24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30</xdr:row>
          <xdr:rowOff>19050</xdr:rowOff>
        </xdr:from>
        <xdr:to>
          <xdr:col>9</xdr:col>
          <xdr:colOff>647700</xdr:colOff>
          <xdr:row>30</xdr:row>
          <xdr:rowOff>190500</xdr:rowOff>
        </xdr:to>
        <xdr:sp macro="" textlink="">
          <xdr:nvSpPr>
            <xdr:cNvPr id="2413" name="Check Box 365" hidden="1">
              <a:extLst>
                <a:ext uri="{63B3BB69-23CF-44E3-9099-C40C66FF867C}">
                  <a14:compatExt spid="_x0000_s2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31</xdr:row>
          <xdr:rowOff>19050</xdr:rowOff>
        </xdr:from>
        <xdr:to>
          <xdr:col>9</xdr:col>
          <xdr:colOff>647700</xdr:colOff>
          <xdr:row>31</xdr:row>
          <xdr:rowOff>190500</xdr:rowOff>
        </xdr:to>
        <xdr:sp macro="" textlink="">
          <xdr:nvSpPr>
            <xdr:cNvPr id="2414" name="Check Box 366" hidden="1">
              <a:extLst>
                <a:ext uri="{63B3BB69-23CF-44E3-9099-C40C66FF867C}">
                  <a14:compatExt spid="_x0000_s24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32</xdr:row>
          <xdr:rowOff>19050</xdr:rowOff>
        </xdr:from>
        <xdr:to>
          <xdr:col>9</xdr:col>
          <xdr:colOff>647700</xdr:colOff>
          <xdr:row>32</xdr:row>
          <xdr:rowOff>190500</xdr:rowOff>
        </xdr:to>
        <xdr:sp macro="" textlink="">
          <xdr:nvSpPr>
            <xdr:cNvPr id="2415" name="Check Box 367" hidden="1">
              <a:extLst>
                <a:ext uri="{63B3BB69-23CF-44E3-9099-C40C66FF867C}">
                  <a14:compatExt spid="_x0000_s2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33</xdr:row>
          <xdr:rowOff>19050</xdr:rowOff>
        </xdr:from>
        <xdr:to>
          <xdr:col>4</xdr:col>
          <xdr:colOff>647700</xdr:colOff>
          <xdr:row>33</xdr:row>
          <xdr:rowOff>190500</xdr:rowOff>
        </xdr:to>
        <xdr:sp macro="" textlink="">
          <xdr:nvSpPr>
            <xdr:cNvPr id="2542" name="Check Box 494" hidden="1">
              <a:extLst>
                <a:ext uri="{63B3BB69-23CF-44E3-9099-C40C66FF867C}">
                  <a14:compatExt spid="_x0000_s25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33</xdr:row>
          <xdr:rowOff>19050</xdr:rowOff>
        </xdr:from>
        <xdr:to>
          <xdr:col>5</xdr:col>
          <xdr:colOff>647700</xdr:colOff>
          <xdr:row>33</xdr:row>
          <xdr:rowOff>190500</xdr:rowOff>
        </xdr:to>
        <xdr:sp macro="" textlink="">
          <xdr:nvSpPr>
            <xdr:cNvPr id="2543" name="Check Box 495" hidden="1">
              <a:extLst>
                <a:ext uri="{63B3BB69-23CF-44E3-9099-C40C66FF867C}">
                  <a14:compatExt spid="_x0000_s25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33</xdr:row>
          <xdr:rowOff>19050</xdr:rowOff>
        </xdr:from>
        <xdr:to>
          <xdr:col>6</xdr:col>
          <xdr:colOff>647700</xdr:colOff>
          <xdr:row>33</xdr:row>
          <xdr:rowOff>190500</xdr:rowOff>
        </xdr:to>
        <xdr:sp macro="" textlink="">
          <xdr:nvSpPr>
            <xdr:cNvPr id="2544" name="Check Box 496" hidden="1">
              <a:extLst>
                <a:ext uri="{63B3BB69-23CF-44E3-9099-C40C66FF867C}">
                  <a14:compatExt spid="_x0000_s25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33</xdr:row>
          <xdr:rowOff>19050</xdr:rowOff>
        </xdr:from>
        <xdr:to>
          <xdr:col>7</xdr:col>
          <xdr:colOff>647700</xdr:colOff>
          <xdr:row>33</xdr:row>
          <xdr:rowOff>190500</xdr:rowOff>
        </xdr:to>
        <xdr:sp macro="" textlink="">
          <xdr:nvSpPr>
            <xdr:cNvPr id="2545" name="Check Box 497" hidden="1">
              <a:extLst>
                <a:ext uri="{63B3BB69-23CF-44E3-9099-C40C66FF867C}">
                  <a14:compatExt spid="_x0000_s25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33</xdr:row>
          <xdr:rowOff>19050</xdr:rowOff>
        </xdr:from>
        <xdr:to>
          <xdr:col>8</xdr:col>
          <xdr:colOff>647700</xdr:colOff>
          <xdr:row>33</xdr:row>
          <xdr:rowOff>190500</xdr:rowOff>
        </xdr:to>
        <xdr:sp macro="" textlink="">
          <xdr:nvSpPr>
            <xdr:cNvPr id="2546" name="Check Box 498" hidden="1">
              <a:extLst>
                <a:ext uri="{63B3BB69-23CF-44E3-9099-C40C66FF867C}">
                  <a14:compatExt spid="_x0000_s25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33</xdr:row>
          <xdr:rowOff>19050</xdr:rowOff>
        </xdr:from>
        <xdr:to>
          <xdr:col>9</xdr:col>
          <xdr:colOff>647700</xdr:colOff>
          <xdr:row>33</xdr:row>
          <xdr:rowOff>190500</xdr:rowOff>
        </xdr:to>
        <xdr:sp macro="" textlink="">
          <xdr:nvSpPr>
            <xdr:cNvPr id="2547" name="Check Box 499" hidden="1">
              <a:extLst>
                <a:ext uri="{63B3BB69-23CF-44E3-9099-C40C66FF867C}">
                  <a14:compatExt spid="_x0000_s25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34</xdr:row>
          <xdr:rowOff>19050</xdr:rowOff>
        </xdr:from>
        <xdr:to>
          <xdr:col>4</xdr:col>
          <xdr:colOff>647700</xdr:colOff>
          <xdr:row>34</xdr:row>
          <xdr:rowOff>190500</xdr:rowOff>
        </xdr:to>
        <xdr:sp macro="" textlink="">
          <xdr:nvSpPr>
            <xdr:cNvPr id="2548" name="Check Box 500" hidden="1">
              <a:extLst>
                <a:ext uri="{63B3BB69-23CF-44E3-9099-C40C66FF867C}">
                  <a14:compatExt spid="_x0000_s25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34</xdr:row>
          <xdr:rowOff>19050</xdr:rowOff>
        </xdr:from>
        <xdr:to>
          <xdr:col>5</xdr:col>
          <xdr:colOff>647700</xdr:colOff>
          <xdr:row>34</xdr:row>
          <xdr:rowOff>190500</xdr:rowOff>
        </xdr:to>
        <xdr:sp macro="" textlink="">
          <xdr:nvSpPr>
            <xdr:cNvPr id="2549" name="Check Box 501" hidden="1">
              <a:extLst>
                <a:ext uri="{63B3BB69-23CF-44E3-9099-C40C66FF867C}">
                  <a14:compatExt spid="_x0000_s25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34</xdr:row>
          <xdr:rowOff>19050</xdr:rowOff>
        </xdr:from>
        <xdr:to>
          <xdr:col>6</xdr:col>
          <xdr:colOff>647700</xdr:colOff>
          <xdr:row>34</xdr:row>
          <xdr:rowOff>190500</xdr:rowOff>
        </xdr:to>
        <xdr:sp macro="" textlink="">
          <xdr:nvSpPr>
            <xdr:cNvPr id="2550" name="Check Box 502" hidden="1">
              <a:extLst>
                <a:ext uri="{63B3BB69-23CF-44E3-9099-C40C66FF867C}">
                  <a14:compatExt spid="_x0000_s25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34</xdr:row>
          <xdr:rowOff>19050</xdr:rowOff>
        </xdr:from>
        <xdr:to>
          <xdr:col>7</xdr:col>
          <xdr:colOff>647700</xdr:colOff>
          <xdr:row>34</xdr:row>
          <xdr:rowOff>190500</xdr:rowOff>
        </xdr:to>
        <xdr:sp macro="" textlink="">
          <xdr:nvSpPr>
            <xdr:cNvPr id="2551" name="Check Box 503" hidden="1">
              <a:extLst>
                <a:ext uri="{63B3BB69-23CF-44E3-9099-C40C66FF867C}">
                  <a14:compatExt spid="_x0000_s25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34</xdr:row>
          <xdr:rowOff>19050</xdr:rowOff>
        </xdr:from>
        <xdr:to>
          <xdr:col>8</xdr:col>
          <xdr:colOff>647700</xdr:colOff>
          <xdr:row>34</xdr:row>
          <xdr:rowOff>190500</xdr:rowOff>
        </xdr:to>
        <xdr:sp macro="" textlink="">
          <xdr:nvSpPr>
            <xdr:cNvPr id="2552" name="Check Box 504" hidden="1">
              <a:extLst>
                <a:ext uri="{63B3BB69-23CF-44E3-9099-C40C66FF867C}">
                  <a14:compatExt spid="_x0000_s25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34</xdr:row>
          <xdr:rowOff>19050</xdr:rowOff>
        </xdr:from>
        <xdr:to>
          <xdr:col>9</xdr:col>
          <xdr:colOff>647700</xdr:colOff>
          <xdr:row>34</xdr:row>
          <xdr:rowOff>190500</xdr:rowOff>
        </xdr:to>
        <xdr:sp macro="" textlink="">
          <xdr:nvSpPr>
            <xdr:cNvPr id="2553" name="Check Box 505" hidden="1">
              <a:extLst>
                <a:ext uri="{63B3BB69-23CF-44E3-9099-C40C66FF867C}">
                  <a14:compatExt spid="_x0000_s25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35</xdr:row>
          <xdr:rowOff>19050</xdr:rowOff>
        </xdr:from>
        <xdr:to>
          <xdr:col>4</xdr:col>
          <xdr:colOff>647700</xdr:colOff>
          <xdr:row>35</xdr:row>
          <xdr:rowOff>190500</xdr:rowOff>
        </xdr:to>
        <xdr:sp macro="" textlink="">
          <xdr:nvSpPr>
            <xdr:cNvPr id="2554" name="Check Box 506" hidden="1">
              <a:extLst>
                <a:ext uri="{63B3BB69-23CF-44E3-9099-C40C66FF867C}">
                  <a14:compatExt spid="_x0000_s25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35</xdr:row>
          <xdr:rowOff>19050</xdr:rowOff>
        </xdr:from>
        <xdr:to>
          <xdr:col>5</xdr:col>
          <xdr:colOff>647700</xdr:colOff>
          <xdr:row>35</xdr:row>
          <xdr:rowOff>190500</xdr:rowOff>
        </xdr:to>
        <xdr:sp macro="" textlink="">
          <xdr:nvSpPr>
            <xdr:cNvPr id="2555" name="Check Box 507" hidden="1">
              <a:extLst>
                <a:ext uri="{63B3BB69-23CF-44E3-9099-C40C66FF867C}">
                  <a14:compatExt spid="_x0000_s25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35</xdr:row>
          <xdr:rowOff>19050</xdr:rowOff>
        </xdr:from>
        <xdr:to>
          <xdr:col>6</xdr:col>
          <xdr:colOff>647700</xdr:colOff>
          <xdr:row>35</xdr:row>
          <xdr:rowOff>190500</xdr:rowOff>
        </xdr:to>
        <xdr:sp macro="" textlink="">
          <xdr:nvSpPr>
            <xdr:cNvPr id="2556" name="Check Box 508" hidden="1">
              <a:extLst>
                <a:ext uri="{63B3BB69-23CF-44E3-9099-C40C66FF867C}">
                  <a14:compatExt spid="_x0000_s25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35</xdr:row>
          <xdr:rowOff>19050</xdr:rowOff>
        </xdr:from>
        <xdr:to>
          <xdr:col>7</xdr:col>
          <xdr:colOff>647700</xdr:colOff>
          <xdr:row>35</xdr:row>
          <xdr:rowOff>190500</xdr:rowOff>
        </xdr:to>
        <xdr:sp macro="" textlink="">
          <xdr:nvSpPr>
            <xdr:cNvPr id="2557" name="Check Box 509" hidden="1">
              <a:extLst>
                <a:ext uri="{63B3BB69-23CF-44E3-9099-C40C66FF867C}">
                  <a14:compatExt spid="_x0000_s25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35</xdr:row>
          <xdr:rowOff>19050</xdr:rowOff>
        </xdr:from>
        <xdr:to>
          <xdr:col>8</xdr:col>
          <xdr:colOff>647700</xdr:colOff>
          <xdr:row>35</xdr:row>
          <xdr:rowOff>190500</xdr:rowOff>
        </xdr:to>
        <xdr:sp macro="" textlink="">
          <xdr:nvSpPr>
            <xdr:cNvPr id="2558" name="Check Box 510" hidden="1">
              <a:extLst>
                <a:ext uri="{63B3BB69-23CF-44E3-9099-C40C66FF867C}">
                  <a14:compatExt spid="_x0000_s25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35</xdr:row>
          <xdr:rowOff>19050</xdr:rowOff>
        </xdr:from>
        <xdr:to>
          <xdr:col>9</xdr:col>
          <xdr:colOff>647700</xdr:colOff>
          <xdr:row>35</xdr:row>
          <xdr:rowOff>190500</xdr:rowOff>
        </xdr:to>
        <xdr:sp macro="" textlink="">
          <xdr:nvSpPr>
            <xdr:cNvPr id="2559" name="Check Box 511" hidden="1">
              <a:extLst>
                <a:ext uri="{63B3BB69-23CF-44E3-9099-C40C66FF867C}">
                  <a14:compatExt spid="_x0000_s25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36</xdr:row>
          <xdr:rowOff>19050</xdr:rowOff>
        </xdr:from>
        <xdr:to>
          <xdr:col>4</xdr:col>
          <xdr:colOff>647700</xdr:colOff>
          <xdr:row>36</xdr:row>
          <xdr:rowOff>190500</xdr:rowOff>
        </xdr:to>
        <xdr:sp macro="" textlink="">
          <xdr:nvSpPr>
            <xdr:cNvPr id="2560" name="Check Box 512" hidden="1">
              <a:extLst>
                <a:ext uri="{63B3BB69-23CF-44E3-9099-C40C66FF867C}">
                  <a14:compatExt spid="_x0000_s25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36</xdr:row>
          <xdr:rowOff>19050</xdr:rowOff>
        </xdr:from>
        <xdr:to>
          <xdr:col>5</xdr:col>
          <xdr:colOff>647700</xdr:colOff>
          <xdr:row>36</xdr:row>
          <xdr:rowOff>190500</xdr:rowOff>
        </xdr:to>
        <xdr:sp macro="" textlink="">
          <xdr:nvSpPr>
            <xdr:cNvPr id="2561" name="Check Box 513" hidden="1">
              <a:extLst>
                <a:ext uri="{63B3BB69-23CF-44E3-9099-C40C66FF867C}">
                  <a14:compatExt spid="_x0000_s25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36</xdr:row>
          <xdr:rowOff>19050</xdr:rowOff>
        </xdr:from>
        <xdr:to>
          <xdr:col>6</xdr:col>
          <xdr:colOff>647700</xdr:colOff>
          <xdr:row>36</xdr:row>
          <xdr:rowOff>190500</xdr:rowOff>
        </xdr:to>
        <xdr:sp macro="" textlink="">
          <xdr:nvSpPr>
            <xdr:cNvPr id="2562" name="Check Box 514" hidden="1">
              <a:extLst>
                <a:ext uri="{63B3BB69-23CF-44E3-9099-C40C66FF867C}">
                  <a14:compatExt spid="_x0000_s25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36</xdr:row>
          <xdr:rowOff>19050</xdr:rowOff>
        </xdr:from>
        <xdr:to>
          <xdr:col>7</xdr:col>
          <xdr:colOff>647700</xdr:colOff>
          <xdr:row>36</xdr:row>
          <xdr:rowOff>190500</xdr:rowOff>
        </xdr:to>
        <xdr:sp macro="" textlink="">
          <xdr:nvSpPr>
            <xdr:cNvPr id="2563" name="Check Box 515" hidden="1">
              <a:extLst>
                <a:ext uri="{63B3BB69-23CF-44E3-9099-C40C66FF867C}">
                  <a14:compatExt spid="_x0000_s25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36</xdr:row>
          <xdr:rowOff>19050</xdr:rowOff>
        </xdr:from>
        <xdr:to>
          <xdr:col>8</xdr:col>
          <xdr:colOff>647700</xdr:colOff>
          <xdr:row>36</xdr:row>
          <xdr:rowOff>190500</xdr:rowOff>
        </xdr:to>
        <xdr:sp macro="" textlink="">
          <xdr:nvSpPr>
            <xdr:cNvPr id="2564" name="Check Box 516" hidden="1">
              <a:extLst>
                <a:ext uri="{63B3BB69-23CF-44E3-9099-C40C66FF867C}">
                  <a14:compatExt spid="_x0000_s25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36</xdr:row>
          <xdr:rowOff>19050</xdr:rowOff>
        </xdr:from>
        <xdr:to>
          <xdr:col>9</xdr:col>
          <xdr:colOff>647700</xdr:colOff>
          <xdr:row>36</xdr:row>
          <xdr:rowOff>190500</xdr:rowOff>
        </xdr:to>
        <xdr:sp macro="" textlink="">
          <xdr:nvSpPr>
            <xdr:cNvPr id="2565" name="Check Box 517" hidden="1">
              <a:extLst>
                <a:ext uri="{63B3BB69-23CF-44E3-9099-C40C66FF867C}">
                  <a14:compatExt spid="_x0000_s2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37</xdr:row>
          <xdr:rowOff>19050</xdr:rowOff>
        </xdr:from>
        <xdr:to>
          <xdr:col>4</xdr:col>
          <xdr:colOff>647700</xdr:colOff>
          <xdr:row>37</xdr:row>
          <xdr:rowOff>190500</xdr:rowOff>
        </xdr:to>
        <xdr:sp macro="" textlink="">
          <xdr:nvSpPr>
            <xdr:cNvPr id="2566" name="Check Box 518" hidden="1">
              <a:extLst>
                <a:ext uri="{63B3BB69-23CF-44E3-9099-C40C66FF867C}">
                  <a14:compatExt spid="_x0000_s25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37</xdr:row>
          <xdr:rowOff>19050</xdr:rowOff>
        </xdr:from>
        <xdr:to>
          <xdr:col>5</xdr:col>
          <xdr:colOff>647700</xdr:colOff>
          <xdr:row>37</xdr:row>
          <xdr:rowOff>190500</xdr:rowOff>
        </xdr:to>
        <xdr:sp macro="" textlink="">
          <xdr:nvSpPr>
            <xdr:cNvPr id="2567" name="Check Box 519" hidden="1">
              <a:extLst>
                <a:ext uri="{63B3BB69-23CF-44E3-9099-C40C66FF867C}">
                  <a14:compatExt spid="_x0000_s25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37</xdr:row>
          <xdr:rowOff>19050</xdr:rowOff>
        </xdr:from>
        <xdr:to>
          <xdr:col>6</xdr:col>
          <xdr:colOff>647700</xdr:colOff>
          <xdr:row>37</xdr:row>
          <xdr:rowOff>190500</xdr:rowOff>
        </xdr:to>
        <xdr:sp macro="" textlink="">
          <xdr:nvSpPr>
            <xdr:cNvPr id="2568" name="Check Box 520" hidden="1">
              <a:extLst>
                <a:ext uri="{63B3BB69-23CF-44E3-9099-C40C66FF867C}">
                  <a14:compatExt spid="_x0000_s25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37</xdr:row>
          <xdr:rowOff>19050</xdr:rowOff>
        </xdr:from>
        <xdr:to>
          <xdr:col>7</xdr:col>
          <xdr:colOff>647700</xdr:colOff>
          <xdr:row>37</xdr:row>
          <xdr:rowOff>190500</xdr:rowOff>
        </xdr:to>
        <xdr:sp macro="" textlink="">
          <xdr:nvSpPr>
            <xdr:cNvPr id="2569" name="Check Box 521" hidden="1">
              <a:extLst>
                <a:ext uri="{63B3BB69-23CF-44E3-9099-C40C66FF867C}">
                  <a14:compatExt spid="_x0000_s25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37</xdr:row>
          <xdr:rowOff>19050</xdr:rowOff>
        </xdr:from>
        <xdr:to>
          <xdr:col>8</xdr:col>
          <xdr:colOff>647700</xdr:colOff>
          <xdr:row>37</xdr:row>
          <xdr:rowOff>190500</xdr:rowOff>
        </xdr:to>
        <xdr:sp macro="" textlink="">
          <xdr:nvSpPr>
            <xdr:cNvPr id="2570" name="Check Box 522" hidden="1">
              <a:extLst>
                <a:ext uri="{63B3BB69-23CF-44E3-9099-C40C66FF867C}">
                  <a14:compatExt spid="_x0000_s25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37</xdr:row>
          <xdr:rowOff>19050</xdr:rowOff>
        </xdr:from>
        <xdr:to>
          <xdr:col>9</xdr:col>
          <xdr:colOff>647700</xdr:colOff>
          <xdr:row>37</xdr:row>
          <xdr:rowOff>190500</xdr:rowOff>
        </xdr:to>
        <xdr:sp macro="" textlink="">
          <xdr:nvSpPr>
            <xdr:cNvPr id="2571" name="Check Box 523" hidden="1">
              <a:extLst>
                <a:ext uri="{63B3BB69-23CF-44E3-9099-C40C66FF867C}">
                  <a14:compatExt spid="_x0000_s25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1704975</xdr:colOff>
          <xdr:row>39</xdr:row>
          <xdr:rowOff>38100</xdr:rowOff>
        </xdr:from>
        <xdr:to>
          <xdr:col>4</xdr:col>
          <xdr:colOff>0</xdr:colOff>
          <xdr:row>40</xdr:row>
          <xdr:rowOff>104775</xdr:rowOff>
        </xdr:to>
        <xdr:sp macro="" textlink="">
          <xdr:nvSpPr>
            <xdr:cNvPr id="2575" name="Button 527" hidden="1">
              <a:extLst>
                <a:ext uri="{63B3BB69-23CF-44E3-9099-C40C66FF867C}">
                  <a14:compatExt spid="_x0000_s257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xdr:twoCellAnchor>
    <xdr:from>
      <xdr:col>4</xdr:col>
      <xdr:colOff>85725</xdr:colOff>
      <xdr:row>39</xdr:row>
      <xdr:rowOff>35775</xdr:rowOff>
    </xdr:from>
    <xdr:to>
      <xdr:col>5</xdr:col>
      <xdr:colOff>847725</xdr:colOff>
      <xdr:row>40</xdr:row>
      <xdr:rowOff>104775</xdr:rowOff>
    </xdr:to>
    <xdr:sp macro="[0]!GoToOutputTable_Module1" textlink="">
      <xdr:nvSpPr>
        <xdr:cNvPr id="95" name="Flowchart: Process 94"/>
        <xdr:cNvSpPr/>
      </xdr:nvSpPr>
      <xdr:spPr>
        <a:xfrm>
          <a:off x="3886200" y="10722825"/>
          <a:ext cx="16478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Aperçu du</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fPrintsWithSheet="0"/>
  </xdr:twoCellAnchor>
  <xdr:twoCellAnchor>
    <xdr:from>
      <xdr:col>6</xdr:col>
      <xdr:colOff>85724</xdr:colOff>
      <xdr:row>39</xdr:row>
      <xdr:rowOff>38100</xdr:rowOff>
    </xdr:from>
    <xdr:to>
      <xdr:col>7</xdr:col>
      <xdr:colOff>600074</xdr:colOff>
      <xdr:row>40</xdr:row>
      <xdr:rowOff>107100</xdr:rowOff>
    </xdr:to>
    <xdr:sp macro="[0]!Module33.Module2" textlink="">
      <xdr:nvSpPr>
        <xdr:cNvPr id="94" name="Flowchart: Process 93"/>
        <xdr:cNvSpPr/>
      </xdr:nvSpPr>
      <xdr:spPr>
        <a:xfrm>
          <a:off x="5657849" y="10725150"/>
          <a:ext cx="14001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Continuer avec le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2 </a:t>
          </a:r>
        </a:p>
      </xdr:txBody>
    </xdr:sp>
    <xdr:clientData fPrintsWithSheet="0"/>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47625</xdr:colOff>
          <xdr:row>97</xdr:row>
          <xdr:rowOff>28575</xdr:rowOff>
        </xdr:from>
        <xdr:to>
          <xdr:col>7</xdr:col>
          <xdr:colOff>790575</xdr:colOff>
          <xdr:row>97</xdr:row>
          <xdr:rowOff>333375</xdr:rowOff>
        </xdr:to>
        <xdr:sp macro="" textlink="">
          <xdr:nvSpPr>
            <xdr:cNvPr id="12289" name="Drop Down 1" hidden="1">
              <a:extLst>
                <a:ext uri="{63B3BB69-23CF-44E3-9099-C40C66FF867C}">
                  <a14:compatExt spid="_x0000_s122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95</xdr:row>
          <xdr:rowOff>28575</xdr:rowOff>
        </xdr:from>
        <xdr:to>
          <xdr:col>7</xdr:col>
          <xdr:colOff>790575</xdr:colOff>
          <xdr:row>95</xdr:row>
          <xdr:rowOff>333375</xdr:rowOff>
        </xdr:to>
        <xdr:sp macro="" textlink="">
          <xdr:nvSpPr>
            <xdr:cNvPr id="12290" name="Drop Down 2" hidden="1">
              <a:extLst>
                <a:ext uri="{63B3BB69-23CF-44E3-9099-C40C66FF867C}">
                  <a14:compatExt spid="_x0000_s122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98</xdr:row>
          <xdr:rowOff>28575</xdr:rowOff>
        </xdr:from>
        <xdr:to>
          <xdr:col>7</xdr:col>
          <xdr:colOff>790575</xdr:colOff>
          <xdr:row>98</xdr:row>
          <xdr:rowOff>333375</xdr:rowOff>
        </xdr:to>
        <xdr:sp macro="" textlink="">
          <xdr:nvSpPr>
            <xdr:cNvPr id="12291" name="Drop Down 3" hidden="1">
              <a:extLst>
                <a:ext uri="{63B3BB69-23CF-44E3-9099-C40C66FF867C}">
                  <a14:compatExt spid="_x0000_s122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99</xdr:row>
          <xdr:rowOff>28575</xdr:rowOff>
        </xdr:from>
        <xdr:to>
          <xdr:col>7</xdr:col>
          <xdr:colOff>790575</xdr:colOff>
          <xdr:row>99</xdr:row>
          <xdr:rowOff>333375</xdr:rowOff>
        </xdr:to>
        <xdr:sp macro="" textlink="">
          <xdr:nvSpPr>
            <xdr:cNvPr id="12292" name="Drop Down 4" hidden="1">
              <a:extLst>
                <a:ext uri="{63B3BB69-23CF-44E3-9099-C40C66FF867C}">
                  <a14:compatExt spid="_x0000_s122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100</xdr:row>
          <xdr:rowOff>28575</xdr:rowOff>
        </xdr:from>
        <xdr:to>
          <xdr:col>7</xdr:col>
          <xdr:colOff>790575</xdr:colOff>
          <xdr:row>100</xdr:row>
          <xdr:rowOff>333375</xdr:rowOff>
        </xdr:to>
        <xdr:sp macro="" textlink="">
          <xdr:nvSpPr>
            <xdr:cNvPr id="12293" name="Drop Down 5" hidden="1">
              <a:extLst>
                <a:ext uri="{63B3BB69-23CF-44E3-9099-C40C66FF867C}">
                  <a14:compatExt spid="_x0000_s122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101</xdr:row>
          <xdr:rowOff>28575</xdr:rowOff>
        </xdr:from>
        <xdr:to>
          <xdr:col>7</xdr:col>
          <xdr:colOff>790575</xdr:colOff>
          <xdr:row>101</xdr:row>
          <xdr:rowOff>333375</xdr:rowOff>
        </xdr:to>
        <xdr:sp macro="" textlink="">
          <xdr:nvSpPr>
            <xdr:cNvPr id="12294" name="Drop Down 6" hidden="1">
              <a:extLst>
                <a:ext uri="{63B3BB69-23CF-44E3-9099-C40C66FF867C}">
                  <a14:compatExt spid="_x0000_s122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96</xdr:row>
          <xdr:rowOff>28575</xdr:rowOff>
        </xdr:from>
        <xdr:to>
          <xdr:col>7</xdr:col>
          <xdr:colOff>790575</xdr:colOff>
          <xdr:row>96</xdr:row>
          <xdr:rowOff>333375</xdr:rowOff>
        </xdr:to>
        <xdr:sp macro="" textlink="">
          <xdr:nvSpPr>
            <xdr:cNvPr id="12295" name="Drop Down 7" hidden="1">
              <a:extLst>
                <a:ext uri="{63B3BB69-23CF-44E3-9099-C40C66FF867C}">
                  <a14:compatExt spid="_x0000_s122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86</xdr:row>
          <xdr:rowOff>28575</xdr:rowOff>
        </xdr:from>
        <xdr:to>
          <xdr:col>7</xdr:col>
          <xdr:colOff>790575</xdr:colOff>
          <xdr:row>86</xdr:row>
          <xdr:rowOff>333375</xdr:rowOff>
        </xdr:to>
        <xdr:sp macro="" textlink="">
          <xdr:nvSpPr>
            <xdr:cNvPr id="12307" name="Drop Down 19" hidden="1">
              <a:extLst>
                <a:ext uri="{63B3BB69-23CF-44E3-9099-C40C66FF867C}">
                  <a14:compatExt spid="_x0000_s123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84</xdr:row>
          <xdr:rowOff>28575</xdr:rowOff>
        </xdr:from>
        <xdr:to>
          <xdr:col>7</xdr:col>
          <xdr:colOff>790575</xdr:colOff>
          <xdr:row>84</xdr:row>
          <xdr:rowOff>333375</xdr:rowOff>
        </xdr:to>
        <xdr:sp macro="" textlink="">
          <xdr:nvSpPr>
            <xdr:cNvPr id="12308" name="Drop Down 20" hidden="1">
              <a:extLst>
                <a:ext uri="{63B3BB69-23CF-44E3-9099-C40C66FF867C}">
                  <a14:compatExt spid="_x0000_s123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87</xdr:row>
          <xdr:rowOff>28575</xdr:rowOff>
        </xdr:from>
        <xdr:to>
          <xdr:col>7</xdr:col>
          <xdr:colOff>790575</xdr:colOff>
          <xdr:row>87</xdr:row>
          <xdr:rowOff>333375</xdr:rowOff>
        </xdr:to>
        <xdr:sp macro="" textlink="">
          <xdr:nvSpPr>
            <xdr:cNvPr id="12309" name="Drop Down 21" hidden="1">
              <a:extLst>
                <a:ext uri="{63B3BB69-23CF-44E3-9099-C40C66FF867C}">
                  <a14:compatExt spid="_x0000_s123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88</xdr:row>
          <xdr:rowOff>28575</xdr:rowOff>
        </xdr:from>
        <xdr:to>
          <xdr:col>7</xdr:col>
          <xdr:colOff>790575</xdr:colOff>
          <xdr:row>88</xdr:row>
          <xdr:rowOff>333375</xdr:rowOff>
        </xdr:to>
        <xdr:sp macro="" textlink="">
          <xdr:nvSpPr>
            <xdr:cNvPr id="12310" name="Drop Down 22" hidden="1">
              <a:extLst>
                <a:ext uri="{63B3BB69-23CF-44E3-9099-C40C66FF867C}">
                  <a14:compatExt spid="_x0000_s123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89</xdr:row>
          <xdr:rowOff>28575</xdr:rowOff>
        </xdr:from>
        <xdr:to>
          <xdr:col>7</xdr:col>
          <xdr:colOff>790575</xdr:colOff>
          <xdr:row>89</xdr:row>
          <xdr:rowOff>333375</xdr:rowOff>
        </xdr:to>
        <xdr:sp macro="" textlink="">
          <xdr:nvSpPr>
            <xdr:cNvPr id="12311" name="Drop Down 23" hidden="1">
              <a:extLst>
                <a:ext uri="{63B3BB69-23CF-44E3-9099-C40C66FF867C}">
                  <a14:compatExt spid="_x0000_s123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90</xdr:row>
          <xdr:rowOff>28575</xdr:rowOff>
        </xdr:from>
        <xdr:to>
          <xdr:col>7</xdr:col>
          <xdr:colOff>790575</xdr:colOff>
          <xdr:row>90</xdr:row>
          <xdr:rowOff>333375</xdr:rowOff>
        </xdr:to>
        <xdr:sp macro="" textlink="">
          <xdr:nvSpPr>
            <xdr:cNvPr id="12312" name="Drop Down 24" hidden="1">
              <a:extLst>
                <a:ext uri="{63B3BB69-23CF-44E3-9099-C40C66FF867C}">
                  <a14:compatExt spid="_x0000_s123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85</xdr:row>
          <xdr:rowOff>28575</xdr:rowOff>
        </xdr:from>
        <xdr:to>
          <xdr:col>7</xdr:col>
          <xdr:colOff>790575</xdr:colOff>
          <xdr:row>85</xdr:row>
          <xdr:rowOff>342900</xdr:rowOff>
        </xdr:to>
        <xdr:sp macro="" textlink="">
          <xdr:nvSpPr>
            <xdr:cNvPr id="12313" name="Drop Down 25" hidden="1">
              <a:extLst>
                <a:ext uri="{63B3BB69-23CF-44E3-9099-C40C66FF867C}">
                  <a14:compatExt spid="_x0000_s123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xdr:col>
      <xdr:colOff>63949</xdr:colOff>
      <xdr:row>13</xdr:row>
      <xdr:rowOff>27203</xdr:rowOff>
    </xdr:from>
    <xdr:to>
      <xdr:col>11</xdr:col>
      <xdr:colOff>314325</xdr:colOff>
      <xdr:row>27</xdr:row>
      <xdr:rowOff>170078</xdr:rowOff>
    </xdr:to>
    <xdr:grpSp>
      <xdr:nvGrpSpPr>
        <xdr:cNvPr id="41" name="Group 40"/>
        <xdr:cNvGrpSpPr/>
      </xdr:nvGrpSpPr>
      <xdr:grpSpPr>
        <a:xfrm>
          <a:off x="321124" y="7742453"/>
          <a:ext cx="7613201" cy="2809875"/>
          <a:chOff x="257171" y="3267059"/>
          <a:chExt cx="8001000" cy="2857501"/>
        </a:xfrm>
      </xdr:grpSpPr>
      <xdr:grpSp>
        <xdr:nvGrpSpPr>
          <xdr:cNvPr id="42" name="Group 41"/>
          <xdr:cNvGrpSpPr/>
        </xdr:nvGrpSpPr>
        <xdr:grpSpPr>
          <a:xfrm>
            <a:off x="323851" y="3428998"/>
            <a:ext cx="7781924" cy="2533651"/>
            <a:chOff x="685800" y="4743448"/>
            <a:chExt cx="7705725" cy="2533651"/>
          </a:xfrm>
        </xdr:grpSpPr>
        <xdr:sp macro="[0]!Module2SafeguardA" textlink="">
          <xdr:nvSpPr>
            <xdr:cNvPr id="44" name="TextBox 43"/>
            <xdr:cNvSpPr txBox="1"/>
          </xdr:nvSpPr>
          <xdr:spPr>
            <a:xfrm>
              <a:off x="1330822" y="4743448"/>
              <a:ext cx="2018040" cy="1247775"/>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Garantie (a)</a:t>
              </a:r>
            </a:p>
            <a:p>
              <a:pPr algn="ctr"/>
              <a:r>
                <a:rPr lang="fr-CH" sz="1400">
                  <a:solidFill>
                    <a:sysClr val="windowText" lastClr="000000"/>
                  </a:solidFill>
                </a:rPr>
                <a:t>Compatibilité avec les objectifs nationaux et les accords internationaux.</a:t>
              </a:r>
            </a:p>
          </xdr:txBody>
        </xdr:sp>
        <xdr:sp macro="[0]!Module2SafeguardB" textlink="">
          <xdr:nvSpPr>
            <xdr:cNvPr id="45" name="TextBox 44"/>
            <xdr:cNvSpPr txBox="1"/>
          </xdr:nvSpPr>
          <xdr:spPr>
            <a:xfrm>
              <a:off x="3445430" y="4743448"/>
              <a:ext cx="1974962" cy="1247775"/>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Garantie (b)</a:t>
              </a:r>
            </a:p>
            <a:p>
              <a:pPr algn="ctr"/>
              <a:r>
                <a:rPr lang="fr-CH" sz="1400">
                  <a:solidFill>
                    <a:sysClr val="windowText" lastClr="000000"/>
                  </a:solidFill>
                </a:rPr>
                <a:t>Gouvernance forestière transparente et efficace et souveraineté.</a:t>
              </a:r>
            </a:p>
          </xdr:txBody>
        </xdr:sp>
        <xdr:sp macro="[0]!Module2SafeguardC" textlink="">
          <xdr:nvSpPr>
            <xdr:cNvPr id="46" name="TextBox 45"/>
            <xdr:cNvSpPr txBox="1"/>
          </xdr:nvSpPr>
          <xdr:spPr>
            <a:xfrm>
              <a:off x="5520137" y="4743448"/>
              <a:ext cx="2403869" cy="1247775"/>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Garantie (c)</a:t>
              </a:r>
            </a:p>
            <a:p>
              <a:pPr algn="ctr"/>
              <a:r>
                <a:rPr lang="fr-CH" sz="1400">
                  <a:solidFill>
                    <a:sysClr val="windowText" lastClr="000000"/>
                  </a:solidFill>
                </a:rPr>
                <a:t>Respect des connaissances et des droits des peuples autochtones et des membres des communautés locales.</a:t>
              </a:r>
            </a:p>
          </xdr:txBody>
        </xdr:sp>
        <xdr:sp macro="[0]!Module2SafeguardD" textlink="">
          <xdr:nvSpPr>
            <xdr:cNvPr id="47" name="TextBox 46"/>
            <xdr:cNvSpPr txBox="1"/>
          </xdr:nvSpPr>
          <xdr:spPr>
            <a:xfrm>
              <a:off x="685800" y="6076948"/>
              <a:ext cx="1838325"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Garantie (d)</a:t>
              </a:r>
            </a:p>
            <a:p>
              <a:pPr algn="ctr"/>
              <a:r>
                <a:rPr lang="fr-CH" sz="1400">
                  <a:solidFill>
                    <a:sysClr val="windowText" lastClr="000000"/>
                  </a:solidFill>
                </a:rPr>
                <a:t>Participation totale et efficace des parties prenantes.</a:t>
              </a:r>
            </a:p>
          </xdr:txBody>
        </xdr:sp>
        <xdr:sp macro="[0]!Module2SafeguardE" textlink="">
          <xdr:nvSpPr>
            <xdr:cNvPr id="48" name="TextBox 47"/>
            <xdr:cNvSpPr txBox="1"/>
          </xdr:nvSpPr>
          <xdr:spPr>
            <a:xfrm>
              <a:off x="2638425" y="6076948"/>
              <a:ext cx="2068167"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Garantie (e)</a:t>
              </a:r>
            </a:p>
            <a:p>
              <a:pPr algn="ctr"/>
              <a:r>
                <a:rPr lang="fr-CH" sz="1400">
                  <a:solidFill>
                    <a:sysClr val="windowText" lastClr="000000"/>
                  </a:solidFill>
                </a:rPr>
                <a:t>Forêt naturelle, diversité biologique et amélioration des bénéfices.</a:t>
              </a:r>
            </a:p>
          </xdr:txBody>
        </xdr:sp>
        <xdr:sp macro="[0]!Module2SafeguardF" textlink="">
          <xdr:nvSpPr>
            <xdr:cNvPr id="49" name="TextBox 48"/>
            <xdr:cNvSpPr txBox="1"/>
          </xdr:nvSpPr>
          <xdr:spPr>
            <a:xfrm>
              <a:off x="4861422" y="6076948"/>
              <a:ext cx="1577477"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Garantie (f)</a:t>
              </a:r>
            </a:p>
            <a:p>
              <a:pPr algn="ctr"/>
              <a:r>
                <a:rPr lang="fr-CH" sz="1400">
                  <a:solidFill>
                    <a:sysClr val="windowText" lastClr="000000"/>
                  </a:solidFill>
                </a:rPr>
                <a:t>Gestion des risques d'inversion.</a:t>
              </a:r>
            </a:p>
          </xdr:txBody>
        </xdr:sp>
        <xdr:sp macro="[0]!Module2SafeguardG" textlink="">
          <xdr:nvSpPr>
            <xdr:cNvPr id="50" name="TextBox 49"/>
            <xdr:cNvSpPr txBox="1"/>
          </xdr:nvSpPr>
          <xdr:spPr>
            <a:xfrm>
              <a:off x="6553200" y="6076948"/>
              <a:ext cx="1838325"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Garantie (g)</a:t>
              </a:r>
            </a:p>
            <a:p>
              <a:pPr algn="ctr"/>
              <a:r>
                <a:rPr lang="fr-CH" sz="1400">
                  <a:solidFill>
                    <a:sysClr val="windowText" lastClr="000000"/>
                  </a:solidFill>
                </a:rPr>
                <a:t>Réduction du déplacement des émissions.</a:t>
              </a:r>
            </a:p>
          </xdr:txBody>
        </xdr:sp>
      </xdr:grpSp>
      <mc:AlternateContent xmlns:mc="http://schemas.openxmlformats.org/markup-compatibility/2006">
        <mc:Choice xmlns:a14="http://schemas.microsoft.com/office/drawing/2010/main" Requires="a14">
          <xdr:sp macro="" textlink="">
            <xdr:nvSpPr>
              <xdr:cNvPr id="12315" name="Group Box 27" hidden="1">
                <a:extLst>
                  <a:ext uri="{63B3BB69-23CF-44E3-9099-C40C66FF867C}">
                    <a14:compatExt spid="_x0000_s12315"/>
                  </a:ext>
                </a:extLst>
              </xdr:cNvPr>
              <xdr:cNvSpPr/>
            </xdr:nvSpPr>
            <xdr:spPr bwMode="auto">
              <a:xfrm>
                <a:off x="257171" y="3267059"/>
                <a:ext cx="8001000" cy="2857501"/>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Cliquez dans la case appropriée pour choisir une garantie :</a:t>
                </a:r>
              </a:p>
            </xdr:txBody>
          </xdr:sp>
        </mc:Choice>
        <mc:Fallback/>
      </mc:AlternateContent>
    </xdr:grpSp>
    <xdr:clientData/>
  </xdr:twoCellAnchor>
  <mc:AlternateContent xmlns:mc="http://schemas.openxmlformats.org/markup-compatibility/2006">
    <mc:Choice xmlns:a14="http://schemas.microsoft.com/office/drawing/2010/main" Requires="a14">
      <xdr:twoCellAnchor>
        <xdr:from>
          <xdr:col>12</xdr:col>
          <xdr:colOff>57150</xdr:colOff>
          <xdr:row>85</xdr:row>
          <xdr:rowOff>38100</xdr:rowOff>
        </xdr:from>
        <xdr:to>
          <xdr:col>14</xdr:col>
          <xdr:colOff>0</xdr:colOff>
          <xdr:row>85</xdr:row>
          <xdr:rowOff>447675</xdr:rowOff>
        </xdr:to>
        <xdr:sp macro="" textlink="">
          <xdr:nvSpPr>
            <xdr:cNvPr id="12323" name="Drop Down 35" hidden="1">
              <a:extLst>
                <a:ext uri="{63B3BB69-23CF-44E3-9099-C40C66FF867C}">
                  <a14:compatExt spid="_x0000_s123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86</xdr:row>
          <xdr:rowOff>38100</xdr:rowOff>
        </xdr:from>
        <xdr:to>
          <xdr:col>14</xdr:col>
          <xdr:colOff>0</xdr:colOff>
          <xdr:row>86</xdr:row>
          <xdr:rowOff>447675</xdr:rowOff>
        </xdr:to>
        <xdr:sp macro="" textlink="">
          <xdr:nvSpPr>
            <xdr:cNvPr id="12324" name="Drop Down 36" hidden="1">
              <a:extLst>
                <a:ext uri="{63B3BB69-23CF-44E3-9099-C40C66FF867C}">
                  <a14:compatExt spid="_x0000_s123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87</xdr:row>
          <xdr:rowOff>38100</xdr:rowOff>
        </xdr:from>
        <xdr:to>
          <xdr:col>14</xdr:col>
          <xdr:colOff>0</xdr:colOff>
          <xdr:row>87</xdr:row>
          <xdr:rowOff>447675</xdr:rowOff>
        </xdr:to>
        <xdr:sp macro="" textlink="">
          <xdr:nvSpPr>
            <xdr:cNvPr id="12325" name="Drop Down 37" hidden="1">
              <a:extLst>
                <a:ext uri="{63B3BB69-23CF-44E3-9099-C40C66FF867C}">
                  <a14:compatExt spid="_x0000_s123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88</xdr:row>
          <xdr:rowOff>38100</xdr:rowOff>
        </xdr:from>
        <xdr:to>
          <xdr:col>14</xdr:col>
          <xdr:colOff>0</xdr:colOff>
          <xdr:row>88</xdr:row>
          <xdr:rowOff>447675</xdr:rowOff>
        </xdr:to>
        <xdr:sp macro="" textlink="">
          <xdr:nvSpPr>
            <xdr:cNvPr id="12326" name="Drop Down 38" hidden="1">
              <a:extLst>
                <a:ext uri="{63B3BB69-23CF-44E3-9099-C40C66FF867C}">
                  <a14:compatExt spid="_x0000_s123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89</xdr:row>
          <xdr:rowOff>38100</xdr:rowOff>
        </xdr:from>
        <xdr:to>
          <xdr:col>14</xdr:col>
          <xdr:colOff>0</xdr:colOff>
          <xdr:row>89</xdr:row>
          <xdr:rowOff>447675</xdr:rowOff>
        </xdr:to>
        <xdr:sp macro="" textlink="">
          <xdr:nvSpPr>
            <xdr:cNvPr id="12327" name="Drop Down 39" hidden="1">
              <a:extLst>
                <a:ext uri="{63B3BB69-23CF-44E3-9099-C40C66FF867C}">
                  <a14:compatExt spid="_x0000_s123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90</xdr:row>
          <xdr:rowOff>38100</xdr:rowOff>
        </xdr:from>
        <xdr:to>
          <xdr:col>14</xdr:col>
          <xdr:colOff>0</xdr:colOff>
          <xdr:row>90</xdr:row>
          <xdr:rowOff>447675</xdr:rowOff>
        </xdr:to>
        <xdr:sp macro="" textlink="">
          <xdr:nvSpPr>
            <xdr:cNvPr id="12328" name="Drop Down 40" hidden="1">
              <a:extLst>
                <a:ext uri="{63B3BB69-23CF-44E3-9099-C40C66FF867C}">
                  <a14:compatExt spid="_x0000_s123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96</xdr:row>
          <xdr:rowOff>38100</xdr:rowOff>
        </xdr:from>
        <xdr:to>
          <xdr:col>14</xdr:col>
          <xdr:colOff>0</xdr:colOff>
          <xdr:row>96</xdr:row>
          <xdr:rowOff>447675</xdr:rowOff>
        </xdr:to>
        <xdr:sp macro="" textlink="">
          <xdr:nvSpPr>
            <xdr:cNvPr id="12329" name="Drop Down 41" hidden="1">
              <a:extLst>
                <a:ext uri="{63B3BB69-23CF-44E3-9099-C40C66FF867C}">
                  <a14:compatExt spid="_x0000_s123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97</xdr:row>
          <xdr:rowOff>38100</xdr:rowOff>
        </xdr:from>
        <xdr:to>
          <xdr:col>14</xdr:col>
          <xdr:colOff>0</xdr:colOff>
          <xdr:row>97</xdr:row>
          <xdr:rowOff>447675</xdr:rowOff>
        </xdr:to>
        <xdr:sp macro="" textlink="">
          <xdr:nvSpPr>
            <xdr:cNvPr id="12330" name="Drop Down 42" hidden="1">
              <a:extLst>
                <a:ext uri="{63B3BB69-23CF-44E3-9099-C40C66FF867C}">
                  <a14:compatExt spid="_x0000_s123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98</xdr:row>
          <xdr:rowOff>38100</xdr:rowOff>
        </xdr:from>
        <xdr:to>
          <xdr:col>14</xdr:col>
          <xdr:colOff>0</xdr:colOff>
          <xdr:row>98</xdr:row>
          <xdr:rowOff>447675</xdr:rowOff>
        </xdr:to>
        <xdr:sp macro="" textlink="">
          <xdr:nvSpPr>
            <xdr:cNvPr id="12331" name="Drop Down 43" hidden="1">
              <a:extLst>
                <a:ext uri="{63B3BB69-23CF-44E3-9099-C40C66FF867C}">
                  <a14:compatExt spid="_x0000_s123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99</xdr:row>
          <xdr:rowOff>38100</xdr:rowOff>
        </xdr:from>
        <xdr:to>
          <xdr:col>14</xdr:col>
          <xdr:colOff>0</xdr:colOff>
          <xdr:row>99</xdr:row>
          <xdr:rowOff>447675</xdr:rowOff>
        </xdr:to>
        <xdr:sp macro="" textlink="">
          <xdr:nvSpPr>
            <xdr:cNvPr id="12332" name="Drop Down 44" hidden="1">
              <a:extLst>
                <a:ext uri="{63B3BB69-23CF-44E3-9099-C40C66FF867C}">
                  <a14:compatExt spid="_x0000_s123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100</xdr:row>
          <xdr:rowOff>38100</xdr:rowOff>
        </xdr:from>
        <xdr:to>
          <xdr:col>14</xdr:col>
          <xdr:colOff>0</xdr:colOff>
          <xdr:row>100</xdr:row>
          <xdr:rowOff>447675</xdr:rowOff>
        </xdr:to>
        <xdr:sp macro="" textlink="">
          <xdr:nvSpPr>
            <xdr:cNvPr id="12333" name="Drop Down 45" hidden="1">
              <a:extLst>
                <a:ext uri="{63B3BB69-23CF-44E3-9099-C40C66FF867C}">
                  <a14:compatExt spid="_x0000_s123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101</xdr:row>
          <xdr:rowOff>38100</xdr:rowOff>
        </xdr:from>
        <xdr:to>
          <xdr:col>14</xdr:col>
          <xdr:colOff>0</xdr:colOff>
          <xdr:row>101</xdr:row>
          <xdr:rowOff>447675</xdr:rowOff>
        </xdr:to>
        <xdr:sp macro="" textlink="">
          <xdr:nvSpPr>
            <xdr:cNvPr id="12334" name="Drop Down 46" hidden="1">
              <a:extLst>
                <a:ext uri="{63B3BB69-23CF-44E3-9099-C40C66FF867C}">
                  <a14:compatExt spid="_x0000_s123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990600</xdr:colOff>
          <xdr:row>74</xdr:row>
          <xdr:rowOff>85725</xdr:rowOff>
        </xdr:from>
        <xdr:to>
          <xdr:col>9</xdr:col>
          <xdr:colOff>723900</xdr:colOff>
          <xdr:row>74</xdr:row>
          <xdr:rowOff>762000</xdr:rowOff>
        </xdr:to>
        <xdr:sp macro="" textlink="">
          <xdr:nvSpPr>
            <xdr:cNvPr id="12342" name="Button 54" hidden="1">
              <a:extLst>
                <a:ext uri="{63B3BB69-23CF-44E3-9099-C40C66FF867C}">
                  <a14:compatExt spid="_x0000_s1234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Cliquez ici pour importer les bénéfices et/ou risques dans le Tableau 2, sur la base des réponses aux questions  d’orientation.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85</xdr:row>
          <xdr:rowOff>38100</xdr:rowOff>
        </xdr:from>
        <xdr:to>
          <xdr:col>11</xdr:col>
          <xdr:colOff>447675</xdr:colOff>
          <xdr:row>85</xdr:row>
          <xdr:rowOff>447675</xdr:rowOff>
        </xdr:to>
        <xdr:sp macro="" textlink="">
          <xdr:nvSpPr>
            <xdr:cNvPr id="12345" name="Drop Down 57" hidden="1">
              <a:extLst>
                <a:ext uri="{63B3BB69-23CF-44E3-9099-C40C66FF867C}">
                  <a14:compatExt spid="_x0000_s123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86</xdr:row>
          <xdr:rowOff>38100</xdr:rowOff>
        </xdr:from>
        <xdr:to>
          <xdr:col>11</xdr:col>
          <xdr:colOff>447675</xdr:colOff>
          <xdr:row>86</xdr:row>
          <xdr:rowOff>447675</xdr:rowOff>
        </xdr:to>
        <xdr:sp macro="" textlink="">
          <xdr:nvSpPr>
            <xdr:cNvPr id="12346" name="Drop Down 58" hidden="1">
              <a:extLst>
                <a:ext uri="{63B3BB69-23CF-44E3-9099-C40C66FF867C}">
                  <a14:compatExt spid="_x0000_s123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87</xdr:row>
          <xdr:rowOff>38100</xdr:rowOff>
        </xdr:from>
        <xdr:to>
          <xdr:col>11</xdr:col>
          <xdr:colOff>447675</xdr:colOff>
          <xdr:row>87</xdr:row>
          <xdr:rowOff>447675</xdr:rowOff>
        </xdr:to>
        <xdr:sp macro="" textlink="">
          <xdr:nvSpPr>
            <xdr:cNvPr id="12347" name="Drop Down 59" hidden="1">
              <a:extLst>
                <a:ext uri="{63B3BB69-23CF-44E3-9099-C40C66FF867C}">
                  <a14:compatExt spid="_x0000_s123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88</xdr:row>
          <xdr:rowOff>38100</xdr:rowOff>
        </xdr:from>
        <xdr:to>
          <xdr:col>12</xdr:col>
          <xdr:colOff>0</xdr:colOff>
          <xdr:row>88</xdr:row>
          <xdr:rowOff>447675</xdr:rowOff>
        </xdr:to>
        <xdr:sp macro="" textlink="">
          <xdr:nvSpPr>
            <xdr:cNvPr id="12348" name="Drop Down 60" hidden="1">
              <a:extLst>
                <a:ext uri="{63B3BB69-23CF-44E3-9099-C40C66FF867C}">
                  <a14:compatExt spid="_x0000_s123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90</xdr:row>
          <xdr:rowOff>38100</xdr:rowOff>
        </xdr:from>
        <xdr:to>
          <xdr:col>11</xdr:col>
          <xdr:colOff>447675</xdr:colOff>
          <xdr:row>90</xdr:row>
          <xdr:rowOff>447675</xdr:rowOff>
        </xdr:to>
        <xdr:sp macro="" textlink="">
          <xdr:nvSpPr>
            <xdr:cNvPr id="12349" name="Drop Down 61" hidden="1">
              <a:extLst>
                <a:ext uri="{63B3BB69-23CF-44E3-9099-C40C66FF867C}">
                  <a14:compatExt spid="_x0000_s123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96</xdr:row>
          <xdr:rowOff>38100</xdr:rowOff>
        </xdr:from>
        <xdr:to>
          <xdr:col>12</xdr:col>
          <xdr:colOff>0</xdr:colOff>
          <xdr:row>96</xdr:row>
          <xdr:rowOff>447675</xdr:rowOff>
        </xdr:to>
        <xdr:sp macro="" textlink="">
          <xdr:nvSpPr>
            <xdr:cNvPr id="12350" name="Drop Down 62" hidden="1">
              <a:extLst>
                <a:ext uri="{63B3BB69-23CF-44E3-9099-C40C66FF867C}">
                  <a14:compatExt spid="_x0000_s123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97</xdr:row>
          <xdr:rowOff>38100</xdr:rowOff>
        </xdr:from>
        <xdr:to>
          <xdr:col>12</xdr:col>
          <xdr:colOff>0</xdr:colOff>
          <xdr:row>97</xdr:row>
          <xdr:rowOff>447675</xdr:rowOff>
        </xdr:to>
        <xdr:sp macro="" textlink="">
          <xdr:nvSpPr>
            <xdr:cNvPr id="12351" name="Drop Down 63" hidden="1">
              <a:extLst>
                <a:ext uri="{63B3BB69-23CF-44E3-9099-C40C66FF867C}">
                  <a14:compatExt spid="_x0000_s123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98</xdr:row>
          <xdr:rowOff>38100</xdr:rowOff>
        </xdr:from>
        <xdr:to>
          <xdr:col>12</xdr:col>
          <xdr:colOff>0</xdr:colOff>
          <xdr:row>98</xdr:row>
          <xdr:rowOff>447675</xdr:rowOff>
        </xdr:to>
        <xdr:sp macro="" textlink="">
          <xdr:nvSpPr>
            <xdr:cNvPr id="12352" name="Drop Down 64" hidden="1">
              <a:extLst>
                <a:ext uri="{63B3BB69-23CF-44E3-9099-C40C66FF867C}">
                  <a14:compatExt spid="_x0000_s123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99</xdr:row>
          <xdr:rowOff>38100</xdr:rowOff>
        </xdr:from>
        <xdr:to>
          <xdr:col>12</xdr:col>
          <xdr:colOff>0</xdr:colOff>
          <xdr:row>99</xdr:row>
          <xdr:rowOff>447675</xdr:rowOff>
        </xdr:to>
        <xdr:sp macro="" textlink="">
          <xdr:nvSpPr>
            <xdr:cNvPr id="12353" name="Drop Down 65" hidden="1">
              <a:extLst>
                <a:ext uri="{63B3BB69-23CF-44E3-9099-C40C66FF867C}">
                  <a14:compatExt spid="_x0000_s123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100</xdr:row>
          <xdr:rowOff>38100</xdr:rowOff>
        </xdr:from>
        <xdr:to>
          <xdr:col>12</xdr:col>
          <xdr:colOff>0</xdr:colOff>
          <xdr:row>100</xdr:row>
          <xdr:rowOff>447675</xdr:rowOff>
        </xdr:to>
        <xdr:sp macro="" textlink="">
          <xdr:nvSpPr>
            <xdr:cNvPr id="12354" name="Drop Down 66" hidden="1">
              <a:extLst>
                <a:ext uri="{63B3BB69-23CF-44E3-9099-C40C66FF867C}">
                  <a14:compatExt spid="_x0000_s123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101</xdr:row>
          <xdr:rowOff>38100</xdr:rowOff>
        </xdr:from>
        <xdr:to>
          <xdr:col>12</xdr:col>
          <xdr:colOff>0</xdr:colOff>
          <xdr:row>101</xdr:row>
          <xdr:rowOff>447675</xdr:rowOff>
        </xdr:to>
        <xdr:sp macro="" textlink="">
          <xdr:nvSpPr>
            <xdr:cNvPr id="12355" name="Drop Down 67" hidden="1">
              <a:extLst>
                <a:ext uri="{63B3BB69-23CF-44E3-9099-C40C66FF867C}">
                  <a14:compatExt spid="_x0000_s123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89</xdr:row>
          <xdr:rowOff>38100</xdr:rowOff>
        </xdr:from>
        <xdr:to>
          <xdr:col>11</xdr:col>
          <xdr:colOff>447675</xdr:colOff>
          <xdr:row>89</xdr:row>
          <xdr:rowOff>447675</xdr:rowOff>
        </xdr:to>
        <xdr:sp macro="" textlink="">
          <xdr:nvSpPr>
            <xdr:cNvPr id="12356" name="Drop Down 68" hidden="1">
              <a:extLst>
                <a:ext uri="{63B3BB69-23CF-44E3-9099-C40C66FF867C}">
                  <a14:compatExt spid="_x0000_s123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192</xdr:row>
          <xdr:rowOff>28575</xdr:rowOff>
        </xdr:from>
        <xdr:to>
          <xdr:col>7</xdr:col>
          <xdr:colOff>781050</xdr:colOff>
          <xdr:row>192</xdr:row>
          <xdr:rowOff>333375</xdr:rowOff>
        </xdr:to>
        <xdr:sp macro="" textlink="">
          <xdr:nvSpPr>
            <xdr:cNvPr id="12358" name="Drop Down 70" hidden="1">
              <a:extLst>
                <a:ext uri="{63B3BB69-23CF-44E3-9099-C40C66FF867C}">
                  <a14:compatExt spid="_x0000_s123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190</xdr:row>
          <xdr:rowOff>28575</xdr:rowOff>
        </xdr:from>
        <xdr:to>
          <xdr:col>7</xdr:col>
          <xdr:colOff>781050</xdr:colOff>
          <xdr:row>190</xdr:row>
          <xdr:rowOff>333375</xdr:rowOff>
        </xdr:to>
        <xdr:sp macro="" textlink="">
          <xdr:nvSpPr>
            <xdr:cNvPr id="12359" name="Drop Down 71" hidden="1">
              <a:extLst>
                <a:ext uri="{63B3BB69-23CF-44E3-9099-C40C66FF867C}">
                  <a14:compatExt spid="_x0000_s123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193</xdr:row>
          <xdr:rowOff>28575</xdr:rowOff>
        </xdr:from>
        <xdr:to>
          <xdr:col>7</xdr:col>
          <xdr:colOff>781050</xdr:colOff>
          <xdr:row>193</xdr:row>
          <xdr:rowOff>333375</xdr:rowOff>
        </xdr:to>
        <xdr:sp macro="" textlink="">
          <xdr:nvSpPr>
            <xdr:cNvPr id="12360" name="Drop Down 72" hidden="1">
              <a:extLst>
                <a:ext uri="{63B3BB69-23CF-44E3-9099-C40C66FF867C}">
                  <a14:compatExt spid="_x0000_s123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194</xdr:row>
          <xdr:rowOff>28575</xdr:rowOff>
        </xdr:from>
        <xdr:to>
          <xdr:col>7</xdr:col>
          <xdr:colOff>781050</xdr:colOff>
          <xdr:row>194</xdr:row>
          <xdr:rowOff>333375</xdr:rowOff>
        </xdr:to>
        <xdr:sp macro="" textlink="">
          <xdr:nvSpPr>
            <xdr:cNvPr id="12361" name="Drop Down 73" hidden="1">
              <a:extLst>
                <a:ext uri="{63B3BB69-23CF-44E3-9099-C40C66FF867C}">
                  <a14:compatExt spid="_x0000_s123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195</xdr:row>
          <xdr:rowOff>28575</xdr:rowOff>
        </xdr:from>
        <xdr:to>
          <xdr:col>7</xdr:col>
          <xdr:colOff>781050</xdr:colOff>
          <xdr:row>195</xdr:row>
          <xdr:rowOff>333375</xdr:rowOff>
        </xdr:to>
        <xdr:sp macro="" textlink="">
          <xdr:nvSpPr>
            <xdr:cNvPr id="12362" name="Drop Down 74" hidden="1">
              <a:extLst>
                <a:ext uri="{63B3BB69-23CF-44E3-9099-C40C66FF867C}">
                  <a14:compatExt spid="_x0000_s123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196</xdr:row>
          <xdr:rowOff>28575</xdr:rowOff>
        </xdr:from>
        <xdr:to>
          <xdr:col>7</xdr:col>
          <xdr:colOff>781050</xdr:colOff>
          <xdr:row>196</xdr:row>
          <xdr:rowOff>333375</xdr:rowOff>
        </xdr:to>
        <xdr:sp macro="" textlink="">
          <xdr:nvSpPr>
            <xdr:cNvPr id="12363" name="Drop Down 75" hidden="1">
              <a:extLst>
                <a:ext uri="{63B3BB69-23CF-44E3-9099-C40C66FF867C}">
                  <a14:compatExt spid="_x0000_s123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191</xdr:row>
          <xdr:rowOff>28575</xdr:rowOff>
        </xdr:from>
        <xdr:to>
          <xdr:col>7</xdr:col>
          <xdr:colOff>781050</xdr:colOff>
          <xdr:row>191</xdr:row>
          <xdr:rowOff>333375</xdr:rowOff>
        </xdr:to>
        <xdr:sp macro="" textlink="">
          <xdr:nvSpPr>
            <xdr:cNvPr id="12364" name="Drop Down 76" hidden="1">
              <a:extLst>
                <a:ext uri="{63B3BB69-23CF-44E3-9099-C40C66FF867C}">
                  <a14:compatExt spid="_x0000_s123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178</xdr:row>
          <xdr:rowOff>28575</xdr:rowOff>
        </xdr:from>
        <xdr:to>
          <xdr:col>7</xdr:col>
          <xdr:colOff>781050</xdr:colOff>
          <xdr:row>178</xdr:row>
          <xdr:rowOff>333375</xdr:rowOff>
        </xdr:to>
        <xdr:sp macro="" textlink="">
          <xdr:nvSpPr>
            <xdr:cNvPr id="12365" name="Drop Down 77" hidden="1">
              <a:extLst>
                <a:ext uri="{63B3BB69-23CF-44E3-9099-C40C66FF867C}">
                  <a14:compatExt spid="_x0000_s123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176</xdr:row>
          <xdr:rowOff>28575</xdr:rowOff>
        </xdr:from>
        <xdr:to>
          <xdr:col>7</xdr:col>
          <xdr:colOff>781050</xdr:colOff>
          <xdr:row>176</xdr:row>
          <xdr:rowOff>333375</xdr:rowOff>
        </xdr:to>
        <xdr:sp macro="" textlink="">
          <xdr:nvSpPr>
            <xdr:cNvPr id="12366" name="Drop Down 78" hidden="1">
              <a:extLst>
                <a:ext uri="{63B3BB69-23CF-44E3-9099-C40C66FF867C}">
                  <a14:compatExt spid="_x0000_s123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179</xdr:row>
          <xdr:rowOff>28575</xdr:rowOff>
        </xdr:from>
        <xdr:to>
          <xdr:col>7</xdr:col>
          <xdr:colOff>781050</xdr:colOff>
          <xdr:row>179</xdr:row>
          <xdr:rowOff>333375</xdr:rowOff>
        </xdr:to>
        <xdr:sp macro="" textlink="">
          <xdr:nvSpPr>
            <xdr:cNvPr id="12367" name="Drop Down 79" hidden="1">
              <a:extLst>
                <a:ext uri="{63B3BB69-23CF-44E3-9099-C40C66FF867C}">
                  <a14:compatExt spid="_x0000_s123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180</xdr:row>
          <xdr:rowOff>28575</xdr:rowOff>
        </xdr:from>
        <xdr:to>
          <xdr:col>7</xdr:col>
          <xdr:colOff>781050</xdr:colOff>
          <xdr:row>180</xdr:row>
          <xdr:rowOff>333375</xdr:rowOff>
        </xdr:to>
        <xdr:sp macro="" textlink="">
          <xdr:nvSpPr>
            <xdr:cNvPr id="12368" name="Drop Down 80" hidden="1">
              <a:extLst>
                <a:ext uri="{63B3BB69-23CF-44E3-9099-C40C66FF867C}">
                  <a14:compatExt spid="_x0000_s123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181</xdr:row>
          <xdr:rowOff>28575</xdr:rowOff>
        </xdr:from>
        <xdr:to>
          <xdr:col>7</xdr:col>
          <xdr:colOff>781050</xdr:colOff>
          <xdr:row>181</xdr:row>
          <xdr:rowOff>333375</xdr:rowOff>
        </xdr:to>
        <xdr:sp macro="" textlink="">
          <xdr:nvSpPr>
            <xdr:cNvPr id="12369" name="Drop Down 81" hidden="1">
              <a:extLst>
                <a:ext uri="{63B3BB69-23CF-44E3-9099-C40C66FF867C}">
                  <a14:compatExt spid="_x0000_s123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182</xdr:row>
          <xdr:rowOff>28575</xdr:rowOff>
        </xdr:from>
        <xdr:to>
          <xdr:col>7</xdr:col>
          <xdr:colOff>781050</xdr:colOff>
          <xdr:row>182</xdr:row>
          <xdr:rowOff>333375</xdr:rowOff>
        </xdr:to>
        <xdr:sp macro="" textlink="">
          <xdr:nvSpPr>
            <xdr:cNvPr id="12370" name="Drop Down 82" hidden="1">
              <a:extLst>
                <a:ext uri="{63B3BB69-23CF-44E3-9099-C40C66FF867C}">
                  <a14:compatExt spid="_x0000_s123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177</xdr:row>
          <xdr:rowOff>28575</xdr:rowOff>
        </xdr:from>
        <xdr:to>
          <xdr:col>7</xdr:col>
          <xdr:colOff>781050</xdr:colOff>
          <xdr:row>177</xdr:row>
          <xdr:rowOff>342900</xdr:rowOff>
        </xdr:to>
        <xdr:sp macro="" textlink="">
          <xdr:nvSpPr>
            <xdr:cNvPr id="12371" name="Drop Down 83" hidden="1">
              <a:extLst>
                <a:ext uri="{63B3BB69-23CF-44E3-9099-C40C66FF867C}">
                  <a14:compatExt spid="_x0000_s123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177</xdr:row>
          <xdr:rowOff>38100</xdr:rowOff>
        </xdr:from>
        <xdr:to>
          <xdr:col>14</xdr:col>
          <xdr:colOff>0</xdr:colOff>
          <xdr:row>177</xdr:row>
          <xdr:rowOff>447675</xdr:rowOff>
        </xdr:to>
        <xdr:sp macro="" textlink="">
          <xdr:nvSpPr>
            <xdr:cNvPr id="12372" name="Drop Down 84" hidden="1">
              <a:extLst>
                <a:ext uri="{63B3BB69-23CF-44E3-9099-C40C66FF867C}">
                  <a14:compatExt spid="_x0000_s123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178</xdr:row>
          <xdr:rowOff>38100</xdr:rowOff>
        </xdr:from>
        <xdr:to>
          <xdr:col>14</xdr:col>
          <xdr:colOff>0</xdr:colOff>
          <xdr:row>178</xdr:row>
          <xdr:rowOff>447675</xdr:rowOff>
        </xdr:to>
        <xdr:sp macro="" textlink="">
          <xdr:nvSpPr>
            <xdr:cNvPr id="12373" name="Drop Down 85" hidden="1">
              <a:extLst>
                <a:ext uri="{63B3BB69-23CF-44E3-9099-C40C66FF867C}">
                  <a14:compatExt spid="_x0000_s123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179</xdr:row>
          <xdr:rowOff>38100</xdr:rowOff>
        </xdr:from>
        <xdr:to>
          <xdr:col>14</xdr:col>
          <xdr:colOff>0</xdr:colOff>
          <xdr:row>179</xdr:row>
          <xdr:rowOff>447675</xdr:rowOff>
        </xdr:to>
        <xdr:sp macro="" textlink="">
          <xdr:nvSpPr>
            <xdr:cNvPr id="12374" name="Drop Down 86" hidden="1">
              <a:extLst>
                <a:ext uri="{63B3BB69-23CF-44E3-9099-C40C66FF867C}">
                  <a14:compatExt spid="_x0000_s123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180</xdr:row>
          <xdr:rowOff>38100</xdr:rowOff>
        </xdr:from>
        <xdr:to>
          <xdr:col>14</xdr:col>
          <xdr:colOff>0</xdr:colOff>
          <xdr:row>180</xdr:row>
          <xdr:rowOff>447675</xdr:rowOff>
        </xdr:to>
        <xdr:sp macro="" textlink="">
          <xdr:nvSpPr>
            <xdr:cNvPr id="12375" name="Drop Down 87" hidden="1">
              <a:extLst>
                <a:ext uri="{63B3BB69-23CF-44E3-9099-C40C66FF867C}">
                  <a14:compatExt spid="_x0000_s123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181</xdr:row>
          <xdr:rowOff>38100</xdr:rowOff>
        </xdr:from>
        <xdr:to>
          <xdr:col>14</xdr:col>
          <xdr:colOff>0</xdr:colOff>
          <xdr:row>181</xdr:row>
          <xdr:rowOff>447675</xdr:rowOff>
        </xdr:to>
        <xdr:sp macro="" textlink="">
          <xdr:nvSpPr>
            <xdr:cNvPr id="12376" name="Drop Down 88" hidden="1">
              <a:extLst>
                <a:ext uri="{63B3BB69-23CF-44E3-9099-C40C66FF867C}">
                  <a14:compatExt spid="_x0000_s123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182</xdr:row>
          <xdr:rowOff>38100</xdr:rowOff>
        </xdr:from>
        <xdr:to>
          <xdr:col>14</xdr:col>
          <xdr:colOff>0</xdr:colOff>
          <xdr:row>182</xdr:row>
          <xdr:rowOff>447675</xdr:rowOff>
        </xdr:to>
        <xdr:sp macro="" textlink="">
          <xdr:nvSpPr>
            <xdr:cNvPr id="12377" name="Drop Down 89" hidden="1">
              <a:extLst>
                <a:ext uri="{63B3BB69-23CF-44E3-9099-C40C66FF867C}">
                  <a14:compatExt spid="_x0000_s123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191</xdr:row>
          <xdr:rowOff>38100</xdr:rowOff>
        </xdr:from>
        <xdr:to>
          <xdr:col>14</xdr:col>
          <xdr:colOff>0</xdr:colOff>
          <xdr:row>191</xdr:row>
          <xdr:rowOff>447675</xdr:rowOff>
        </xdr:to>
        <xdr:sp macro="" textlink="">
          <xdr:nvSpPr>
            <xdr:cNvPr id="12378" name="Drop Down 90" hidden="1">
              <a:extLst>
                <a:ext uri="{63B3BB69-23CF-44E3-9099-C40C66FF867C}">
                  <a14:compatExt spid="_x0000_s123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192</xdr:row>
          <xdr:rowOff>38100</xdr:rowOff>
        </xdr:from>
        <xdr:to>
          <xdr:col>14</xdr:col>
          <xdr:colOff>0</xdr:colOff>
          <xdr:row>192</xdr:row>
          <xdr:rowOff>447675</xdr:rowOff>
        </xdr:to>
        <xdr:sp macro="" textlink="">
          <xdr:nvSpPr>
            <xdr:cNvPr id="12379" name="Drop Down 91" hidden="1">
              <a:extLst>
                <a:ext uri="{63B3BB69-23CF-44E3-9099-C40C66FF867C}">
                  <a14:compatExt spid="_x0000_s123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193</xdr:row>
          <xdr:rowOff>38100</xdr:rowOff>
        </xdr:from>
        <xdr:to>
          <xdr:col>14</xdr:col>
          <xdr:colOff>0</xdr:colOff>
          <xdr:row>193</xdr:row>
          <xdr:rowOff>447675</xdr:rowOff>
        </xdr:to>
        <xdr:sp macro="" textlink="">
          <xdr:nvSpPr>
            <xdr:cNvPr id="12380" name="Drop Down 92" hidden="1">
              <a:extLst>
                <a:ext uri="{63B3BB69-23CF-44E3-9099-C40C66FF867C}">
                  <a14:compatExt spid="_x0000_s123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194</xdr:row>
          <xdr:rowOff>38100</xdr:rowOff>
        </xdr:from>
        <xdr:to>
          <xdr:col>14</xdr:col>
          <xdr:colOff>0</xdr:colOff>
          <xdr:row>194</xdr:row>
          <xdr:rowOff>447675</xdr:rowOff>
        </xdr:to>
        <xdr:sp macro="" textlink="">
          <xdr:nvSpPr>
            <xdr:cNvPr id="12381" name="Drop Down 93" hidden="1">
              <a:extLst>
                <a:ext uri="{63B3BB69-23CF-44E3-9099-C40C66FF867C}">
                  <a14:compatExt spid="_x0000_s123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195</xdr:row>
          <xdr:rowOff>38100</xdr:rowOff>
        </xdr:from>
        <xdr:to>
          <xdr:col>14</xdr:col>
          <xdr:colOff>0</xdr:colOff>
          <xdr:row>195</xdr:row>
          <xdr:rowOff>447675</xdr:rowOff>
        </xdr:to>
        <xdr:sp macro="" textlink="">
          <xdr:nvSpPr>
            <xdr:cNvPr id="12382" name="Drop Down 94" hidden="1">
              <a:extLst>
                <a:ext uri="{63B3BB69-23CF-44E3-9099-C40C66FF867C}">
                  <a14:compatExt spid="_x0000_s123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196</xdr:row>
          <xdr:rowOff>38100</xdr:rowOff>
        </xdr:from>
        <xdr:to>
          <xdr:col>14</xdr:col>
          <xdr:colOff>0</xdr:colOff>
          <xdr:row>196</xdr:row>
          <xdr:rowOff>447675</xdr:rowOff>
        </xdr:to>
        <xdr:sp macro="" textlink="">
          <xdr:nvSpPr>
            <xdr:cNvPr id="12383" name="Drop Down 95" hidden="1">
              <a:extLst>
                <a:ext uri="{63B3BB69-23CF-44E3-9099-C40C66FF867C}">
                  <a14:compatExt spid="_x0000_s123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990600</xdr:colOff>
          <xdr:row>166</xdr:row>
          <xdr:rowOff>85725</xdr:rowOff>
        </xdr:from>
        <xdr:to>
          <xdr:col>9</xdr:col>
          <xdr:colOff>723900</xdr:colOff>
          <xdr:row>166</xdr:row>
          <xdr:rowOff>762000</xdr:rowOff>
        </xdr:to>
        <xdr:sp macro="" textlink="">
          <xdr:nvSpPr>
            <xdr:cNvPr id="12391" name="Button 103" hidden="1">
              <a:extLst>
                <a:ext uri="{63B3BB69-23CF-44E3-9099-C40C66FF867C}">
                  <a14:compatExt spid="_x0000_s1239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Cliquez ici pour importer les bénéfices et/ou risques dans le Tableau 2, sur la base des réponses aux questions  d’orientation.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177</xdr:row>
          <xdr:rowOff>38100</xdr:rowOff>
        </xdr:from>
        <xdr:to>
          <xdr:col>12</xdr:col>
          <xdr:colOff>0</xdr:colOff>
          <xdr:row>177</xdr:row>
          <xdr:rowOff>447675</xdr:rowOff>
        </xdr:to>
        <xdr:sp macro="" textlink="">
          <xdr:nvSpPr>
            <xdr:cNvPr id="12392" name="Drop Down 104" hidden="1">
              <a:extLst>
                <a:ext uri="{63B3BB69-23CF-44E3-9099-C40C66FF867C}">
                  <a14:compatExt spid="_x0000_s123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178</xdr:row>
          <xdr:rowOff>38100</xdr:rowOff>
        </xdr:from>
        <xdr:to>
          <xdr:col>12</xdr:col>
          <xdr:colOff>0</xdr:colOff>
          <xdr:row>178</xdr:row>
          <xdr:rowOff>447675</xdr:rowOff>
        </xdr:to>
        <xdr:sp macro="" textlink="">
          <xdr:nvSpPr>
            <xdr:cNvPr id="12393" name="Drop Down 105" hidden="1">
              <a:extLst>
                <a:ext uri="{63B3BB69-23CF-44E3-9099-C40C66FF867C}">
                  <a14:compatExt spid="_x0000_s123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179</xdr:row>
          <xdr:rowOff>38100</xdr:rowOff>
        </xdr:from>
        <xdr:to>
          <xdr:col>12</xdr:col>
          <xdr:colOff>0</xdr:colOff>
          <xdr:row>179</xdr:row>
          <xdr:rowOff>447675</xdr:rowOff>
        </xdr:to>
        <xdr:sp macro="" textlink="">
          <xdr:nvSpPr>
            <xdr:cNvPr id="12394" name="Drop Down 106" hidden="1">
              <a:extLst>
                <a:ext uri="{63B3BB69-23CF-44E3-9099-C40C66FF867C}">
                  <a14:compatExt spid="_x0000_s123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180</xdr:row>
          <xdr:rowOff>38100</xdr:rowOff>
        </xdr:from>
        <xdr:to>
          <xdr:col>12</xdr:col>
          <xdr:colOff>0</xdr:colOff>
          <xdr:row>180</xdr:row>
          <xdr:rowOff>447675</xdr:rowOff>
        </xdr:to>
        <xdr:sp macro="" textlink="">
          <xdr:nvSpPr>
            <xdr:cNvPr id="12395" name="Drop Down 107" hidden="1">
              <a:extLst>
                <a:ext uri="{63B3BB69-23CF-44E3-9099-C40C66FF867C}">
                  <a14:compatExt spid="_x0000_s123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182</xdr:row>
          <xdr:rowOff>38100</xdr:rowOff>
        </xdr:from>
        <xdr:to>
          <xdr:col>12</xdr:col>
          <xdr:colOff>0</xdr:colOff>
          <xdr:row>182</xdr:row>
          <xdr:rowOff>447675</xdr:rowOff>
        </xdr:to>
        <xdr:sp macro="" textlink="">
          <xdr:nvSpPr>
            <xdr:cNvPr id="12396" name="Drop Down 108" hidden="1">
              <a:extLst>
                <a:ext uri="{63B3BB69-23CF-44E3-9099-C40C66FF867C}">
                  <a14:compatExt spid="_x0000_s123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191</xdr:row>
          <xdr:rowOff>38100</xdr:rowOff>
        </xdr:from>
        <xdr:to>
          <xdr:col>12</xdr:col>
          <xdr:colOff>0</xdr:colOff>
          <xdr:row>191</xdr:row>
          <xdr:rowOff>447675</xdr:rowOff>
        </xdr:to>
        <xdr:sp macro="" textlink="">
          <xdr:nvSpPr>
            <xdr:cNvPr id="12397" name="Drop Down 109" hidden="1">
              <a:extLst>
                <a:ext uri="{63B3BB69-23CF-44E3-9099-C40C66FF867C}">
                  <a14:compatExt spid="_x0000_s123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192</xdr:row>
          <xdr:rowOff>38100</xdr:rowOff>
        </xdr:from>
        <xdr:to>
          <xdr:col>12</xdr:col>
          <xdr:colOff>0</xdr:colOff>
          <xdr:row>192</xdr:row>
          <xdr:rowOff>447675</xdr:rowOff>
        </xdr:to>
        <xdr:sp macro="" textlink="">
          <xdr:nvSpPr>
            <xdr:cNvPr id="12398" name="Drop Down 110" hidden="1">
              <a:extLst>
                <a:ext uri="{63B3BB69-23CF-44E3-9099-C40C66FF867C}">
                  <a14:compatExt spid="_x0000_s123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193</xdr:row>
          <xdr:rowOff>38100</xdr:rowOff>
        </xdr:from>
        <xdr:to>
          <xdr:col>12</xdr:col>
          <xdr:colOff>0</xdr:colOff>
          <xdr:row>193</xdr:row>
          <xdr:rowOff>447675</xdr:rowOff>
        </xdr:to>
        <xdr:sp macro="" textlink="">
          <xdr:nvSpPr>
            <xdr:cNvPr id="12399" name="Drop Down 111" hidden="1">
              <a:extLst>
                <a:ext uri="{63B3BB69-23CF-44E3-9099-C40C66FF867C}">
                  <a14:compatExt spid="_x0000_s123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194</xdr:row>
          <xdr:rowOff>38100</xdr:rowOff>
        </xdr:from>
        <xdr:to>
          <xdr:col>12</xdr:col>
          <xdr:colOff>0</xdr:colOff>
          <xdr:row>194</xdr:row>
          <xdr:rowOff>447675</xdr:rowOff>
        </xdr:to>
        <xdr:sp macro="" textlink="">
          <xdr:nvSpPr>
            <xdr:cNvPr id="12400" name="Drop Down 112" hidden="1">
              <a:extLst>
                <a:ext uri="{63B3BB69-23CF-44E3-9099-C40C66FF867C}">
                  <a14:compatExt spid="_x0000_s124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195</xdr:row>
          <xdr:rowOff>38100</xdr:rowOff>
        </xdr:from>
        <xdr:to>
          <xdr:col>12</xdr:col>
          <xdr:colOff>0</xdr:colOff>
          <xdr:row>195</xdr:row>
          <xdr:rowOff>447675</xdr:rowOff>
        </xdr:to>
        <xdr:sp macro="" textlink="">
          <xdr:nvSpPr>
            <xdr:cNvPr id="12401" name="Drop Down 113" hidden="1">
              <a:extLst>
                <a:ext uri="{63B3BB69-23CF-44E3-9099-C40C66FF867C}">
                  <a14:compatExt spid="_x0000_s124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196</xdr:row>
          <xdr:rowOff>38100</xdr:rowOff>
        </xdr:from>
        <xdr:to>
          <xdr:col>12</xdr:col>
          <xdr:colOff>0</xdr:colOff>
          <xdr:row>196</xdr:row>
          <xdr:rowOff>447675</xdr:rowOff>
        </xdr:to>
        <xdr:sp macro="" textlink="">
          <xdr:nvSpPr>
            <xdr:cNvPr id="12402" name="Drop Down 114" hidden="1">
              <a:extLst>
                <a:ext uri="{63B3BB69-23CF-44E3-9099-C40C66FF867C}">
                  <a14:compatExt spid="_x0000_s124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181</xdr:row>
          <xdr:rowOff>38100</xdr:rowOff>
        </xdr:from>
        <xdr:to>
          <xdr:col>12</xdr:col>
          <xdr:colOff>0</xdr:colOff>
          <xdr:row>181</xdr:row>
          <xdr:rowOff>447675</xdr:rowOff>
        </xdr:to>
        <xdr:sp macro="" textlink="">
          <xdr:nvSpPr>
            <xdr:cNvPr id="12403" name="Drop Down 115" hidden="1">
              <a:extLst>
                <a:ext uri="{63B3BB69-23CF-44E3-9099-C40C66FF867C}">
                  <a14:compatExt spid="_x0000_s124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287</xdr:row>
          <xdr:rowOff>28575</xdr:rowOff>
        </xdr:from>
        <xdr:to>
          <xdr:col>7</xdr:col>
          <xdr:colOff>781050</xdr:colOff>
          <xdr:row>287</xdr:row>
          <xdr:rowOff>333375</xdr:rowOff>
        </xdr:to>
        <xdr:sp macro="" textlink="">
          <xdr:nvSpPr>
            <xdr:cNvPr id="12408" name="Drop Down 120" hidden="1">
              <a:extLst>
                <a:ext uri="{63B3BB69-23CF-44E3-9099-C40C66FF867C}">
                  <a14:compatExt spid="_x0000_s124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285</xdr:row>
          <xdr:rowOff>28575</xdr:rowOff>
        </xdr:from>
        <xdr:to>
          <xdr:col>7</xdr:col>
          <xdr:colOff>781050</xdr:colOff>
          <xdr:row>285</xdr:row>
          <xdr:rowOff>333375</xdr:rowOff>
        </xdr:to>
        <xdr:sp macro="" textlink="">
          <xdr:nvSpPr>
            <xdr:cNvPr id="12409" name="Drop Down 121" hidden="1">
              <a:extLst>
                <a:ext uri="{63B3BB69-23CF-44E3-9099-C40C66FF867C}">
                  <a14:compatExt spid="_x0000_s124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288</xdr:row>
          <xdr:rowOff>28575</xdr:rowOff>
        </xdr:from>
        <xdr:to>
          <xdr:col>7</xdr:col>
          <xdr:colOff>781050</xdr:colOff>
          <xdr:row>288</xdr:row>
          <xdr:rowOff>333375</xdr:rowOff>
        </xdr:to>
        <xdr:sp macro="" textlink="">
          <xdr:nvSpPr>
            <xdr:cNvPr id="12410" name="Drop Down 122" hidden="1">
              <a:extLst>
                <a:ext uri="{63B3BB69-23CF-44E3-9099-C40C66FF867C}">
                  <a14:compatExt spid="_x0000_s124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289</xdr:row>
          <xdr:rowOff>28575</xdr:rowOff>
        </xdr:from>
        <xdr:to>
          <xdr:col>7</xdr:col>
          <xdr:colOff>781050</xdr:colOff>
          <xdr:row>289</xdr:row>
          <xdr:rowOff>333375</xdr:rowOff>
        </xdr:to>
        <xdr:sp macro="" textlink="">
          <xdr:nvSpPr>
            <xdr:cNvPr id="12411" name="Drop Down 123" hidden="1">
              <a:extLst>
                <a:ext uri="{63B3BB69-23CF-44E3-9099-C40C66FF867C}">
                  <a14:compatExt spid="_x0000_s124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290</xdr:row>
          <xdr:rowOff>28575</xdr:rowOff>
        </xdr:from>
        <xdr:to>
          <xdr:col>7</xdr:col>
          <xdr:colOff>781050</xdr:colOff>
          <xdr:row>290</xdr:row>
          <xdr:rowOff>333375</xdr:rowOff>
        </xdr:to>
        <xdr:sp macro="" textlink="">
          <xdr:nvSpPr>
            <xdr:cNvPr id="12412" name="Drop Down 124" hidden="1">
              <a:extLst>
                <a:ext uri="{63B3BB69-23CF-44E3-9099-C40C66FF867C}">
                  <a14:compatExt spid="_x0000_s124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291</xdr:row>
          <xdr:rowOff>28575</xdr:rowOff>
        </xdr:from>
        <xdr:to>
          <xdr:col>7</xdr:col>
          <xdr:colOff>781050</xdr:colOff>
          <xdr:row>291</xdr:row>
          <xdr:rowOff>333375</xdr:rowOff>
        </xdr:to>
        <xdr:sp macro="" textlink="">
          <xdr:nvSpPr>
            <xdr:cNvPr id="12413" name="Drop Down 125" hidden="1">
              <a:extLst>
                <a:ext uri="{63B3BB69-23CF-44E3-9099-C40C66FF867C}">
                  <a14:compatExt spid="_x0000_s124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286</xdr:row>
          <xdr:rowOff>28575</xdr:rowOff>
        </xdr:from>
        <xdr:to>
          <xdr:col>7</xdr:col>
          <xdr:colOff>781050</xdr:colOff>
          <xdr:row>286</xdr:row>
          <xdr:rowOff>333375</xdr:rowOff>
        </xdr:to>
        <xdr:sp macro="" textlink="">
          <xdr:nvSpPr>
            <xdr:cNvPr id="12414" name="Drop Down 126" hidden="1">
              <a:extLst>
                <a:ext uri="{63B3BB69-23CF-44E3-9099-C40C66FF867C}">
                  <a14:compatExt spid="_x0000_s124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280</xdr:row>
          <xdr:rowOff>28575</xdr:rowOff>
        </xdr:from>
        <xdr:to>
          <xdr:col>7</xdr:col>
          <xdr:colOff>781050</xdr:colOff>
          <xdr:row>280</xdr:row>
          <xdr:rowOff>333375</xdr:rowOff>
        </xdr:to>
        <xdr:sp macro="" textlink="">
          <xdr:nvSpPr>
            <xdr:cNvPr id="12415" name="Drop Down 127" hidden="1">
              <a:extLst>
                <a:ext uri="{63B3BB69-23CF-44E3-9099-C40C66FF867C}">
                  <a14:compatExt spid="_x0000_s124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278</xdr:row>
          <xdr:rowOff>28575</xdr:rowOff>
        </xdr:from>
        <xdr:to>
          <xdr:col>7</xdr:col>
          <xdr:colOff>781050</xdr:colOff>
          <xdr:row>278</xdr:row>
          <xdr:rowOff>333375</xdr:rowOff>
        </xdr:to>
        <xdr:sp macro="" textlink="">
          <xdr:nvSpPr>
            <xdr:cNvPr id="12416" name="Drop Down 128" hidden="1">
              <a:extLst>
                <a:ext uri="{63B3BB69-23CF-44E3-9099-C40C66FF867C}">
                  <a14:compatExt spid="_x0000_s124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281</xdr:row>
          <xdr:rowOff>28575</xdr:rowOff>
        </xdr:from>
        <xdr:to>
          <xdr:col>7</xdr:col>
          <xdr:colOff>781050</xdr:colOff>
          <xdr:row>281</xdr:row>
          <xdr:rowOff>333375</xdr:rowOff>
        </xdr:to>
        <xdr:sp macro="" textlink="">
          <xdr:nvSpPr>
            <xdr:cNvPr id="12417" name="Drop Down 129" hidden="1">
              <a:extLst>
                <a:ext uri="{63B3BB69-23CF-44E3-9099-C40C66FF867C}">
                  <a14:compatExt spid="_x0000_s124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282</xdr:row>
          <xdr:rowOff>28575</xdr:rowOff>
        </xdr:from>
        <xdr:to>
          <xdr:col>7</xdr:col>
          <xdr:colOff>781050</xdr:colOff>
          <xdr:row>282</xdr:row>
          <xdr:rowOff>333375</xdr:rowOff>
        </xdr:to>
        <xdr:sp macro="" textlink="">
          <xdr:nvSpPr>
            <xdr:cNvPr id="12418" name="Drop Down 130" hidden="1">
              <a:extLst>
                <a:ext uri="{63B3BB69-23CF-44E3-9099-C40C66FF867C}">
                  <a14:compatExt spid="_x0000_s124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279</xdr:row>
          <xdr:rowOff>28575</xdr:rowOff>
        </xdr:from>
        <xdr:to>
          <xdr:col>7</xdr:col>
          <xdr:colOff>781050</xdr:colOff>
          <xdr:row>279</xdr:row>
          <xdr:rowOff>342900</xdr:rowOff>
        </xdr:to>
        <xdr:sp macro="" textlink="">
          <xdr:nvSpPr>
            <xdr:cNvPr id="12421" name="Drop Down 133" hidden="1">
              <a:extLst>
                <a:ext uri="{63B3BB69-23CF-44E3-9099-C40C66FF867C}">
                  <a14:compatExt spid="_x0000_s124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279</xdr:row>
          <xdr:rowOff>38100</xdr:rowOff>
        </xdr:from>
        <xdr:to>
          <xdr:col>14</xdr:col>
          <xdr:colOff>0</xdr:colOff>
          <xdr:row>279</xdr:row>
          <xdr:rowOff>447675</xdr:rowOff>
        </xdr:to>
        <xdr:sp macro="" textlink="">
          <xdr:nvSpPr>
            <xdr:cNvPr id="12422" name="Drop Down 134" hidden="1">
              <a:extLst>
                <a:ext uri="{63B3BB69-23CF-44E3-9099-C40C66FF867C}">
                  <a14:compatExt spid="_x0000_s124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280</xdr:row>
          <xdr:rowOff>38100</xdr:rowOff>
        </xdr:from>
        <xdr:to>
          <xdr:col>14</xdr:col>
          <xdr:colOff>0</xdr:colOff>
          <xdr:row>280</xdr:row>
          <xdr:rowOff>447675</xdr:rowOff>
        </xdr:to>
        <xdr:sp macro="" textlink="">
          <xdr:nvSpPr>
            <xdr:cNvPr id="12423" name="Drop Down 135" hidden="1">
              <a:extLst>
                <a:ext uri="{63B3BB69-23CF-44E3-9099-C40C66FF867C}">
                  <a14:compatExt spid="_x0000_s124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281</xdr:row>
          <xdr:rowOff>38100</xdr:rowOff>
        </xdr:from>
        <xdr:to>
          <xdr:col>14</xdr:col>
          <xdr:colOff>0</xdr:colOff>
          <xdr:row>281</xdr:row>
          <xdr:rowOff>447675</xdr:rowOff>
        </xdr:to>
        <xdr:sp macro="" textlink="">
          <xdr:nvSpPr>
            <xdr:cNvPr id="12424" name="Drop Down 136" hidden="1">
              <a:extLst>
                <a:ext uri="{63B3BB69-23CF-44E3-9099-C40C66FF867C}">
                  <a14:compatExt spid="_x0000_s124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282</xdr:row>
          <xdr:rowOff>38100</xdr:rowOff>
        </xdr:from>
        <xdr:to>
          <xdr:col>14</xdr:col>
          <xdr:colOff>0</xdr:colOff>
          <xdr:row>282</xdr:row>
          <xdr:rowOff>447675</xdr:rowOff>
        </xdr:to>
        <xdr:sp macro="" textlink="">
          <xdr:nvSpPr>
            <xdr:cNvPr id="12425" name="Drop Down 137" hidden="1">
              <a:extLst>
                <a:ext uri="{63B3BB69-23CF-44E3-9099-C40C66FF867C}">
                  <a14:compatExt spid="_x0000_s124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286</xdr:row>
          <xdr:rowOff>38100</xdr:rowOff>
        </xdr:from>
        <xdr:to>
          <xdr:col>14</xdr:col>
          <xdr:colOff>0</xdr:colOff>
          <xdr:row>286</xdr:row>
          <xdr:rowOff>447675</xdr:rowOff>
        </xdr:to>
        <xdr:sp macro="" textlink="">
          <xdr:nvSpPr>
            <xdr:cNvPr id="12428" name="Drop Down 140" hidden="1">
              <a:extLst>
                <a:ext uri="{63B3BB69-23CF-44E3-9099-C40C66FF867C}">
                  <a14:compatExt spid="_x0000_s124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287</xdr:row>
          <xdr:rowOff>38100</xdr:rowOff>
        </xdr:from>
        <xdr:to>
          <xdr:col>14</xdr:col>
          <xdr:colOff>0</xdr:colOff>
          <xdr:row>287</xdr:row>
          <xdr:rowOff>447675</xdr:rowOff>
        </xdr:to>
        <xdr:sp macro="" textlink="">
          <xdr:nvSpPr>
            <xdr:cNvPr id="12429" name="Drop Down 141" hidden="1">
              <a:extLst>
                <a:ext uri="{63B3BB69-23CF-44E3-9099-C40C66FF867C}">
                  <a14:compatExt spid="_x0000_s124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288</xdr:row>
          <xdr:rowOff>38100</xdr:rowOff>
        </xdr:from>
        <xdr:to>
          <xdr:col>14</xdr:col>
          <xdr:colOff>0</xdr:colOff>
          <xdr:row>288</xdr:row>
          <xdr:rowOff>447675</xdr:rowOff>
        </xdr:to>
        <xdr:sp macro="" textlink="">
          <xdr:nvSpPr>
            <xdr:cNvPr id="12430" name="Drop Down 142" hidden="1">
              <a:extLst>
                <a:ext uri="{63B3BB69-23CF-44E3-9099-C40C66FF867C}">
                  <a14:compatExt spid="_x0000_s124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289</xdr:row>
          <xdr:rowOff>38100</xdr:rowOff>
        </xdr:from>
        <xdr:to>
          <xdr:col>14</xdr:col>
          <xdr:colOff>0</xdr:colOff>
          <xdr:row>289</xdr:row>
          <xdr:rowOff>447675</xdr:rowOff>
        </xdr:to>
        <xdr:sp macro="" textlink="">
          <xdr:nvSpPr>
            <xdr:cNvPr id="12431" name="Drop Down 143" hidden="1">
              <a:extLst>
                <a:ext uri="{63B3BB69-23CF-44E3-9099-C40C66FF867C}">
                  <a14:compatExt spid="_x0000_s124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290</xdr:row>
          <xdr:rowOff>38100</xdr:rowOff>
        </xdr:from>
        <xdr:to>
          <xdr:col>14</xdr:col>
          <xdr:colOff>0</xdr:colOff>
          <xdr:row>290</xdr:row>
          <xdr:rowOff>447675</xdr:rowOff>
        </xdr:to>
        <xdr:sp macro="" textlink="">
          <xdr:nvSpPr>
            <xdr:cNvPr id="12432" name="Drop Down 144" hidden="1">
              <a:extLst>
                <a:ext uri="{63B3BB69-23CF-44E3-9099-C40C66FF867C}">
                  <a14:compatExt spid="_x0000_s124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291</xdr:row>
          <xdr:rowOff>38100</xdr:rowOff>
        </xdr:from>
        <xdr:to>
          <xdr:col>14</xdr:col>
          <xdr:colOff>0</xdr:colOff>
          <xdr:row>291</xdr:row>
          <xdr:rowOff>447675</xdr:rowOff>
        </xdr:to>
        <xdr:sp macro="" textlink="">
          <xdr:nvSpPr>
            <xdr:cNvPr id="12433" name="Drop Down 145" hidden="1">
              <a:extLst>
                <a:ext uri="{63B3BB69-23CF-44E3-9099-C40C66FF867C}">
                  <a14:compatExt spid="_x0000_s124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990600</xdr:colOff>
          <xdr:row>268</xdr:row>
          <xdr:rowOff>85725</xdr:rowOff>
        </xdr:from>
        <xdr:to>
          <xdr:col>9</xdr:col>
          <xdr:colOff>723900</xdr:colOff>
          <xdr:row>268</xdr:row>
          <xdr:rowOff>762000</xdr:rowOff>
        </xdr:to>
        <xdr:sp macro="" textlink="">
          <xdr:nvSpPr>
            <xdr:cNvPr id="12437" name="Button 149" hidden="1">
              <a:extLst>
                <a:ext uri="{63B3BB69-23CF-44E3-9099-C40C66FF867C}">
                  <a14:compatExt spid="_x0000_s124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Cliquez ici pour importer les bénéfices et/ou risques dans le Tableau 2, sur la base des réponses aux questions  d’orientation.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279</xdr:row>
          <xdr:rowOff>38100</xdr:rowOff>
        </xdr:from>
        <xdr:to>
          <xdr:col>12</xdr:col>
          <xdr:colOff>0</xdr:colOff>
          <xdr:row>279</xdr:row>
          <xdr:rowOff>447675</xdr:rowOff>
        </xdr:to>
        <xdr:sp macro="" textlink="">
          <xdr:nvSpPr>
            <xdr:cNvPr id="12438" name="Drop Down 150" hidden="1">
              <a:extLst>
                <a:ext uri="{63B3BB69-23CF-44E3-9099-C40C66FF867C}">
                  <a14:compatExt spid="_x0000_s124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280</xdr:row>
          <xdr:rowOff>38100</xdr:rowOff>
        </xdr:from>
        <xdr:to>
          <xdr:col>12</xdr:col>
          <xdr:colOff>0</xdr:colOff>
          <xdr:row>280</xdr:row>
          <xdr:rowOff>447675</xdr:rowOff>
        </xdr:to>
        <xdr:sp macro="" textlink="">
          <xdr:nvSpPr>
            <xdr:cNvPr id="12439" name="Drop Down 151" hidden="1">
              <a:extLst>
                <a:ext uri="{63B3BB69-23CF-44E3-9099-C40C66FF867C}">
                  <a14:compatExt spid="_x0000_s124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281</xdr:row>
          <xdr:rowOff>38100</xdr:rowOff>
        </xdr:from>
        <xdr:to>
          <xdr:col>12</xdr:col>
          <xdr:colOff>0</xdr:colOff>
          <xdr:row>281</xdr:row>
          <xdr:rowOff>447675</xdr:rowOff>
        </xdr:to>
        <xdr:sp macro="" textlink="">
          <xdr:nvSpPr>
            <xdr:cNvPr id="12440" name="Drop Down 152" hidden="1">
              <a:extLst>
                <a:ext uri="{63B3BB69-23CF-44E3-9099-C40C66FF867C}">
                  <a14:compatExt spid="_x0000_s124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282</xdr:row>
          <xdr:rowOff>38100</xdr:rowOff>
        </xdr:from>
        <xdr:to>
          <xdr:col>12</xdr:col>
          <xdr:colOff>0</xdr:colOff>
          <xdr:row>282</xdr:row>
          <xdr:rowOff>447675</xdr:rowOff>
        </xdr:to>
        <xdr:sp macro="" textlink="">
          <xdr:nvSpPr>
            <xdr:cNvPr id="12441" name="Drop Down 153" hidden="1">
              <a:extLst>
                <a:ext uri="{63B3BB69-23CF-44E3-9099-C40C66FF867C}">
                  <a14:compatExt spid="_x0000_s124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286</xdr:row>
          <xdr:rowOff>38100</xdr:rowOff>
        </xdr:from>
        <xdr:to>
          <xdr:col>12</xdr:col>
          <xdr:colOff>0</xdr:colOff>
          <xdr:row>286</xdr:row>
          <xdr:rowOff>447675</xdr:rowOff>
        </xdr:to>
        <xdr:sp macro="" textlink="">
          <xdr:nvSpPr>
            <xdr:cNvPr id="12443" name="Drop Down 155" hidden="1">
              <a:extLst>
                <a:ext uri="{63B3BB69-23CF-44E3-9099-C40C66FF867C}">
                  <a14:compatExt spid="_x0000_s124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287</xdr:row>
          <xdr:rowOff>38100</xdr:rowOff>
        </xdr:from>
        <xdr:to>
          <xdr:col>12</xdr:col>
          <xdr:colOff>0</xdr:colOff>
          <xdr:row>287</xdr:row>
          <xdr:rowOff>447675</xdr:rowOff>
        </xdr:to>
        <xdr:sp macro="" textlink="">
          <xdr:nvSpPr>
            <xdr:cNvPr id="12444" name="Drop Down 156" hidden="1">
              <a:extLst>
                <a:ext uri="{63B3BB69-23CF-44E3-9099-C40C66FF867C}">
                  <a14:compatExt spid="_x0000_s124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288</xdr:row>
          <xdr:rowOff>38100</xdr:rowOff>
        </xdr:from>
        <xdr:to>
          <xdr:col>12</xdr:col>
          <xdr:colOff>0</xdr:colOff>
          <xdr:row>288</xdr:row>
          <xdr:rowOff>447675</xdr:rowOff>
        </xdr:to>
        <xdr:sp macro="" textlink="">
          <xdr:nvSpPr>
            <xdr:cNvPr id="12445" name="Drop Down 157" hidden="1">
              <a:extLst>
                <a:ext uri="{63B3BB69-23CF-44E3-9099-C40C66FF867C}">
                  <a14:compatExt spid="_x0000_s124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289</xdr:row>
          <xdr:rowOff>38100</xdr:rowOff>
        </xdr:from>
        <xdr:to>
          <xdr:col>12</xdr:col>
          <xdr:colOff>0</xdr:colOff>
          <xdr:row>289</xdr:row>
          <xdr:rowOff>447675</xdr:rowOff>
        </xdr:to>
        <xdr:sp macro="" textlink="">
          <xdr:nvSpPr>
            <xdr:cNvPr id="12446" name="Drop Down 158" hidden="1">
              <a:extLst>
                <a:ext uri="{63B3BB69-23CF-44E3-9099-C40C66FF867C}">
                  <a14:compatExt spid="_x0000_s124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290</xdr:row>
          <xdr:rowOff>38100</xdr:rowOff>
        </xdr:from>
        <xdr:to>
          <xdr:col>12</xdr:col>
          <xdr:colOff>0</xdr:colOff>
          <xdr:row>290</xdr:row>
          <xdr:rowOff>447675</xdr:rowOff>
        </xdr:to>
        <xdr:sp macro="" textlink="">
          <xdr:nvSpPr>
            <xdr:cNvPr id="12447" name="Drop Down 159" hidden="1">
              <a:extLst>
                <a:ext uri="{63B3BB69-23CF-44E3-9099-C40C66FF867C}">
                  <a14:compatExt spid="_x0000_s124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291</xdr:row>
          <xdr:rowOff>38100</xdr:rowOff>
        </xdr:from>
        <xdr:to>
          <xdr:col>12</xdr:col>
          <xdr:colOff>0</xdr:colOff>
          <xdr:row>291</xdr:row>
          <xdr:rowOff>447675</xdr:rowOff>
        </xdr:to>
        <xdr:sp macro="" textlink="">
          <xdr:nvSpPr>
            <xdr:cNvPr id="12448" name="Drop Down 160" hidden="1">
              <a:extLst>
                <a:ext uri="{63B3BB69-23CF-44E3-9099-C40C66FF867C}">
                  <a14:compatExt spid="_x0000_s124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379</xdr:row>
          <xdr:rowOff>28575</xdr:rowOff>
        </xdr:from>
        <xdr:to>
          <xdr:col>7</xdr:col>
          <xdr:colOff>781050</xdr:colOff>
          <xdr:row>379</xdr:row>
          <xdr:rowOff>333375</xdr:rowOff>
        </xdr:to>
        <xdr:sp macro="" textlink="">
          <xdr:nvSpPr>
            <xdr:cNvPr id="12521" name="Drop Down 233" hidden="1">
              <a:extLst>
                <a:ext uri="{63B3BB69-23CF-44E3-9099-C40C66FF867C}">
                  <a14:compatExt spid="_x0000_s125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377</xdr:row>
          <xdr:rowOff>28575</xdr:rowOff>
        </xdr:from>
        <xdr:to>
          <xdr:col>7</xdr:col>
          <xdr:colOff>781050</xdr:colOff>
          <xdr:row>377</xdr:row>
          <xdr:rowOff>333375</xdr:rowOff>
        </xdr:to>
        <xdr:sp macro="" textlink="">
          <xdr:nvSpPr>
            <xdr:cNvPr id="12522" name="Drop Down 234" hidden="1">
              <a:extLst>
                <a:ext uri="{63B3BB69-23CF-44E3-9099-C40C66FF867C}">
                  <a14:compatExt spid="_x0000_s125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380</xdr:row>
          <xdr:rowOff>28575</xdr:rowOff>
        </xdr:from>
        <xdr:to>
          <xdr:col>7</xdr:col>
          <xdr:colOff>781050</xdr:colOff>
          <xdr:row>380</xdr:row>
          <xdr:rowOff>333375</xdr:rowOff>
        </xdr:to>
        <xdr:sp macro="" textlink="">
          <xdr:nvSpPr>
            <xdr:cNvPr id="12523" name="Drop Down 235" hidden="1">
              <a:extLst>
                <a:ext uri="{63B3BB69-23CF-44E3-9099-C40C66FF867C}">
                  <a14:compatExt spid="_x0000_s125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381</xdr:row>
          <xdr:rowOff>28575</xdr:rowOff>
        </xdr:from>
        <xdr:to>
          <xdr:col>7</xdr:col>
          <xdr:colOff>781050</xdr:colOff>
          <xdr:row>381</xdr:row>
          <xdr:rowOff>333375</xdr:rowOff>
        </xdr:to>
        <xdr:sp macro="" textlink="">
          <xdr:nvSpPr>
            <xdr:cNvPr id="12524" name="Drop Down 236" hidden="1">
              <a:extLst>
                <a:ext uri="{63B3BB69-23CF-44E3-9099-C40C66FF867C}">
                  <a14:compatExt spid="_x0000_s125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382</xdr:row>
          <xdr:rowOff>28575</xdr:rowOff>
        </xdr:from>
        <xdr:to>
          <xdr:col>7</xdr:col>
          <xdr:colOff>781050</xdr:colOff>
          <xdr:row>382</xdr:row>
          <xdr:rowOff>333375</xdr:rowOff>
        </xdr:to>
        <xdr:sp macro="" textlink="">
          <xdr:nvSpPr>
            <xdr:cNvPr id="12525" name="Drop Down 237" hidden="1">
              <a:extLst>
                <a:ext uri="{63B3BB69-23CF-44E3-9099-C40C66FF867C}">
                  <a14:compatExt spid="_x0000_s125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383</xdr:row>
          <xdr:rowOff>28575</xdr:rowOff>
        </xdr:from>
        <xdr:to>
          <xdr:col>7</xdr:col>
          <xdr:colOff>781050</xdr:colOff>
          <xdr:row>383</xdr:row>
          <xdr:rowOff>333375</xdr:rowOff>
        </xdr:to>
        <xdr:sp macro="" textlink="">
          <xdr:nvSpPr>
            <xdr:cNvPr id="12526" name="Drop Down 238" hidden="1">
              <a:extLst>
                <a:ext uri="{63B3BB69-23CF-44E3-9099-C40C66FF867C}">
                  <a14:compatExt spid="_x0000_s125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378</xdr:row>
          <xdr:rowOff>28575</xdr:rowOff>
        </xdr:from>
        <xdr:to>
          <xdr:col>7</xdr:col>
          <xdr:colOff>781050</xdr:colOff>
          <xdr:row>378</xdr:row>
          <xdr:rowOff>333375</xdr:rowOff>
        </xdr:to>
        <xdr:sp macro="" textlink="">
          <xdr:nvSpPr>
            <xdr:cNvPr id="12527" name="Drop Down 239" hidden="1">
              <a:extLst>
                <a:ext uri="{63B3BB69-23CF-44E3-9099-C40C66FF867C}">
                  <a14:compatExt spid="_x0000_s125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366</xdr:row>
          <xdr:rowOff>28575</xdr:rowOff>
        </xdr:from>
        <xdr:to>
          <xdr:col>7</xdr:col>
          <xdr:colOff>781050</xdr:colOff>
          <xdr:row>366</xdr:row>
          <xdr:rowOff>333375</xdr:rowOff>
        </xdr:to>
        <xdr:sp macro="" textlink="">
          <xdr:nvSpPr>
            <xdr:cNvPr id="12528" name="Drop Down 240" hidden="1">
              <a:extLst>
                <a:ext uri="{63B3BB69-23CF-44E3-9099-C40C66FF867C}">
                  <a14:compatExt spid="_x0000_s125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364</xdr:row>
          <xdr:rowOff>28575</xdr:rowOff>
        </xdr:from>
        <xdr:to>
          <xdr:col>7</xdr:col>
          <xdr:colOff>781050</xdr:colOff>
          <xdr:row>364</xdr:row>
          <xdr:rowOff>333375</xdr:rowOff>
        </xdr:to>
        <xdr:sp macro="" textlink="">
          <xdr:nvSpPr>
            <xdr:cNvPr id="12529" name="Drop Down 241" hidden="1">
              <a:extLst>
                <a:ext uri="{63B3BB69-23CF-44E3-9099-C40C66FF867C}">
                  <a14:compatExt spid="_x0000_s125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367</xdr:row>
          <xdr:rowOff>28575</xdr:rowOff>
        </xdr:from>
        <xdr:to>
          <xdr:col>7</xdr:col>
          <xdr:colOff>781050</xdr:colOff>
          <xdr:row>367</xdr:row>
          <xdr:rowOff>333375</xdr:rowOff>
        </xdr:to>
        <xdr:sp macro="" textlink="">
          <xdr:nvSpPr>
            <xdr:cNvPr id="12530" name="Drop Down 242" hidden="1">
              <a:extLst>
                <a:ext uri="{63B3BB69-23CF-44E3-9099-C40C66FF867C}">
                  <a14:compatExt spid="_x0000_s125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368</xdr:row>
          <xdr:rowOff>28575</xdr:rowOff>
        </xdr:from>
        <xdr:to>
          <xdr:col>7</xdr:col>
          <xdr:colOff>781050</xdr:colOff>
          <xdr:row>368</xdr:row>
          <xdr:rowOff>333375</xdr:rowOff>
        </xdr:to>
        <xdr:sp macro="" textlink="">
          <xdr:nvSpPr>
            <xdr:cNvPr id="12531" name="Drop Down 243" hidden="1">
              <a:extLst>
                <a:ext uri="{63B3BB69-23CF-44E3-9099-C40C66FF867C}">
                  <a14:compatExt spid="_x0000_s125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369</xdr:row>
          <xdr:rowOff>28575</xdr:rowOff>
        </xdr:from>
        <xdr:to>
          <xdr:col>7</xdr:col>
          <xdr:colOff>781050</xdr:colOff>
          <xdr:row>369</xdr:row>
          <xdr:rowOff>333375</xdr:rowOff>
        </xdr:to>
        <xdr:sp macro="" textlink="">
          <xdr:nvSpPr>
            <xdr:cNvPr id="12532" name="Drop Down 244" hidden="1">
              <a:extLst>
                <a:ext uri="{63B3BB69-23CF-44E3-9099-C40C66FF867C}">
                  <a14:compatExt spid="_x0000_s125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370</xdr:row>
          <xdr:rowOff>28575</xdr:rowOff>
        </xdr:from>
        <xdr:to>
          <xdr:col>7</xdr:col>
          <xdr:colOff>781050</xdr:colOff>
          <xdr:row>370</xdr:row>
          <xdr:rowOff>333375</xdr:rowOff>
        </xdr:to>
        <xdr:sp macro="" textlink="">
          <xdr:nvSpPr>
            <xdr:cNvPr id="12533" name="Drop Down 245" hidden="1">
              <a:extLst>
                <a:ext uri="{63B3BB69-23CF-44E3-9099-C40C66FF867C}">
                  <a14:compatExt spid="_x0000_s125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365</xdr:row>
          <xdr:rowOff>28575</xdr:rowOff>
        </xdr:from>
        <xdr:to>
          <xdr:col>7</xdr:col>
          <xdr:colOff>781050</xdr:colOff>
          <xdr:row>365</xdr:row>
          <xdr:rowOff>342900</xdr:rowOff>
        </xdr:to>
        <xdr:sp macro="" textlink="">
          <xdr:nvSpPr>
            <xdr:cNvPr id="12534" name="Drop Down 246" hidden="1">
              <a:extLst>
                <a:ext uri="{63B3BB69-23CF-44E3-9099-C40C66FF867C}">
                  <a14:compatExt spid="_x0000_s125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365</xdr:row>
          <xdr:rowOff>38100</xdr:rowOff>
        </xdr:from>
        <xdr:to>
          <xdr:col>14</xdr:col>
          <xdr:colOff>0</xdr:colOff>
          <xdr:row>365</xdr:row>
          <xdr:rowOff>447675</xdr:rowOff>
        </xdr:to>
        <xdr:sp macro="" textlink="">
          <xdr:nvSpPr>
            <xdr:cNvPr id="12535" name="Drop Down 247" hidden="1">
              <a:extLst>
                <a:ext uri="{63B3BB69-23CF-44E3-9099-C40C66FF867C}">
                  <a14:compatExt spid="_x0000_s125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366</xdr:row>
          <xdr:rowOff>38100</xdr:rowOff>
        </xdr:from>
        <xdr:to>
          <xdr:col>14</xdr:col>
          <xdr:colOff>0</xdr:colOff>
          <xdr:row>366</xdr:row>
          <xdr:rowOff>447675</xdr:rowOff>
        </xdr:to>
        <xdr:sp macro="" textlink="">
          <xdr:nvSpPr>
            <xdr:cNvPr id="12536" name="Drop Down 248" hidden="1">
              <a:extLst>
                <a:ext uri="{63B3BB69-23CF-44E3-9099-C40C66FF867C}">
                  <a14:compatExt spid="_x0000_s125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367</xdr:row>
          <xdr:rowOff>38100</xdr:rowOff>
        </xdr:from>
        <xdr:to>
          <xdr:col>14</xdr:col>
          <xdr:colOff>0</xdr:colOff>
          <xdr:row>367</xdr:row>
          <xdr:rowOff>447675</xdr:rowOff>
        </xdr:to>
        <xdr:sp macro="" textlink="">
          <xdr:nvSpPr>
            <xdr:cNvPr id="12537" name="Drop Down 249" hidden="1">
              <a:extLst>
                <a:ext uri="{63B3BB69-23CF-44E3-9099-C40C66FF867C}">
                  <a14:compatExt spid="_x0000_s125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368</xdr:row>
          <xdr:rowOff>38100</xdr:rowOff>
        </xdr:from>
        <xdr:to>
          <xdr:col>14</xdr:col>
          <xdr:colOff>0</xdr:colOff>
          <xdr:row>368</xdr:row>
          <xdr:rowOff>447675</xdr:rowOff>
        </xdr:to>
        <xdr:sp macro="" textlink="">
          <xdr:nvSpPr>
            <xdr:cNvPr id="12538" name="Drop Down 250" hidden="1">
              <a:extLst>
                <a:ext uri="{63B3BB69-23CF-44E3-9099-C40C66FF867C}">
                  <a14:compatExt spid="_x0000_s125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369</xdr:row>
          <xdr:rowOff>38100</xdr:rowOff>
        </xdr:from>
        <xdr:to>
          <xdr:col>14</xdr:col>
          <xdr:colOff>0</xdr:colOff>
          <xdr:row>369</xdr:row>
          <xdr:rowOff>447675</xdr:rowOff>
        </xdr:to>
        <xdr:sp macro="" textlink="">
          <xdr:nvSpPr>
            <xdr:cNvPr id="12539" name="Drop Down 251" hidden="1">
              <a:extLst>
                <a:ext uri="{63B3BB69-23CF-44E3-9099-C40C66FF867C}">
                  <a14:compatExt spid="_x0000_s125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370</xdr:row>
          <xdr:rowOff>38100</xdr:rowOff>
        </xdr:from>
        <xdr:to>
          <xdr:col>14</xdr:col>
          <xdr:colOff>0</xdr:colOff>
          <xdr:row>370</xdr:row>
          <xdr:rowOff>447675</xdr:rowOff>
        </xdr:to>
        <xdr:sp macro="" textlink="">
          <xdr:nvSpPr>
            <xdr:cNvPr id="12540" name="Drop Down 252" hidden="1">
              <a:extLst>
                <a:ext uri="{63B3BB69-23CF-44E3-9099-C40C66FF867C}">
                  <a14:compatExt spid="_x0000_s125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378</xdr:row>
          <xdr:rowOff>38100</xdr:rowOff>
        </xdr:from>
        <xdr:to>
          <xdr:col>14</xdr:col>
          <xdr:colOff>0</xdr:colOff>
          <xdr:row>378</xdr:row>
          <xdr:rowOff>447675</xdr:rowOff>
        </xdr:to>
        <xdr:sp macro="" textlink="">
          <xdr:nvSpPr>
            <xdr:cNvPr id="12541" name="Drop Down 253" hidden="1">
              <a:extLst>
                <a:ext uri="{63B3BB69-23CF-44E3-9099-C40C66FF867C}">
                  <a14:compatExt spid="_x0000_s125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379</xdr:row>
          <xdr:rowOff>38100</xdr:rowOff>
        </xdr:from>
        <xdr:to>
          <xdr:col>14</xdr:col>
          <xdr:colOff>0</xdr:colOff>
          <xdr:row>379</xdr:row>
          <xdr:rowOff>447675</xdr:rowOff>
        </xdr:to>
        <xdr:sp macro="" textlink="">
          <xdr:nvSpPr>
            <xdr:cNvPr id="12542" name="Drop Down 254" hidden="1">
              <a:extLst>
                <a:ext uri="{63B3BB69-23CF-44E3-9099-C40C66FF867C}">
                  <a14:compatExt spid="_x0000_s125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380</xdr:row>
          <xdr:rowOff>38100</xdr:rowOff>
        </xdr:from>
        <xdr:to>
          <xdr:col>14</xdr:col>
          <xdr:colOff>0</xdr:colOff>
          <xdr:row>380</xdr:row>
          <xdr:rowOff>447675</xdr:rowOff>
        </xdr:to>
        <xdr:sp macro="" textlink="">
          <xdr:nvSpPr>
            <xdr:cNvPr id="12543" name="Drop Down 255" hidden="1">
              <a:extLst>
                <a:ext uri="{63B3BB69-23CF-44E3-9099-C40C66FF867C}">
                  <a14:compatExt spid="_x0000_s125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381</xdr:row>
          <xdr:rowOff>38100</xdr:rowOff>
        </xdr:from>
        <xdr:to>
          <xdr:col>14</xdr:col>
          <xdr:colOff>0</xdr:colOff>
          <xdr:row>381</xdr:row>
          <xdr:rowOff>447675</xdr:rowOff>
        </xdr:to>
        <xdr:sp macro="" textlink="">
          <xdr:nvSpPr>
            <xdr:cNvPr id="12544" name="Drop Down 256" hidden="1">
              <a:extLst>
                <a:ext uri="{63B3BB69-23CF-44E3-9099-C40C66FF867C}">
                  <a14:compatExt spid="_x0000_s125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382</xdr:row>
          <xdr:rowOff>38100</xdr:rowOff>
        </xdr:from>
        <xdr:to>
          <xdr:col>14</xdr:col>
          <xdr:colOff>0</xdr:colOff>
          <xdr:row>382</xdr:row>
          <xdr:rowOff>447675</xdr:rowOff>
        </xdr:to>
        <xdr:sp macro="" textlink="">
          <xdr:nvSpPr>
            <xdr:cNvPr id="12545" name="Drop Down 257" hidden="1">
              <a:extLst>
                <a:ext uri="{63B3BB69-23CF-44E3-9099-C40C66FF867C}">
                  <a14:compatExt spid="_x0000_s125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383</xdr:row>
          <xdr:rowOff>38100</xdr:rowOff>
        </xdr:from>
        <xdr:to>
          <xdr:col>14</xdr:col>
          <xdr:colOff>0</xdr:colOff>
          <xdr:row>383</xdr:row>
          <xdr:rowOff>447675</xdr:rowOff>
        </xdr:to>
        <xdr:sp macro="" textlink="">
          <xdr:nvSpPr>
            <xdr:cNvPr id="12546" name="Drop Down 258" hidden="1">
              <a:extLst>
                <a:ext uri="{63B3BB69-23CF-44E3-9099-C40C66FF867C}">
                  <a14:compatExt spid="_x0000_s125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990600</xdr:colOff>
          <xdr:row>354</xdr:row>
          <xdr:rowOff>85725</xdr:rowOff>
        </xdr:from>
        <xdr:to>
          <xdr:col>9</xdr:col>
          <xdr:colOff>723900</xdr:colOff>
          <xdr:row>354</xdr:row>
          <xdr:rowOff>762000</xdr:rowOff>
        </xdr:to>
        <xdr:sp macro="" textlink="">
          <xdr:nvSpPr>
            <xdr:cNvPr id="12547" name="Button 259" hidden="1">
              <a:extLst>
                <a:ext uri="{63B3BB69-23CF-44E3-9099-C40C66FF867C}">
                  <a14:compatExt spid="_x0000_s1254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Cliquez ici pour importer les bénéfices et/ou risques dans le Tableau 2, sur la base des réponses aux questions  d’orientation.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365</xdr:row>
          <xdr:rowOff>38100</xdr:rowOff>
        </xdr:from>
        <xdr:to>
          <xdr:col>12</xdr:col>
          <xdr:colOff>0</xdr:colOff>
          <xdr:row>365</xdr:row>
          <xdr:rowOff>447675</xdr:rowOff>
        </xdr:to>
        <xdr:sp macro="" textlink="">
          <xdr:nvSpPr>
            <xdr:cNvPr id="12548" name="Drop Down 260" hidden="1">
              <a:extLst>
                <a:ext uri="{63B3BB69-23CF-44E3-9099-C40C66FF867C}">
                  <a14:compatExt spid="_x0000_s125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366</xdr:row>
          <xdr:rowOff>38100</xdr:rowOff>
        </xdr:from>
        <xdr:to>
          <xdr:col>12</xdr:col>
          <xdr:colOff>0</xdr:colOff>
          <xdr:row>366</xdr:row>
          <xdr:rowOff>447675</xdr:rowOff>
        </xdr:to>
        <xdr:sp macro="" textlink="">
          <xdr:nvSpPr>
            <xdr:cNvPr id="12549" name="Drop Down 261" hidden="1">
              <a:extLst>
                <a:ext uri="{63B3BB69-23CF-44E3-9099-C40C66FF867C}">
                  <a14:compatExt spid="_x0000_s125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367</xdr:row>
          <xdr:rowOff>38100</xdr:rowOff>
        </xdr:from>
        <xdr:to>
          <xdr:col>12</xdr:col>
          <xdr:colOff>0</xdr:colOff>
          <xdr:row>367</xdr:row>
          <xdr:rowOff>447675</xdr:rowOff>
        </xdr:to>
        <xdr:sp macro="" textlink="">
          <xdr:nvSpPr>
            <xdr:cNvPr id="12550" name="Drop Down 262" hidden="1">
              <a:extLst>
                <a:ext uri="{63B3BB69-23CF-44E3-9099-C40C66FF867C}">
                  <a14:compatExt spid="_x0000_s125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368</xdr:row>
          <xdr:rowOff>38100</xdr:rowOff>
        </xdr:from>
        <xdr:to>
          <xdr:col>12</xdr:col>
          <xdr:colOff>0</xdr:colOff>
          <xdr:row>368</xdr:row>
          <xdr:rowOff>447675</xdr:rowOff>
        </xdr:to>
        <xdr:sp macro="" textlink="">
          <xdr:nvSpPr>
            <xdr:cNvPr id="12551" name="Drop Down 263" hidden="1">
              <a:extLst>
                <a:ext uri="{63B3BB69-23CF-44E3-9099-C40C66FF867C}">
                  <a14:compatExt spid="_x0000_s125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370</xdr:row>
          <xdr:rowOff>38100</xdr:rowOff>
        </xdr:from>
        <xdr:to>
          <xdr:col>12</xdr:col>
          <xdr:colOff>0</xdr:colOff>
          <xdr:row>370</xdr:row>
          <xdr:rowOff>447675</xdr:rowOff>
        </xdr:to>
        <xdr:sp macro="" textlink="">
          <xdr:nvSpPr>
            <xdr:cNvPr id="12552" name="Drop Down 264" hidden="1">
              <a:extLst>
                <a:ext uri="{63B3BB69-23CF-44E3-9099-C40C66FF867C}">
                  <a14:compatExt spid="_x0000_s125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378</xdr:row>
          <xdr:rowOff>38100</xdr:rowOff>
        </xdr:from>
        <xdr:to>
          <xdr:col>12</xdr:col>
          <xdr:colOff>0</xdr:colOff>
          <xdr:row>378</xdr:row>
          <xdr:rowOff>447675</xdr:rowOff>
        </xdr:to>
        <xdr:sp macro="" textlink="">
          <xdr:nvSpPr>
            <xdr:cNvPr id="12553" name="Drop Down 265" hidden="1">
              <a:extLst>
                <a:ext uri="{63B3BB69-23CF-44E3-9099-C40C66FF867C}">
                  <a14:compatExt spid="_x0000_s125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379</xdr:row>
          <xdr:rowOff>38100</xdr:rowOff>
        </xdr:from>
        <xdr:to>
          <xdr:col>12</xdr:col>
          <xdr:colOff>0</xdr:colOff>
          <xdr:row>379</xdr:row>
          <xdr:rowOff>447675</xdr:rowOff>
        </xdr:to>
        <xdr:sp macro="" textlink="">
          <xdr:nvSpPr>
            <xdr:cNvPr id="12554" name="Drop Down 266" hidden="1">
              <a:extLst>
                <a:ext uri="{63B3BB69-23CF-44E3-9099-C40C66FF867C}">
                  <a14:compatExt spid="_x0000_s125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380</xdr:row>
          <xdr:rowOff>38100</xdr:rowOff>
        </xdr:from>
        <xdr:to>
          <xdr:col>12</xdr:col>
          <xdr:colOff>0</xdr:colOff>
          <xdr:row>380</xdr:row>
          <xdr:rowOff>447675</xdr:rowOff>
        </xdr:to>
        <xdr:sp macro="" textlink="">
          <xdr:nvSpPr>
            <xdr:cNvPr id="12555" name="Drop Down 267" hidden="1">
              <a:extLst>
                <a:ext uri="{63B3BB69-23CF-44E3-9099-C40C66FF867C}">
                  <a14:compatExt spid="_x0000_s125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381</xdr:row>
          <xdr:rowOff>38100</xdr:rowOff>
        </xdr:from>
        <xdr:to>
          <xdr:col>12</xdr:col>
          <xdr:colOff>0</xdr:colOff>
          <xdr:row>381</xdr:row>
          <xdr:rowOff>447675</xdr:rowOff>
        </xdr:to>
        <xdr:sp macro="" textlink="">
          <xdr:nvSpPr>
            <xdr:cNvPr id="12556" name="Drop Down 268" hidden="1">
              <a:extLst>
                <a:ext uri="{63B3BB69-23CF-44E3-9099-C40C66FF867C}">
                  <a14:compatExt spid="_x0000_s125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382</xdr:row>
          <xdr:rowOff>38100</xdr:rowOff>
        </xdr:from>
        <xdr:to>
          <xdr:col>12</xdr:col>
          <xdr:colOff>0</xdr:colOff>
          <xdr:row>382</xdr:row>
          <xdr:rowOff>447675</xdr:rowOff>
        </xdr:to>
        <xdr:sp macro="" textlink="">
          <xdr:nvSpPr>
            <xdr:cNvPr id="12557" name="Drop Down 269" hidden="1">
              <a:extLst>
                <a:ext uri="{63B3BB69-23CF-44E3-9099-C40C66FF867C}">
                  <a14:compatExt spid="_x0000_s125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383</xdr:row>
          <xdr:rowOff>38100</xdr:rowOff>
        </xdr:from>
        <xdr:to>
          <xdr:col>12</xdr:col>
          <xdr:colOff>0</xdr:colOff>
          <xdr:row>383</xdr:row>
          <xdr:rowOff>447675</xdr:rowOff>
        </xdr:to>
        <xdr:sp macro="" textlink="">
          <xdr:nvSpPr>
            <xdr:cNvPr id="12558" name="Drop Down 270" hidden="1">
              <a:extLst>
                <a:ext uri="{63B3BB69-23CF-44E3-9099-C40C66FF867C}">
                  <a14:compatExt spid="_x0000_s125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369</xdr:row>
          <xdr:rowOff>38100</xdr:rowOff>
        </xdr:from>
        <xdr:to>
          <xdr:col>12</xdr:col>
          <xdr:colOff>0</xdr:colOff>
          <xdr:row>369</xdr:row>
          <xdr:rowOff>447675</xdr:rowOff>
        </xdr:to>
        <xdr:sp macro="" textlink="">
          <xdr:nvSpPr>
            <xdr:cNvPr id="12559" name="Drop Down 271" hidden="1">
              <a:extLst>
                <a:ext uri="{63B3BB69-23CF-44E3-9099-C40C66FF867C}">
                  <a14:compatExt spid="_x0000_s125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990600</xdr:colOff>
          <xdr:row>461</xdr:row>
          <xdr:rowOff>85725</xdr:rowOff>
        </xdr:from>
        <xdr:to>
          <xdr:col>9</xdr:col>
          <xdr:colOff>723900</xdr:colOff>
          <xdr:row>461</xdr:row>
          <xdr:rowOff>762000</xdr:rowOff>
        </xdr:to>
        <xdr:sp macro="" textlink="">
          <xdr:nvSpPr>
            <xdr:cNvPr id="12609" name="Button 321" hidden="1">
              <a:extLst>
                <a:ext uri="{63B3BB69-23CF-44E3-9099-C40C66FF867C}">
                  <a14:compatExt spid="_x0000_s1260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Cliquez ici pour importer les bénéfices et/ou risques dans le Tableau 2, sur la base des réponses aux questions  d’orientation.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491</xdr:row>
          <xdr:rowOff>28575</xdr:rowOff>
        </xdr:from>
        <xdr:to>
          <xdr:col>7</xdr:col>
          <xdr:colOff>781050</xdr:colOff>
          <xdr:row>491</xdr:row>
          <xdr:rowOff>333375</xdr:rowOff>
        </xdr:to>
        <xdr:sp macro="" textlink="">
          <xdr:nvSpPr>
            <xdr:cNvPr id="12644" name="Drop Down 356" hidden="1">
              <a:extLst>
                <a:ext uri="{63B3BB69-23CF-44E3-9099-C40C66FF867C}">
                  <a14:compatExt spid="_x0000_s126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489</xdr:row>
          <xdr:rowOff>28575</xdr:rowOff>
        </xdr:from>
        <xdr:to>
          <xdr:col>7</xdr:col>
          <xdr:colOff>781050</xdr:colOff>
          <xdr:row>489</xdr:row>
          <xdr:rowOff>333375</xdr:rowOff>
        </xdr:to>
        <xdr:sp macro="" textlink="">
          <xdr:nvSpPr>
            <xdr:cNvPr id="12645" name="Drop Down 357" hidden="1">
              <a:extLst>
                <a:ext uri="{63B3BB69-23CF-44E3-9099-C40C66FF867C}">
                  <a14:compatExt spid="_x0000_s126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492</xdr:row>
          <xdr:rowOff>28575</xdr:rowOff>
        </xdr:from>
        <xdr:to>
          <xdr:col>7</xdr:col>
          <xdr:colOff>781050</xdr:colOff>
          <xdr:row>492</xdr:row>
          <xdr:rowOff>333375</xdr:rowOff>
        </xdr:to>
        <xdr:sp macro="" textlink="">
          <xdr:nvSpPr>
            <xdr:cNvPr id="12646" name="Drop Down 358" hidden="1">
              <a:extLst>
                <a:ext uri="{63B3BB69-23CF-44E3-9099-C40C66FF867C}">
                  <a14:compatExt spid="_x0000_s126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493</xdr:row>
          <xdr:rowOff>28575</xdr:rowOff>
        </xdr:from>
        <xdr:to>
          <xdr:col>7</xdr:col>
          <xdr:colOff>781050</xdr:colOff>
          <xdr:row>493</xdr:row>
          <xdr:rowOff>333375</xdr:rowOff>
        </xdr:to>
        <xdr:sp macro="" textlink="">
          <xdr:nvSpPr>
            <xdr:cNvPr id="12647" name="Drop Down 359" hidden="1">
              <a:extLst>
                <a:ext uri="{63B3BB69-23CF-44E3-9099-C40C66FF867C}">
                  <a14:compatExt spid="_x0000_s126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494</xdr:row>
          <xdr:rowOff>28575</xdr:rowOff>
        </xdr:from>
        <xdr:to>
          <xdr:col>7</xdr:col>
          <xdr:colOff>781050</xdr:colOff>
          <xdr:row>494</xdr:row>
          <xdr:rowOff>333375</xdr:rowOff>
        </xdr:to>
        <xdr:sp macro="" textlink="">
          <xdr:nvSpPr>
            <xdr:cNvPr id="12648" name="Drop Down 360" hidden="1">
              <a:extLst>
                <a:ext uri="{63B3BB69-23CF-44E3-9099-C40C66FF867C}">
                  <a14:compatExt spid="_x0000_s126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495</xdr:row>
          <xdr:rowOff>28575</xdr:rowOff>
        </xdr:from>
        <xdr:to>
          <xdr:col>7</xdr:col>
          <xdr:colOff>781050</xdr:colOff>
          <xdr:row>495</xdr:row>
          <xdr:rowOff>333375</xdr:rowOff>
        </xdr:to>
        <xdr:sp macro="" textlink="">
          <xdr:nvSpPr>
            <xdr:cNvPr id="12649" name="Drop Down 361" hidden="1">
              <a:extLst>
                <a:ext uri="{63B3BB69-23CF-44E3-9099-C40C66FF867C}">
                  <a14:compatExt spid="_x0000_s126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490</xdr:row>
          <xdr:rowOff>28575</xdr:rowOff>
        </xdr:from>
        <xdr:to>
          <xdr:col>7</xdr:col>
          <xdr:colOff>781050</xdr:colOff>
          <xdr:row>490</xdr:row>
          <xdr:rowOff>333375</xdr:rowOff>
        </xdr:to>
        <xdr:sp macro="" textlink="">
          <xdr:nvSpPr>
            <xdr:cNvPr id="12650" name="Drop Down 362" hidden="1">
              <a:extLst>
                <a:ext uri="{63B3BB69-23CF-44E3-9099-C40C66FF867C}">
                  <a14:compatExt spid="_x0000_s126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474</xdr:row>
          <xdr:rowOff>28575</xdr:rowOff>
        </xdr:from>
        <xdr:to>
          <xdr:col>7</xdr:col>
          <xdr:colOff>781050</xdr:colOff>
          <xdr:row>474</xdr:row>
          <xdr:rowOff>333375</xdr:rowOff>
        </xdr:to>
        <xdr:sp macro="" textlink="">
          <xdr:nvSpPr>
            <xdr:cNvPr id="12651" name="Drop Down 363" hidden="1">
              <a:extLst>
                <a:ext uri="{63B3BB69-23CF-44E3-9099-C40C66FF867C}">
                  <a14:compatExt spid="_x0000_s126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472</xdr:row>
          <xdr:rowOff>28575</xdr:rowOff>
        </xdr:from>
        <xdr:to>
          <xdr:col>7</xdr:col>
          <xdr:colOff>781050</xdr:colOff>
          <xdr:row>472</xdr:row>
          <xdr:rowOff>333375</xdr:rowOff>
        </xdr:to>
        <xdr:sp macro="" textlink="">
          <xdr:nvSpPr>
            <xdr:cNvPr id="12652" name="Drop Down 364" hidden="1">
              <a:extLst>
                <a:ext uri="{63B3BB69-23CF-44E3-9099-C40C66FF867C}">
                  <a14:compatExt spid="_x0000_s126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475</xdr:row>
          <xdr:rowOff>28575</xdr:rowOff>
        </xdr:from>
        <xdr:to>
          <xdr:col>7</xdr:col>
          <xdr:colOff>781050</xdr:colOff>
          <xdr:row>475</xdr:row>
          <xdr:rowOff>333375</xdr:rowOff>
        </xdr:to>
        <xdr:sp macro="" textlink="">
          <xdr:nvSpPr>
            <xdr:cNvPr id="12653" name="Drop Down 365" hidden="1">
              <a:extLst>
                <a:ext uri="{63B3BB69-23CF-44E3-9099-C40C66FF867C}">
                  <a14:compatExt spid="_x0000_s126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476</xdr:row>
          <xdr:rowOff>28575</xdr:rowOff>
        </xdr:from>
        <xdr:to>
          <xdr:col>7</xdr:col>
          <xdr:colOff>781050</xdr:colOff>
          <xdr:row>476</xdr:row>
          <xdr:rowOff>333375</xdr:rowOff>
        </xdr:to>
        <xdr:sp macro="" textlink="">
          <xdr:nvSpPr>
            <xdr:cNvPr id="12654" name="Drop Down 366" hidden="1">
              <a:extLst>
                <a:ext uri="{63B3BB69-23CF-44E3-9099-C40C66FF867C}">
                  <a14:compatExt spid="_x0000_s126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477</xdr:row>
          <xdr:rowOff>28575</xdr:rowOff>
        </xdr:from>
        <xdr:to>
          <xdr:col>7</xdr:col>
          <xdr:colOff>781050</xdr:colOff>
          <xdr:row>477</xdr:row>
          <xdr:rowOff>333375</xdr:rowOff>
        </xdr:to>
        <xdr:sp macro="" textlink="">
          <xdr:nvSpPr>
            <xdr:cNvPr id="12655" name="Drop Down 367" hidden="1">
              <a:extLst>
                <a:ext uri="{63B3BB69-23CF-44E3-9099-C40C66FF867C}">
                  <a14:compatExt spid="_x0000_s126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478</xdr:row>
          <xdr:rowOff>28575</xdr:rowOff>
        </xdr:from>
        <xdr:to>
          <xdr:col>7</xdr:col>
          <xdr:colOff>781050</xdr:colOff>
          <xdr:row>478</xdr:row>
          <xdr:rowOff>333375</xdr:rowOff>
        </xdr:to>
        <xdr:sp macro="" textlink="">
          <xdr:nvSpPr>
            <xdr:cNvPr id="12656" name="Drop Down 368" hidden="1">
              <a:extLst>
                <a:ext uri="{63B3BB69-23CF-44E3-9099-C40C66FF867C}">
                  <a14:compatExt spid="_x0000_s126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473</xdr:row>
          <xdr:rowOff>28575</xdr:rowOff>
        </xdr:from>
        <xdr:to>
          <xdr:col>7</xdr:col>
          <xdr:colOff>781050</xdr:colOff>
          <xdr:row>473</xdr:row>
          <xdr:rowOff>342900</xdr:rowOff>
        </xdr:to>
        <xdr:sp macro="" textlink="">
          <xdr:nvSpPr>
            <xdr:cNvPr id="12657" name="Drop Down 369" hidden="1">
              <a:extLst>
                <a:ext uri="{63B3BB69-23CF-44E3-9099-C40C66FF867C}">
                  <a14:compatExt spid="_x0000_s126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473</xdr:row>
          <xdr:rowOff>38100</xdr:rowOff>
        </xdr:from>
        <xdr:to>
          <xdr:col>14</xdr:col>
          <xdr:colOff>0</xdr:colOff>
          <xdr:row>473</xdr:row>
          <xdr:rowOff>447675</xdr:rowOff>
        </xdr:to>
        <xdr:sp macro="" textlink="">
          <xdr:nvSpPr>
            <xdr:cNvPr id="12658" name="Drop Down 370" hidden="1">
              <a:extLst>
                <a:ext uri="{63B3BB69-23CF-44E3-9099-C40C66FF867C}">
                  <a14:compatExt spid="_x0000_s126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474</xdr:row>
          <xdr:rowOff>38100</xdr:rowOff>
        </xdr:from>
        <xdr:to>
          <xdr:col>14</xdr:col>
          <xdr:colOff>0</xdr:colOff>
          <xdr:row>474</xdr:row>
          <xdr:rowOff>447675</xdr:rowOff>
        </xdr:to>
        <xdr:sp macro="" textlink="">
          <xdr:nvSpPr>
            <xdr:cNvPr id="12659" name="Drop Down 371" hidden="1">
              <a:extLst>
                <a:ext uri="{63B3BB69-23CF-44E3-9099-C40C66FF867C}">
                  <a14:compatExt spid="_x0000_s126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475</xdr:row>
          <xdr:rowOff>38100</xdr:rowOff>
        </xdr:from>
        <xdr:to>
          <xdr:col>14</xdr:col>
          <xdr:colOff>0</xdr:colOff>
          <xdr:row>475</xdr:row>
          <xdr:rowOff>447675</xdr:rowOff>
        </xdr:to>
        <xdr:sp macro="" textlink="">
          <xdr:nvSpPr>
            <xdr:cNvPr id="12660" name="Drop Down 372" hidden="1">
              <a:extLst>
                <a:ext uri="{63B3BB69-23CF-44E3-9099-C40C66FF867C}">
                  <a14:compatExt spid="_x0000_s126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476</xdr:row>
          <xdr:rowOff>38100</xdr:rowOff>
        </xdr:from>
        <xdr:to>
          <xdr:col>14</xdr:col>
          <xdr:colOff>0</xdr:colOff>
          <xdr:row>476</xdr:row>
          <xdr:rowOff>447675</xdr:rowOff>
        </xdr:to>
        <xdr:sp macro="" textlink="">
          <xdr:nvSpPr>
            <xdr:cNvPr id="12661" name="Drop Down 373" hidden="1">
              <a:extLst>
                <a:ext uri="{63B3BB69-23CF-44E3-9099-C40C66FF867C}">
                  <a14:compatExt spid="_x0000_s126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477</xdr:row>
          <xdr:rowOff>38100</xdr:rowOff>
        </xdr:from>
        <xdr:to>
          <xdr:col>14</xdr:col>
          <xdr:colOff>0</xdr:colOff>
          <xdr:row>477</xdr:row>
          <xdr:rowOff>447675</xdr:rowOff>
        </xdr:to>
        <xdr:sp macro="" textlink="">
          <xdr:nvSpPr>
            <xdr:cNvPr id="12662" name="Drop Down 374" hidden="1">
              <a:extLst>
                <a:ext uri="{63B3BB69-23CF-44E3-9099-C40C66FF867C}">
                  <a14:compatExt spid="_x0000_s126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478</xdr:row>
          <xdr:rowOff>38100</xdr:rowOff>
        </xdr:from>
        <xdr:to>
          <xdr:col>14</xdr:col>
          <xdr:colOff>0</xdr:colOff>
          <xdr:row>478</xdr:row>
          <xdr:rowOff>447675</xdr:rowOff>
        </xdr:to>
        <xdr:sp macro="" textlink="">
          <xdr:nvSpPr>
            <xdr:cNvPr id="12663" name="Drop Down 375" hidden="1">
              <a:extLst>
                <a:ext uri="{63B3BB69-23CF-44E3-9099-C40C66FF867C}">
                  <a14:compatExt spid="_x0000_s126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490</xdr:row>
          <xdr:rowOff>38100</xdr:rowOff>
        </xdr:from>
        <xdr:to>
          <xdr:col>14</xdr:col>
          <xdr:colOff>0</xdr:colOff>
          <xdr:row>490</xdr:row>
          <xdr:rowOff>447675</xdr:rowOff>
        </xdr:to>
        <xdr:sp macro="" textlink="">
          <xdr:nvSpPr>
            <xdr:cNvPr id="12664" name="Drop Down 376" hidden="1">
              <a:extLst>
                <a:ext uri="{63B3BB69-23CF-44E3-9099-C40C66FF867C}">
                  <a14:compatExt spid="_x0000_s126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491</xdr:row>
          <xdr:rowOff>38100</xdr:rowOff>
        </xdr:from>
        <xdr:to>
          <xdr:col>14</xdr:col>
          <xdr:colOff>0</xdr:colOff>
          <xdr:row>491</xdr:row>
          <xdr:rowOff>447675</xdr:rowOff>
        </xdr:to>
        <xdr:sp macro="" textlink="">
          <xdr:nvSpPr>
            <xdr:cNvPr id="12665" name="Drop Down 377" hidden="1">
              <a:extLst>
                <a:ext uri="{63B3BB69-23CF-44E3-9099-C40C66FF867C}">
                  <a14:compatExt spid="_x0000_s126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492</xdr:row>
          <xdr:rowOff>38100</xdr:rowOff>
        </xdr:from>
        <xdr:to>
          <xdr:col>14</xdr:col>
          <xdr:colOff>0</xdr:colOff>
          <xdr:row>492</xdr:row>
          <xdr:rowOff>447675</xdr:rowOff>
        </xdr:to>
        <xdr:sp macro="" textlink="">
          <xdr:nvSpPr>
            <xdr:cNvPr id="12666" name="Drop Down 378" hidden="1">
              <a:extLst>
                <a:ext uri="{63B3BB69-23CF-44E3-9099-C40C66FF867C}">
                  <a14:compatExt spid="_x0000_s126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493</xdr:row>
          <xdr:rowOff>38100</xdr:rowOff>
        </xdr:from>
        <xdr:to>
          <xdr:col>14</xdr:col>
          <xdr:colOff>0</xdr:colOff>
          <xdr:row>493</xdr:row>
          <xdr:rowOff>447675</xdr:rowOff>
        </xdr:to>
        <xdr:sp macro="" textlink="">
          <xdr:nvSpPr>
            <xdr:cNvPr id="12667" name="Drop Down 379" hidden="1">
              <a:extLst>
                <a:ext uri="{63B3BB69-23CF-44E3-9099-C40C66FF867C}">
                  <a14:compatExt spid="_x0000_s126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494</xdr:row>
          <xdr:rowOff>38100</xdr:rowOff>
        </xdr:from>
        <xdr:to>
          <xdr:col>14</xdr:col>
          <xdr:colOff>0</xdr:colOff>
          <xdr:row>494</xdr:row>
          <xdr:rowOff>447675</xdr:rowOff>
        </xdr:to>
        <xdr:sp macro="" textlink="">
          <xdr:nvSpPr>
            <xdr:cNvPr id="12668" name="Drop Down 380" hidden="1">
              <a:extLst>
                <a:ext uri="{63B3BB69-23CF-44E3-9099-C40C66FF867C}">
                  <a14:compatExt spid="_x0000_s126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495</xdr:row>
          <xdr:rowOff>38100</xdr:rowOff>
        </xdr:from>
        <xdr:to>
          <xdr:col>14</xdr:col>
          <xdr:colOff>0</xdr:colOff>
          <xdr:row>495</xdr:row>
          <xdr:rowOff>447675</xdr:rowOff>
        </xdr:to>
        <xdr:sp macro="" textlink="">
          <xdr:nvSpPr>
            <xdr:cNvPr id="12669" name="Drop Down 381" hidden="1">
              <a:extLst>
                <a:ext uri="{63B3BB69-23CF-44E3-9099-C40C66FF867C}">
                  <a14:compatExt spid="_x0000_s126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473</xdr:row>
          <xdr:rowOff>38100</xdr:rowOff>
        </xdr:from>
        <xdr:to>
          <xdr:col>12</xdr:col>
          <xdr:colOff>0</xdr:colOff>
          <xdr:row>473</xdr:row>
          <xdr:rowOff>447675</xdr:rowOff>
        </xdr:to>
        <xdr:sp macro="" textlink="">
          <xdr:nvSpPr>
            <xdr:cNvPr id="12670" name="Drop Down 382" hidden="1">
              <a:extLst>
                <a:ext uri="{63B3BB69-23CF-44E3-9099-C40C66FF867C}">
                  <a14:compatExt spid="_x0000_s126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474</xdr:row>
          <xdr:rowOff>38100</xdr:rowOff>
        </xdr:from>
        <xdr:to>
          <xdr:col>12</xdr:col>
          <xdr:colOff>0</xdr:colOff>
          <xdr:row>474</xdr:row>
          <xdr:rowOff>447675</xdr:rowOff>
        </xdr:to>
        <xdr:sp macro="" textlink="">
          <xdr:nvSpPr>
            <xdr:cNvPr id="12671" name="Drop Down 383" hidden="1">
              <a:extLst>
                <a:ext uri="{63B3BB69-23CF-44E3-9099-C40C66FF867C}">
                  <a14:compatExt spid="_x0000_s126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475</xdr:row>
          <xdr:rowOff>38100</xdr:rowOff>
        </xdr:from>
        <xdr:to>
          <xdr:col>12</xdr:col>
          <xdr:colOff>0</xdr:colOff>
          <xdr:row>475</xdr:row>
          <xdr:rowOff>447675</xdr:rowOff>
        </xdr:to>
        <xdr:sp macro="" textlink="">
          <xdr:nvSpPr>
            <xdr:cNvPr id="12672" name="Drop Down 384" hidden="1">
              <a:extLst>
                <a:ext uri="{63B3BB69-23CF-44E3-9099-C40C66FF867C}">
                  <a14:compatExt spid="_x0000_s126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476</xdr:row>
          <xdr:rowOff>38100</xdr:rowOff>
        </xdr:from>
        <xdr:to>
          <xdr:col>12</xdr:col>
          <xdr:colOff>0</xdr:colOff>
          <xdr:row>476</xdr:row>
          <xdr:rowOff>447675</xdr:rowOff>
        </xdr:to>
        <xdr:sp macro="" textlink="">
          <xdr:nvSpPr>
            <xdr:cNvPr id="12673" name="Drop Down 385" hidden="1">
              <a:extLst>
                <a:ext uri="{63B3BB69-23CF-44E3-9099-C40C66FF867C}">
                  <a14:compatExt spid="_x0000_s126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478</xdr:row>
          <xdr:rowOff>38100</xdr:rowOff>
        </xdr:from>
        <xdr:to>
          <xdr:col>12</xdr:col>
          <xdr:colOff>0</xdr:colOff>
          <xdr:row>478</xdr:row>
          <xdr:rowOff>447675</xdr:rowOff>
        </xdr:to>
        <xdr:sp macro="" textlink="">
          <xdr:nvSpPr>
            <xdr:cNvPr id="12674" name="Drop Down 386" hidden="1">
              <a:extLst>
                <a:ext uri="{63B3BB69-23CF-44E3-9099-C40C66FF867C}">
                  <a14:compatExt spid="_x0000_s126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490</xdr:row>
          <xdr:rowOff>38100</xdr:rowOff>
        </xdr:from>
        <xdr:to>
          <xdr:col>12</xdr:col>
          <xdr:colOff>0</xdr:colOff>
          <xdr:row>490</xdr:row>
          <xdr:rowOff>447675</xdr:rowOff>
        </xdr:to>
        <xdr:sp macro="" textlink="">
          <xdr:nvSpPr>
            <xdr:cNvPr id="12675" name="Drop Down 387" hidden="1">
              <a:extLst>
                <a:ext uri="{63B3BB69-23CF-44E3-9099-C40C66FF867C}">
                  <a14:compatExt spid="_x0000_s126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491</xdr:row>
          <xdr:rowOff>38100</xdr:rowOff>
        </xdr:from>
        <xdr:to>
          <xdr:col>12</xdr:col>
          <xdr:colOff>0</xdr:colOff>
          <xdr:row>491</xdr:row>
          <xdr:rowOff>447675</xdr:rowOff>
        </xdr:to>
        <xdr:sp macro="" textlink="">
          <xdr:nvSpPr>
            <xdr:cNvPr id="12676" name="Drop Down 388" hidden="1">
              <a:extLst>
                <a:ext uri="{63B3BB69-23CF-44E3-9099-C40C66FF867C}">
                  <a14:compatExt spid="_x0000_s126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492</xdr:row>
          <xdr:rowOff>38100</xdr:rowOff>
        </xdr:from>
        <xdr:to>
          <xdr:col>12</xdr:col>
          <xdr:colOff>0</xdr:colOff>
          <xdr:row>492</xdr:row>
          <xdr:rowOff>447675</xdr:rowOff>
        </xdr:to>
        <xdr:sp macro="" textlink="">
          <xdr:nvSpPr>
            <xdr:cNvPr id="12677" name="Drop Down 389" hidden="1">
              <a:extLst>
                <a:ext uri="{63B3BB69-23CF-44E3-9099-C40C66FF867C}">
                  <a14:compatExt spid="_x0000_s126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493</xdr:row>
          <xdr:rowOff>38100</xdr:rowOff>
        </xdr:from>
        <xdr:to>
          <xdr:col>12</xdr:col>
          <xdr:colOff>0</xdr:colOff>
          <xdr:row>493</xdr:row>
          <xdr:rowOff>447675</xdr:rowOff>
        </xdr:to>
        <xdr:sp macro="" textlink="">
          <xdr:nvSpPr>
            <xdr:cNvPr id="12678" name="Drop Down 390" hidden="1">
              <a:extLst>
                <a:ext uri="{63B3BB69-23CF-44E3-9099-C40C66FF867C}">
                  <a14:compatExt spid="_x0000_s126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494</xdr:row>
          <xdr:rowOff>38100</xdr:rowOff>
        </xdr:from>
        <xdr:to>
          <xdr:col>12</xdr:col>
          <xdr:colOff>0</xdr:colOff>
          <xdr:row>494</xdr:row>
          <xdr:rowOff>447675</xdr:rowOff>
        </xdr:to>
        <xdr:sp macro="" textlink="">
          <xdr:nvSpPr>
            <xdr:cNvPr id="12679" name="Drop Down 391" hidden="1">
              <a:extLst>
                <a:ext uri="{63B3BB69-23CF-44E3-9099-C40C66FF867C}">
                  <a14:compatExt spid="_x0000_s126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495</xdr:row>
          <xdr:rowOff>38100</xdr:rowOff>
        </xdr:from>
        <xdr:to>
          <xdr:col>12</xdr:col>
          <xdr:colOff>0</xdr:colOff>
          <xdr:row>495</xdr:row>
          <xdr:rowOff>447675</xdr:rowOff>
        </xdr:to>
        <xdr:sp macro="" textlink="">
          <xdr:nvSpPr>
            <xdr:cNvPr id="12680" name="Drop Down 392" hidden="1">
              <a:extLst>
                <a:ext uri="{63B3BB69-23CF-44E3-9099-C40C66FF867C}">
                  <a14:compatExt spid="_x0000_s126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477</xdr:row>
          <xdr:rowOff>38100</xdr:rowOff>
        </xdr:from>
        <xdr:to>
          <xdr:col>12</xdr:col>
          <xdr:colOff>0</xdr:colOff>
          <xdr:row>477</xdr:row>
          <xdr:rowOff>447675</xdr:rowOff>
        </xdr:to>
        <xdr:sp macro="" textlink="">
          <xdr:nvSpPr>
            <xdr:cNvPr id="12681" name="Drop Down 393" hidden="1">
              <a:extLst>
                <a:ext uri="{63B3BB69-23CF-44E3-9099-C40C66FF867C}">
                  <a14:compatExt spid="_x0000_s126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990600</xdr:colOff>
          <xdr:row>553</xdr:row>
          <xdr:rowOff>85725</xdr:rowOff>
        </xdr:from>
        <xdr:to>
          <xdr:col>9</xdr:col>
          <xdr:colOff>723900</xdr:colOff>
          <xdr:row>553</xdr:row>
          <xdr:rowOff>762000</xdr:rowOff>
        </xdr:to>
        <xdr:sp macro="" textlink="">
          <xdr:nvSpPr>
            <xdr:cNvPr id="12682" name="Button 394" hidden="1">
              <a:extLst>
                <a:ext uri="{63B3BB69-23CF-44E3-9099-C40C66FF867C}">
                  <a14:compatExt spid="_x0000_s1268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Cliquez ici pour importer les risques dans le Tableau 2, sur la base des réponses aux questions  d’orientation.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573</xdr:row>
          <xdr:rowOff>28575</xdr:rowOff>
        </xdr:from>
        <xdr:to>
          <xdr:col>7</xdr:col>
          <xdr:colOff>781050</xdr:colOff>
          <xdr:row>573</xdr:row>
          <xdr:rowOff>333375</xdr:rowOff>
        </xdr:to>
        <xdr:sp macro="" textlink="">
          <xdr:nvSpPr>
            <xdr:cNvPr id="12698" name="Drop Down 410" hidden="1">
              <a:extLst>
                <a:ext uri="{63B3BB69-23CF-44E3-9099-C40C66FF867C}">
                  <a14:compatExt spid="_x0000_s126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571</xdr:row>
          <xdr:rowOff>28575</xdr:rowOff>
        </xdr:from>
        <xdr:to>
          <xdr:col>7</xdr:col>
          <xdr:colOff>781050</xdr:colOff>
          <xdr:row>571</xdr:row>
          <xdr:rowOff>333375</xdr:rowOff>
        </xdr:to>
        <xdr:sp macro="" textlink="">
          <xdr:nvSpPr>
            <xdr:cNvPr id="12699" name="Drop Down 411" hidden="1">
              <a:extLst>
                <a:ext uri="{63B3BB69-23CF-44E3-9099-C40C66FF867C}">
                  <a14:compatExt spid="_x0000_s126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574</xdr:row>
          <xdr:rowOff>28575</xdr:rowOff>
        </xdr:from>
        <xdr:to>
          <xdr:col>7</xdr:col>
          <xdr:colOff>781050</xdr:colOff>
          <xdr:row>574</xdr:row>
          <xdr:rowOff>333375</xdr:rowOff>
        </xdr:to>
        <xdr:sp macro="" textlink="">
          <xdr:nvSpPr>
            <xdr:cNvPr id="12700" name="Drop Down 412" hidden="1">
              <a:extLst>
                <a:ext uri="{63B3BB69-23CF-44E3-9099-C40C66FF867C}">
                  <a14:compatExt spid="_x0000_s127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575</xdr:row>
          <xdr:rowOff>28575</xdr:rowOff>
        </xdr:from>
        <xdr:to>
          <xdr:col>7</xdr:col>
          <xdr:colOff>781050</xdr:colOff>
          <xdr:row>575</xdr:row>
          <xdr:rowOff>333375</xdr:rowOff>
        </xdr:to>
        <xdr:sp macro="" textlink="">
          <xdr:nvSpPr>
            <xdr:cNvPr id="12701" name="Drop Down 413" hidden="1">
              <a:extLst>
                <a:ext uri="{63B3BB69-23CF-44E3-9099-C40C66FF867C}">
                  <a14:compatExt spid="_x0000_s127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576</xdr:row>
          <xdr:rowOff>28575</xdr:rowOff>
        </xdr:from>
        <xdr:to>
          <xdr:col>7</xdr:col>
          <xdr:colOff>781050</xdr:colOff>
          <xdr:row>576</xdr:row>
          <xdr:rowOff>333375</xdr:rowOff>
        </xdr:to>
        <xdr:sp macro="" textlink="">
          <xdr:nvSpPr>
            <xdr:cNvPr id="12702" name="Drop Down 414" hidden="1">
              <a:extLst>
                <a:ext uri="{63B3BB69-23CF-44E3-9099-C40C66FF867C}">
                  <a14:compatExt spid="_x0000_s127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577</xdr:row>
          <xdr:rowOff>28575</xdr:rowOff>
        </xdr:from>
        <xdr:to>
          <xdr:col>7</xdr:col>
          <xdr:colOff>781050</xdr:colOff>
          <xdr:row>577</xdr:row>
          <xdr:rowOff>333375</xdr:rowOff>
        </xdr:to>
        <xdr:sp macro="" textlink="">
          <xdr:nvSpPr>
            <xdr:cNvPr id="12703" name="Drop Down 415" hidden="1">
              <a:extLst>
                <a:ext uri="{63B3BB69-23CF-44E3-9099-C40C66FF867C}">
                  <a14:compatExt spid="_x0000_s127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572</xdr:row>
          <xdr:rowOff>28575</xdr:rowOff>
        </xdr:from>
        <xdr:to>
          <xdr:col>7</xdr:col>
          <xdr:colOff>781050</xdr:colOff>
          <xdr:row>572</xdr:row>
          <xdr:rowOff>333375</xdr:rowOff>
        </xdr:to>
        <xdr:sp macro="" textlink="">
          <xdr:nvSpPr>
            <xdr:cNvPr id="12704" name="Drop Down 416" hidden="1">
              <a:extLst>
                <a:ext uri="{63B3BB69-23CF-44E3-9099-C40C66FF867C}">
                  <a14:compatExt spid="_x0000_s127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572</xdr:row>
          <xdr:rowOff>38100</xdr:rowOff>
        </xdr:from>
        <xdr:to>
          <xdr:col>14</xdr:col>
          <xdr:colOff>0</xdr:colOff>
          <xdr:row>572</xdr:row>
          <xdr:rowOff>447675</xdr:rowOff>
        </xdr:to>
        <xdr:sp macro="" textlink="">
          <xdr:nvSpPr>
            <xdr:cNvPr id="12718" name="Drop Down 430" hidden="1">
              <a:extLst>
                <a:ext uri="{63B3BB69-23CF-44E3-9099-C40C66FF867C}">
                  <a14:compatExt spid="_x0000_s127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573</xdr:row>
          <xdr:rowOff>38100</xdr:rowOff>
        </xdr:from>
        <xdr:to>
          <xdr:col>14</xdr:col>
          <xdr:colOff>0</xdr:colOff>
          <xdr:row>573</xdr:row>
          <xdr:rowOff>447675</xdr:rowOff>
        </xdr:to>
        <xdr:sp macro="" textlink="">
          <xdr:nvSpPr>
            <xdr:cNvPr id="12719" name="Drop Down 431" hidden="1">
              <a:extLst>
                <a:ext uri="{63B3BB69-23CF-44E3-9099-C40C66FF867C}">
                  <a14:compatExt spid="_x0000_s127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574</xdr:row>
          <xdr:rowOff>38100</xdr:rowOff>
        </xdr:from>
        <xdr:to>
          <xdr:col>14</xdr:col>
          <xdr:colOff>0</xdr:colOff>
          <xdr:row>574</xdr:row>
          <xdr:rowOff>447675</xdr:rowOff>
        </xdr:to>
        <xdr:sp macro="" textlink="">
          <xdr:nvSpPr>
            <xdr:cNvPr id="12720" name="Drop Down 432" hidden="1">
              <a:extLst>
                <a:ext uri="{63B3BB69-23CF-44E3-9099-C40C66FF867C}">
                  <a14:compatExt spid="_x0000_s127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575</xdr:row>
          <xdr:rowOff>38100</xdr:rowOff>
        </xdr:from>
        <xdr:to>
          <xdr:col>14</xdr:col>
          <xdr:colOff>0</xdr:colOff>
          <xdr:row>575</xdr:row>
          <xdr:rowOff>447675</xdr:rowOff>
        </xdr:to>
        <xdr:sp macro="" textlink="">
          <xdr:nvSpPr>
            <xdr:cNvPr id="12721" name="Drop Down 433" hidden="1">
              <a:extLst>
                <a:ext uri="{63B3BB69-23CF-44E3-9099-C40C66FF867C}">
                  <a14:compatExt spid="_x0000_s127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576</xdr:row>
          <xdr:rowOff>38100</xdr:rowOff>
        </xdr:from>
        <xdr:to>
          <xdr:col>14</xdr:col>
          <xdr:colOff>0</xdr:colOff>
          <xdr:row>576</xdr:row>
          <xdr:rowOff>447675</xdr:rowOff>
        </xdr:to>
        <xdr:sp macro="" textlink="">
          <xdr:nvSpPr>
            <xdr:cNvPr id="12722" name="Drop Down 434" hidden="1">
              <a:extLst>
                <a:ext uri="{63B3BB69-23CF-44E3-9099-C40C66FF867C}">
                  <a14:compatExt spid="_x0000_s127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577</xdr:row>
          <xdr:rowOff>38100</xdr:rowOff>
        </xdr:from>
        <xdr:to>
          <xdr:col>14</xdr:col>
          <xdr:colOff>0</xdr:colOff>
          <xdr:row>577</xdr:row>
          <xdr:rowOff>447675</xdr:rowOff>
        </xdr:to>
        <xdr:sp macro="" textlink="">
          <xdr:nvSpPr>
            <xdr:cNvPr id="12723" name="Drop Down 435" hidden="1">
              <a:extLst>
                <a:ext uri="{63B3BB69-23CF-44E3-9099-C40C66FF867C}">
                  <a14:compatExt spid="_x0000_s127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572</xdr:row>
          <xdr:rowOff>38100</xdr:rowOff>
        </xdr:from>
        <xdr:to>
          <xdr:col>12</xdr:col>
          <xdr:colOff>0</xdr:colOff>
          <xdr:row>572</xdr:row>
          <xdr:rowOff>447675</xdr:rowOff>
        </xdr:to>
        <xdr:sp macro="" textlink="">
          <xdr:nvSpPr>
            <xdr:cNvPr id="12729" name="Drop Down 441" hidden="1">
              <a:extLst>
                <a:ext uri="{63B3BB69-23CF-44E3-9099-C40C66FF867C}">
                  <a14:compatExt spid="_x0000_s127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573</xdr:row>
          <xdr:rowOff>38100</xdr:rowOff>
        </xdr:from>
        <xdr:to>
          <xdr:col>12</xdr:col>
          <xdr:colOff>0</xdr:colOff>
          <xdr:row>573</xdr:row>
          <xdr:rowOff>447675</xdr:rowOff>
        </xdr:to>
        <xdr:sp macro="" textlink="">
          <xdr:nvSpPr>
            <xdr:cNvPr id="12730" name="Drop Down 442" hidden="1">
              <a:extLst>
                <a:ext uri="{63B3BB69-23CF-44E3-9099-C40C66FF867C}">
                  <a14:compatExt spid="_x0000_s127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574</xdr:row>
          <xdr:rowOff>38100</xdr:rowOff>
        </xdr:from>
        <xdr:to>
          <xdr:col>12</xdr:col>
          <xdr:colOff>0</xdr:colOff>
          <xdr:row>574</xdr:row>
          <xdr:rowOff>447675</xdr:rowOff>
        </xdr:to>
        <xdr:sp macro="" textlink="">
          <xdr:nvSpPr>
            <xdr:cNvPr id="12731" name="Drop Down 443" hidden="1">
              <a:extLst>
                <a:ext uri="{63B3BB69-23CF-44E3-9099-C40C66FF867C}">
                  <a14:compatExt spid="_x0000_s127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575</xdr:row>
          <xdr:rowOff>38100</xdr:rowOff>
        </xdr:from>
        <xdr:to>
          <xdr:col>12</xdr:col>
          <xdr:colOff>0</xdr:colOff>
          <xdr:row>575</xdr:row>
          <xdr:rowOff>447675</xdr:rowOff>
        </xdr:to>
        <xdr:sp macro="" textlink="">
          <xdr:nvSpPr>
            <xdr:cNvPr id="12732" name="Drop Down 444" hidden="1">
              <a:extLst>
                <a:ext uri="{63B3BB69-23CF-44E3-9099-C40C66FF867C}">
                  <a14:compatExt spid="_x0000_s127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576</xdr:row>
          <xdr:rowOff>38100</xdr:rowOff>
        </xdr:from>
        <xdr:to>
          <xdr:col>12</xdr:col>
          <xdr:colOff>0</xdr:colOff>
          <xdr:row>576</xdr:row>
          <xdr:rowOff>447675</xdr:rowOff>
        </xdr:to>
        <xdr:sp macro="" textlink="">
          <xdr:nvSpPr>
            <xdr:cNvPr id="12733" name="Drop Down 445" hidden="1">
              <a:extLst>
                <a:ext uri="{63B3BB69-23CF-44E3-9099-C40C66FF867C}">
                  <a14:compatExt spid="_x0000_s127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577</xdr:row>
          <xdr:rowOff>38100</xdr:rowOff>
        </xdr:from>
        <xdr:to>
          <xdr:col>12</xdr:col>
          <xdr:colOff>0</xdr:colOff>
          <xdr:row>577</xdr:row>
          <xdr:rowOff>447675</xdr:rowOff>
        </xdr:to>
        <xdr:sp macro="" textlink="">
          <xdr:nvSpPr>
            <xdr:cNvPr id="12734" name="Drop Down 446" hidden="1">
              <a:extLst>
                <a:ext uri="{63B3BB69-23CF-44E3-9099-C40C66FF867C}">
                  <a14:compatExt spid="_x0000_s127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990600</xdr:colOff>
          <xdr:row>633</xdr:row>
          <xdr:rowOff>85725</xdr:rowOff>
        </xdr:from>
        <xdr:to>
          <xdr:col>9</xdr:col>
          <xdr:colOff>723900</xdr:colOff>
          <xdr:row>633</xdr:row>
          <xdr:rowOff>762000</xdr:rowOff>
        </xdr:to>
        <xdr:sp macro="" textlink="">
          <xdr:nvSpPr>
            <xdr:cNvPr id="12741" name="Button 453" hidden="1">
              <a:extLst>
                <a:ext uri="{63B3BB69-23CF-44E3-9099-C40C66FF867C}">
                  <a14:compatExt spid="_x0000_s1274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Cliquez ici pour importer les risques dans le Tableau 2, sur la base des réponses aux questions  d’orientation.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653</xdr:row>
          <xdr:rowOff>28575</xdr:rowOff>
        </xdr:from>
        <xdr:to>
          <xdr:col>7</xdr:col>
          <xdr:colOff>781050</xdr:colOff>
          <xdr:row>653</xdr:row>
          <xdr:rowOff>333375</xdr:rowOff>
        </xdr:to>
        <xdr:sp macro="" textlink="">
          <xdr:nvSpPr>
            <xdr:cNvPr id="12746" name="Drop Down 458" hidden="1">
              <a:extLst>
                <a:ext uri="{63B3BB69-23CF-44E3-9099-C40C66FF867C}">
                  <a14:compatExt spid="_x0000_s127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651</xdr:row>
          <xdr:rowOff>28575</xdr:rowOff>
        </xdr:from>
        <xdr:to>
          <xdr:col>7</xdr:col>
          <xdr:colOff>781050</xdr:colOff>
          <xdr:row>651</xdr:row>
          <xdr:rowOff>333375</xdr:rowOff>
        </xdr:to>
        <xdr:sp macro="" textlink="">
          <xdr:nvSpPr>
            <xdr:cNvPr id="12747" name="Drop Down 459" hidden="1">
              <a:extLst>
                <a:ext uri="{63B3BB69-23CF-44E3-9099-C40C66FF867C}">
                  <a14:compatExt spid="_x0000_s127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654</xdr:row>
          <xdr:rowOff>28575</xdr:rowOff>
        </xdr:from>
        <xdr:to>
          <xdr:col>7</xdr:col>
          <xdr:colOff>781050</xdr:colOff>
          <xdr:row>654</xdr:row>
          <xdr:rowOff>333375</xdr:rowOff>
        </xdr:to>
        <xdr:sp macro="" textlink="">
          <xdr:nvSpPr>
            <xdr:cNvPr id="12748" name="Drop Down 460" hidden="1">
              <a:extLst>
                <a:ext uri="{63B3BB69-23CF-44E3-9099-C40C66FF867C}">
                  <a14:compatExt spid="_x0000_s127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655</xdr:row>
          <xdr:rowOff>28575</xdr:rowOff>
        </xdr:from>
        <xdr:to>
          <xdr:col>7</xdr:col>
          <xdr:colOff>781050</xdr:colOff>
          <xdr:row>655</xdr:row>
          <xdr:rowOff>333375</xdr:rowOff>
        </xdr:to>
        <xdr:sp macro="" textlink="">
          <xdr:nvSpPr>
            <xdr:cNvPr id="12749" name="Drop Down 461" hidden="1">
              <a:extLst>
                <a:ext uri="{63B3BB69-23CF-44E3-9099-C40C66FF867C}">
                  <a14:compatExt spid="_x0000_s127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656</xdr:row>
          <xdr:rowOff>28575</xdr:rowOff>
        </xdr:from>
        <xdr:to>
          <xdr:col>7</xdr:col>
          <xdr:colOff>781050</xdr:colOff>
          <xdr:row>656</xdr:row>
          <xdr:rowOff>333375</xdr:rowOff>
        </xdr:to>
        <xdr:sp macro="" textlink="">
          <xdr:nvSpPr>
            <xdr:cNvPr id="12750" name="Drop Down 462" hidden="1">
              <a:extLst>
                <a:ext uri="{63B3BB69-23CF-44E3-9099-C40C66FF867C}">
                  <a14:compatExt spid="_x0000_s127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657</xdr:row>
          <xdr:rowOff>28575</xdr:rowOff>
        </xdr:from>
        <xdr:to>
          <xdr:col>7</xdr:col>
          <xdr:colOff>781050</xdr:colOff>
          <xdr:row>657</xdr:row>
          <xdr:rowOff>333375</xdr:rowOff>
        </xdr:to>
        <xdr:sp macro="" textlink="">
          <xdr:nvSpPr>
            <xdr:cNvPr id="12751" name="Drop Down 463" hidden="1">
              <a:extLst>
                <a:ext uri="{63B3BB69-23CF-44E3-9099-C40C66FF867C}">
                  <a14:compatExt spid="_x0000_s127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652</xdr:row>
          <xdr:rowOff>28575</xdr:rowOff>
        </xdr:from>
        <xdr:to>
          <xdr:col>7</xdr:col>
          <xdr:colOff>781050</xdr:colOff>
          <xdr:row>652</xdr:row>
          <xdr:rowOff>333375</xdr:rowOff>
        </xdr:to>
        <xdr:sp macro="" textlink="">
          <xdr:nvSpPr>
            <xdr:cNvPr id="12752" name="Drop Down 464" hidden="1">
              <a:extLst>
                <a:ext uri="{63B3BB69-23CF-44E3-9099-C40C66FF867C}">
                  <a14:compatExt spid="_x0000_s127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652</xdr:row>
          <xdr:rowOff>38100</xdr:rowOff>
        </xdr:from>
        <xdr:to>
          <xdr:col>14</xdr:col>
          <xdr:colOff>0</xdr:colOff>
          <xdr:row>652</xdr:row>
          <xdr:rowOff>447675</xdr:rowOff>
        </xdr:to>
        <xdr:sp macro="" textlink="">
          <xdr:nvSpPr>
            <xdr:cNvPr id="12766" name="Drop Down 478" hidden="1">
              <a:extLst>
                <a:ext uri="{63B3BB69-23CF-44E3-9099-C40C66FF867C}">
                  <a14:compatExt spid="_x0000_s127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653</xdr:row>
          <xdr:rowOff>38100</xdr:rowOff>
        </xdr:from>
        <xdr:to>
          <xdr:col>14</xdr:col>
          <xdr:colOff>0</xdr:colOff>
          <xdr:row>653</xdr:row>
          <xdr:rowOff>447675</xdr:rowOff>
        </xdr:to>
        <xdr:sp macro="" textlink="">
          <xdr:nvSpPr>
            <xdr:cNvPr id="12767" name="Drop Down 479" hidden="1">
              <a:extLst>
                <a:ext uri="{63B3BB69-23CF-44E3-9099-C40C66FF867C}">
                  <a14:compatExt spid="_x0000_s127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654</xdr:row>
          <xdr:rowOff>38100</xdr:rowOff>
        </xdr:from>
        <xdr:to>
          <xdr:col>14</xdr:col>
          <xdr:colOff>0</xdr:colOff>
          <xdr:row>654</xdr:row>
          <xdr:rowOff>447675</xdr:rowOff>
        </xdr:to>
        <xdr:sp macro="" textlink="">
          <xdr:nvSpPr>
            <xdr:cNvPr id="12768" name="Drop Down 480" hidden="1">
              <a:extLst>
                <a:ext uri="{63B3BB69-23CF-44E3-9099-C40C66FF867C}">
                  <a14:compatExt spid="_x0000_s127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655</xdr:row>
          <xdr:rowOff>38100</xdr:rowOff>
        </xdr:from>
        <xdr:to>
          <xdr:col>14</xdr:col>
          <xdr:colOff>0</xdr:colOff>
          <xdr:row>655</xdr:row>
          <xdr:rowOff>447675</xdr:rowOff>
        </xdr:to>
        <xdr:sp macro="" textlink="">
          <xdr:nvSpPr>
            <xdr:cNvPr id="12769" name="Drop Down 481" hidden="1">
              <a:extLst>
                <a:ext uri="{63B3BB69-23CF-44E3-9099-C40C66FF867C}">
                  <a14:compatExt spid="_x0000_s127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656</xdr:row>
          <xdr:rowOff>38100</xdr:rowOff>
        </xdr:from>
        <xdr:to>
          <xdr:col>14</xdr:col>
          <xdr:colOff>0</xdr:colOff>
          <xdr:row>656</xdr:row>
          <xdr:rowOff>447675</xdr:rowOff>
        </xdr:to>
        <xdr:sp macro="" textlink="">
          <xdr:nvSpPr>
            <xdr:cNvPr id="12770" name="Drop Down 482" hidden="1">
              <a:extLst>
                <a:ext uri="{63B3BB69-23CF-44E3-9099-C40C66FF867C}">
                  <a14:compatExt spid="_x0000_s127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657</xdr:row>
          <xdr:rowOff>38100</xdr:rowOff>
        </xdr:from>
        <xdr:to>
          <xdr:col>14</xdr:col>
          <xdr:colOff>0</xdr:colOff>
          <xdr:row>657</xdr:row>
          <xdr:rowOff>447675</xdr:rowOff>
        </xdr:to>
        <xdr:sp macro="" textlink="">
          <xdr:nvSpPr>
            <xdr:cNvPr id="12771" name="Drop Down 483" hidden="1">
              <a:extLst>
                <a:ext uri="{63B3BB69-23CF-44E3-9099-C40C66FF867C}">
                  <a14:compatExt spid="_x0000_s127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652</xdr:row>
          <xdr:rowOff>38100</xdr:rowOff>
        </xdr:from>
        <xdr:to>
          <xdr:col>12</xdr:col>
          <xdr:colOff>0</xdr:colOff>
          <xdr:row>652</xdr:row>
          <xdr:rowOff>447675</xdr:rowOff>
        </xdr:to>
        <xdr:sp macro="" textlink="">
          <xdr:nvSpPr>
            <xdr:cNvPr id="12777" name="Drop Down 489" hidden="1">
              <a:extLst>
                <a:ext uri="{63B3BB69-23CF-44E3-9099-C40C66FF867C}">
                  <a14:compatExt spid="_x0000_s127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653</xdr:row>
          <xdr:rowOff>38100</xdr:rowOff>
        </xdr:from>
        <xdr:to>
          <xdr:col>12</xdr:col>
          <xdr:colOff>0</xdr:colOff>
          <xdr:row>653</xdr:row>
          <xdr:rowOff>447675</xdr:rowOff>
        </xdr:to>
        <xdr:sp macro="" textlink="">
          <xdr:nvSpPr>
            <xdr:cNvPr id="12778" name="Drop Down 490" hidden="1">
              <a:extLst>
                <a:ext uri="{63B3BB69-23CF-44E3-9099-C40C66FF867C}">
                  <a14:compatExt spid="_x0000_s127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654</xdr:row>
          <xdr:rowOff>38100</xdr:rowOff>
        </xdr:from>
        <xdr:to>
          <xdr:col>12</xdr:col>
          <xdr:colOff>0</xdr:colOff>
          <xdr:row>654</xdr:row>
          <xdr:rowOff>447675</xdr:rowOff>
        </xdr:to>
        <xdr:sp macro="" textlink="">
          <xdr:nvSpPr>
            <xdr:cNvPr id="12779" name="Drop Down 491" hidden="1">
              <a:extLst>
                <a:ext uri="{63B3BB69-23CF-44E3-9099-C40C66FF867C}">
                  <a14:compatExt spid="_x0000_s127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655</xdr:row>
          <xdr:rowOff>38100</xdr:rowOff>
        </xdr:from>
        <xdr:to>
          <xdr:col>12</xdr:col>
          <xdr:colOff>0</xdr:colOff>
          <xdr:row>655</xdr:row>
          <xdr:rowOff>447675</xdr:rowOff>
        </xdr:to>
        <xdr:sp macro="" textlink="">
          <xdr:nvSpPr>
            <xdr:cNvPr id="12780" name="Drop Down 492" hidden="1">
              <a:extLst>
                <a:ext uri="{63B3BB69-23CF-44E3-9099-C40C66FF867C}">
                  <a14:compatExt spid="_x0000_s127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656</xdr:row>
          <xdr:rowOff>38100</xdr:rowOff>
        </xdr:from>
        <xdr:to>
          <xdr:col>12</xdr:col>
          <xdr:colOff>0</xdr:colOff>
          <xdr:row>656</xdr:row>
          <xdr:rowOff>447675</xdr:rowOff>
        </xdr:to>
        <xdr:sp macro="" textlink="">
          <xdr:nvSpPr>
            <xdr:cNvPr id="12781" name="Drop Down 493" hidden="1">
              <a:extLst>
                <a:ext uri="{63B3BB69-23CF-44E3-9099-C40C66FF867C}">
                  <a14:compatExt spid="_x0000_s127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657</xdr:row>
          <xdr:rowOff>38100</xdr:rowOff>
        </xdr:from>
        <xdr:to>
          <xdr:col>12</xdr:col>
          <xdr:colOff>0</xdr:colOff>
          <xdr:row>657</xdr:row>
          <xdr:rowOff>447675</xdr:rowOff>
        </xdr:to>
        <xdr:sp macro="" textlink="">
          <xdr:nvSpPr>
            <xdr:cNvPr id="12782" name="Drop Down 494" hidden="1">
              <a:extLst>
                <a:ext uri="{63B3BB69-23CF-44E3-9099-C40C66FF867C}">
                  <a14:compatExt spid="_x0000_s127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16</xdr:row>
          <xdr:rowOff>171450</xdr:rowOff>
        </xdr:from>
        <xdr:to>
          <xdr:col>0</xdr:col>
          <xdr:colOff>0</xdr:colOff>
          <xdr:row>16</xdr:row>
          <xdr:rowOff>171450</xdr:rowOff>
        </xdr:to>
        <xdr:grpSp>
          <xdr:nvGrpSpPr>
            <xdr:cNvPr id="414" name="Group 413"/>
            <xdr:cNvGrpSpPr/>
          </xdr:nvGrpSpPr>
          <xdr:grpSpPr>
            <a:xfrm>
              <a:off x="0" y="8458200"/>
              <a:ext cx="0" cy="0"/>
              <a:chOff x="0" y="8458200"/>
              <a:chExt cx="0" cy="0"/>
            </a:xfrm>
          </xdr:grpSpPr>
        </xdr:grpSp>
        <xdr:clientData/>
      </xdr:twoCellAnchor>
    </mc:Choice>
    <mc:Fallback/>
  </mc:AlternateContent>
  <xdr:twoCellAnchor>
    <xdr:from>
      <xdr:col>9</xdr:col>
      <xdr:colOff>2619372</xdr:colOff>
      <xdr:row>109</xdr:row>
      <xdr:rowOff>66675</xdr:rowOff>
    </xdr:from>
    <xdr:to>
      <xdr:col>12</xdr:col>
      <xdr:colOff>400049</xdr:colOff>
      <xdr:row>111</xdr:row>
      <xdr:rowOff>135675</xdr:rowOff>
    </xdr:to>
    <xdr:sp macro="[0]!Module2Safeguards" textlink="">
      <xdr:nvSpPr>
        <xdr:cNvPr id="558" name="Flowchart: Process 557"/>
        <xdr:cNvSpPr/>
      </xdr:nvSpPr>
      <xdr:spPr>
        <a:xfrm flipH="1">
          <a:off x="6686547" y="40043100"/>
          <a:ext cx="1724027"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pour choisir une autre garantie</a:t>
          </a:r>
        </a:p>
      </xdr:txBody>
    </xdr:sp>
    <xdr:clientData/>
  </xdr:twoCellAnchor>
  <xdr:twoCellAnchor>
    <xdr:from>
      <xdr:col>9</xdr:col>
      <xdr:colOff>942976</xdr:colOff>
      <xdr:row>109</xdr:row>
      <xdr:rowOff>66675</xdr:rowOff>
    </xdr:from>
    <xdr:to>
      <xdr:col>9</xdr:col>
      <xdr:colOff>2371726</xdr:colOff>
      <xdr:row>111</xdr:row>
      <xdr:rowOff>135675</xdr:rowOff>
    </xdr:to>
    <xdr:sp macro="[0]!Module2SafeguardB" textlink="">
      <xdr:nvSpPr>
        <xdr:cNvPr id="559" name="Flowchart: Process 558"/>
        <xdr:cNvSpPr/>
      </xdr:nvSpPr>
      <xdr:spPr>
        <a:xfrm>
          <a:off x="5010151" y="40043100"/>
          <a:ext cx="14287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(b) </a:t>
          </a:r>
        </a:p>
      </xdr:txBody>
    </xdr:sp>
    <xdr:clientData/>
  </xdr:twoCellAnchor>
  <xdr:twoCellAnchor>
    <xdr:from>
      <xdr:col>9</xdr:col>
      <xdr:colOff>2609848</xdr:colOff>
      <xdr:row>209</xdr:row>
      <xdr:rowOff>123825</xdr:rowOff>
    </xdr:from>
    <xdr:to>
      <xdr:col>12</xdr:col>
      <xdr:colOff>419099</xdr:colOff>
      <xdr:row>212</xdr:row>
      <xdr:rowOff>2325</xdr:rowOff>
    </xdr:to>
    <xdr:sp macro="[0]!Module2Safeguards" textlink="">
      <xdr:nvSpPr>
        <xdr:cNvPr id="561" name="Flowchart: Process 560"/>
        <xdr:cNvSpPr/>
      </xdr:nvSpPr>
      <xdr:spPr>
        <a:xfrm flipH="1">
          <a:off x="6677023" y="72923400"/>
          <a:ext cx="17526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pour choisir une autre garantie</a:t>
          </a:r>
        </a:p>
      </xdr:txBody>
    </xdr:sp>
    <xdr:clientData/>
  </xdr:twoCellAnchor>
  <xdr:twoCellAnchor>
    <xdr:from>
      <xdr:col>9</xdr:col>
      <xdr:colOff>962025</xdr:colOff>
      <xdr:row>209</xdr:row>
      <xdr:rowOff>123825</xdr:rowOff>
    </xdr:from>
    <xdr:to>
      <xdr:col>9</xdr:col>
      <xdr:colOff>2419351</xdr:colOff>
      <xdr:row>212</xdr:row>
      <xdr:rowOff>2325</xdr:rowOff>
    </xdr:to>
    <xdr:sp macro="[0]!Module2SafeguardC" textlink="">
      <xdr:nvSpPr>
        <xdr:cNvPr id="562" name="Flowchart: Process 561"/>
        <xdr:cNvSpPr/>
      </xdr:nvSpPr>
      <xdr:spPr>
        <a:xfrm>
          <a:off x="5029200" y="72923400"/>
          <a:ext cx="14573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(c) </a:t>
          </a:r>
        </a:p>
      </xdr:txBody>
    </xdr:sp>
    <xdr:clientData/>
  </xdr:twoCellAnchor>
  <xdr:twoCellAnchor>
    <xdr:from>
      <xdr:col>9</xdr:col>
      <xdr:colOff>2647948</xdr:colOff>
      <xdr:row>304</xdr:row>
      <xdr:rowOff>114300</xdr:rowOff>
    </xdr:from>
    <xdr:to>
      <xdr:col>13</xdr:col>
      <xdr:colOff>19049</xdr:colOff>
      <xdr:row>306</xdr:row>
      <xdr:rowOff>183300</xdr:rowOff>
    </xdr:to>
    <xdr:sp macro="[0]!Module2Safeguards" textlink="">
      <xdr:nvSpPr>
        <xdr:cNvPr id="563" name="Flowchart: Process 562"/>
        <xdr:cNvSpPr/>
      </xdr:nvSpPr>
      <xdr:spPr>
        <a:xfrm flipH="1">
          <a:off x="6715123" y="103755825"/>
          <a:ext cx="17716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pour choisir une autre garantie</a:t>
          </a:r>
        </a:p>
      </xdr:txBody>
    </xdr:sp>
    <xdr:clientData/>
  </xdr:twoCellAnchor>
  <xdr:twoCellAnchor>
    <xdr:from>
      <xdr:col>9</xdr:col>
      <xdr:colOff>1095376</xdr:colOff>
      <xdr:row>304</xdr:row>
      <xdr:rowOff>114300</xdr:rowOff>
    </xdr:from>
    <xdr:to>
      <xdr:col>9</xdr:col>
      <xdr:colOff>2505076</xdr:colOff>
      <xdr:row>306</xdr:row>
      <xdr:rowOff>183300</xdr:rowOff>
    </xdr:to>
    <xdr:sp macro="[0]!Module2SafeguardD" textlink="">
      <xdr:nvSpPr>
        <xdr:cNvPr id="564" name="Flowchart: Process 563"/>
        <xdr:cNvSpPr/>
      </xdr:nvSpPr>
      <xdr:spPr>
        <a:xfrm>
          <a:off x="5162551" y="103755825"/>
          <a:ext cx="14097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(d) </a:t>
          </a:r>
        </a:p>
      </xdr:txBody>
    </xdr:sp>
    <xdr:clientData/>
  </xdr:twoCellAnchor>
  <xdr:twoCellAnchor>
    <xdr:from>
      <xdr:col>9</xdr:col>
      <xdr:colOff>2619373</xdr:colOff>
      <xdr:row>508</xdr:row>
      <xdr:rowOff>104775</xdr:rowOff>
    </xdr:from>
    <xdr:to>
      <xdr:col>12</xdr:col>
      <xdr:colOff>447674</xdr:colOff>
      <xdr:row>510</xdr:row>
      <xdr:rowOff>173775</xdr:rowOff>
    </xdr:to>
    <xdr:sp macro="[0]!Module2Safeguards" textlink="">
      <xdr:nvSpPr>
        <xdr:cNvPr id="565" name="Flowchart: Process 564"/>
        <xdr:cNvSpPr/>
      </xdr:nvSpPr>
      <xdr:spPr>
        <a:xfrm flipH="1">
          <a:off x="6686548" y="172164375"/>
          <a:ext cx="17716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pour choisir une autre garantie</a:t>
          </a:r>
        </a:p>
      </xdr:txBody>
    </xdr:sp>
    <xdr:clientData/>
  </xdr:twoCellAnchor>
  <xdr:twoCellAnchor>
    <xdr:from>
      <xdr:col>9</xdr:col>
      <xdr:colOff>1019175</xdr:colOff>
      <xdr:row>508</xdr:row>
      <xdr:rowOff>104775</xdr:rowOff>
    </xdr:from>
    <xdr:to>
      <xdr:col>9</xdr:col>
      <xdr:colOff>2447925</xdr:colOff>
      <xdr:row>510</xdr:row>
      <xdr:rowOff>173775</xdr:rowOff>
    </xdr:to>
    <xdr:sp macro="[0]!Module2SafeguardF" textlink="">
      <xdr:nvSpPr>
        <xdr:cNvPr id="566" name="Flowchart: Process 565"/>
        <xdr:cNvSpPr/>
      </xdr:nvSpPr>
      <xdr:spPr>
        <a:xfrm>
          <a:off x="5086350" y="172164375"/>
          <a:ext cx="14287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(f) </a:t>
          </a:r>
        </a:p>
      </xdr:txBody>
    </xdr:sp>
    <xdr:clientData/>
  </xdr:twoCellAnchor>
  <xdr:twoCellAnchor>
    <xdr:from>
      <xdr:col>9</xdr:col>
      <xdr:colOff>2638423</xdr:colOff>
      <xdr:row>585</xdr:row>
      <xdr:rowOff>104775</xdr:rowOff>
    </xdr:from>
    <xdr:to>
      <xdr:col>12</xdr:col>
      <xdr:colOff>428624</xdr:colOff>
      <xdr:row>587</xdr:row>
      <xdr:rowOff>173775</xdr:rowOff>
    </xdr:to>
    <xdr:sp macro="[0]!Module2Safeguards" textlink="">
      <xdr:nvSpPr>
        <xdr:cNvPr id="567" name="Flowchart: Process 566"/>
        <xdr:cNvSpPr/>
      </xdr:nvSpPr>
      <xdr:spPr>
        <a:xfrm flipH="1">
          <a:off x="6705598" y="191128650"/>
          <a:ext cx="17335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pour choisir une autre garantie</a:t>
          </a:r>
        </a:p>
      </xdr:txBody>
    </xdr:sp>
    <xdr:clientData/>
  </xdr:twoCellAnchor>
  <xdr:twoCellAnchor>
    <xdr:from>
      <xdr:col>9</xdr:col>
      <xdr:colOff>1104900</xdr:colOff>
      <xdr:row>585</xdr:row>
      <xdr:rowOff>104775</xdr:rowOff>
    </xdr:from>
    <xdr:to>
      <xdr:col>9</xdr:col>
      <xdr:colOff>2514601</xdr:colOff>
      <xdr:row>587</xdr:row>
      <xdr:rowOff>173775</xdr:rowOff>
    </xdr:to>
    <xdr:sp macro="[0]!Module2SafeguardG" textlink="">
      <xdr:nvSpPr>
        <xdr:cNvPr id="568" name="Flowchart: Process 567"/>
        <xdr:cNvSpPr/>
      </xdr:nvSpPr>
      <xdr:spPr>
        <a:xfrm>
          <a:off x="5172075" y="191128650"/>
          <a:ext cx="14097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(g)</a:t>
          </a:r>
        </a:p>
      </xdr:txBody>
    </xdr:sp>
    <xdr:clientData/>
  </xdr:twoCellAnchor>
  <mc:AlternateContent xmlns:mc="http://schemas.openxmlformats.org/markup-compatibility/2006">
    <mc:Choice xmlns:a14="http://schemas.microsoft.com/office/drawing/2010/main" Requires="a14">
      <xdr:twoCellAnchor>
        <xdr:from>
          <xdr:col>3</xdr:col>
          <xdr:colOff>19050</xdr:colOff>
          <xdr:row>109</xdr:row>
          <xdr:rowOff>66675</xdr:rowOff>
        </xdr:from>
        <xdr:to>
          <xdr:col>6</xdr:col>
          <xdr:colOff>142875</xdr:colOff>
          <xdr:row>111</xdr:row>
          <xdr:rowOff>133350</xdr:rowOff>
        </xdr:to>
        <xdr:sp macro="" textlink="">
          <xdr:nvSpPr>
            <xdr:cNvPr id="13011" name="Button 723" hidden="1">
              <a:extLst>
                <a:ext uri="{63B3BB69-23CF-44E3-9099-C40C66FF867C}">
                  <a14:compatExt spid="_x0000_s1301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47625</xdr:colOff>
          <xdr:row>91</xdr:row>
          <xdr:rowOff>28575</xdr:rowOff>
        </xdr:from>
        <xdr:to>
          <xdr:col>7</xdr:col>
          <xdr:colOff>790575</xdr:colOff>
          <xdr:row>91</xdr:row>
          <xdr:rowOff>333375</xdr:rowOff>
        </xdr:to>
        <xdr:sp macro="" textlink="">
          <xdr:nvSpPr>
            <xdr:cNvPr id="13012" name="Drop Down 724" hidden="1">
              <a:extLst>
                <a:ext uri="{63B3BB69-23CF-44E3-9099-C40C66FF867C}">
                  <a14:compatExt spid="_x0000_s130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91</xdr:row>
          <xdr:rowOff>38100</xdr:rowOff>
        </xdr:from>
        <xdr:to>
          <xdr:col>14</xdr:col>
          <xdr:colOff>0</xdr:colOff>
          <xdr:row>91</xdr:row>
          <xdr:rowOff>447675</xdr:rowOff>
        </xdr:to>
        <xdr:sp macro="" textlink="">
          <xdr:nvSpPr>
            <xdr:cNvPr id="13013" name="Drop Down 725" hidden="1">
              <a:extLst>
                <a:ext uri="{63B3BB69-23CF-44E3-9099-C40C66FF867C}">
                  <a14:compatExt spid="_x0000_s130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91</xdr:row>
          <xdr:rowOff>38100</xdr:rowOff>
        </xdr:from>
        <xdr:to>
          <xdr:col>11</xdr:col>
          <xdr:colOff>447675</xdr:colOff>
          <xdr:row>91</xdr:row>
          <xdr:rowOff>447675</xdr:rowOff>
        </xdr:to>
        <xdr:sp macro="" textlink="">
          <xdr:nvSpPr>
            <xdr:cNvPr id="13014" name="Drop Down 726" hidden="1">
              <a:extLst>
                <a:ext uri="{63B3BB69-23CF-44E3-9099-C40C66FF867C}">
                  <a14:compatExt spid="_x0000_s130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92</xdr:row>
          <xdr:rowOff>28575</xdr:rowOff>
        </xdr:from>
        <xdr:to>
          <xdr:col>7</xdr:col>
          <xdr:colOff>790575</xdr:colOff>
          <xdr:row>92</xdr:row>
          <xdr:rowOff>333375</xdr:rowOff>
        </xdr:to>
        <xdr:sp macro="" textlink="">
          <xdr:nvSpPr>
            <xdr:cNvPr id="13015" name="Drop Down 727" hidden="1">
              <a:extLst>
                <a:ext uri="{63B3BB69-23CF-44E3-9099-C40C66FF867C}">
                  <a14:compatExt spid="_x0000_s130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92</xdr:row>
          <xdr:rowOff>38100</xdr:rowOff>
        </xdr:from>
        <xdr:to>
          <xdr:col>14</xdr:col>
          <xdr:colOff>0</xdr:colOff>
          <xdr:row>92</xdr:row>
          <xdr:rowOff>447675</xdr:rowOff>
        </xdr:to>
        <xdr:sp macro="" textlink="">
          <xdr:nvSpPr>
            <xdr:cNvPr id="13016" name="Drop Down 728" hidden="1">
              <a:extLst>
                <a:ext uri="{63B3BB69-23CF-44E3-9099-C40C66FF867C}">
                  <a14:compatExt spid="_x0000_s130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92</xdr:row>
          <xdr:rowOff>38100</xdr:rowOff>
        </xdr:from>
        <xdr:to>
          <xdr:col>11</xdr:col>
          <xdr:colOff>447675</xdr:colOff>
          <xdr:row>92</xdr:row>
          <xdr:rowOff>447675</xdr:rowOff>
        </xdr:to>
        <xdr:sp macro="" textlink="">
          <xdr:nvSpPr>
            <xdr:cNvPr id="13017" name="Drop Down 729" hidden="1">
              <a:extLst>
                <a:ext uri="{63B3BB69-23CF-44E3-9099-C40C66FF867C}">
                  <a14:compatExt spid="_x0000_s130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102</xdr:row>
          <xdr:rowOff>28575</xdr:rowOff>
        </xdr:from>
        <xdr:to>
          <xdr:col>7</xdr:col>
          <xdr:colOff>790575</xdr:colOff>
          <xdr:row>102</xdr:row>
          <xdr:rowOff>333375</xdr:rowOff>
        </xdr:to>
        <xdr:sp macro="" textlink="">
          <xdr:nvSpPr>
            <xdr:cNvPr id="13018" name="Drop Down 730" hidden="1">
              <a:extLst>
                <a:ext uri="{63B3BB69-23CF-44E3-9099-C40C66FF867C}">
                  <a14:compatExt spid="_x0000_s130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102</xdr:row>
          <xdr:rowOff>38100</xdr:rowOff>
        </xdr:from>
        <xdr:to>
          <xdr:col>14</xdr:col>
          <xdr:colOff>0</xdr:colOff>
          <xdr:row>102</xdr:row>
          <xdr:rowOff>447675</xdr:rowOff>
        </xdr:to>
        <xdr:sp macro="" textlink="">
          <xdr:nvSpPr>
            <xdr:cNvPr id="13019" name="Drop Down 731" hidden="1">
              <a:extLst>
                <a:ext uri="{63B3BB69-23CF-44E3-9099-C40C66FF867C}">
                  <a14:compatExt spid="_x0000_s130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102</xdr:row>
          <xdr:rowOff>38100</xdr:rowOff>
        </xdr:from>
        <xdr:to>
          <xdr:col>12</xdr:col>
          <xdr:colOff>0</xdr:colOff>
          <xdr:row>102</xdr:row>
          <xdr:rowOff>447675</xdr:rowOff>
        </xdr:to>
        <xdr:sp macro="" textlink="">
          <xdr:nvSpPr>
            <xdr:cNvPr id="13020" name="Drop Down 732" hidden="1">
              <a:extLst>
                <a:ext uri="{63B3BB69-23CF-44E3-9099-C40C66FF867C}">
                  <a14:compatExt spid="_x0000_s130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105</xdr:row>
          <xdr:rowOff>28575</xdr:rowOff>
        </xdr:from>
        <xdr:to>
          <xdr:col>7</xdr:col>
          <xdr:colOff>790575</xdr:colOff>
          <xdr:row>105</xdr:row>
          <xdr:rowOff>333375</xdr:rowOff>
        </xdr:to>
        <xdr:sp macro="" textlink="">
          <xdr:nvSpPr>
            <xdr:cNvPr id="13021" name="Drop Down 733" hidden="1">
              <a:extLst>
                <a:ext uri="{63B3BB69-23CF-44E3-9099-C40C66FF867C}">
                  <a14:compatExt spid="_x0000_s130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105</xdr:row>
          <xdr:rowOff>38100</xdr:rowOff>
        </xdr:from>
        <xdr:to>
          <xdr:col>14</xdr:col>
          <xdr:colOff>0</xdr:colOff>
          <xdr:row>105</xdr:row>
          <xdr:rowOff>447675</xdr:rowOff>
        </xdr:to>
        <xdr:sp macro="" textlink="">
          <xdr:nvSpPr>
            <xdr:cNvPr id="13022" name="Drop Down 734" hidden="1">
              <a:extLst>
                <a:ext uri="{63B3BB69-23CF-44E3-9099-C40C66FF867C}">
                  <a14:compatExt spid="_x0000_s130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105</xdr:row>
          <xdr:rowOff>38100</xdr:rowOff>
        </xdr:from>
        <xdr:to>
          <xdr:col>12</xdr:col>
          <xdr:colOff>0</xdr:colOff>
          <xdr:row>105</xdr:row>
          <xdr:rowOff>447675</xdr:rowOff>
        </xdr:to>
        <xdr:sp macro="" textlink="">
          <xdr:nvSpPr>
            <xdr:cNvPr id="13023" name="Drop Down 735" hidden="1">
              <a:extLst>
                <a:ext uri="{63B3BB69-23CF-44E3-9099-C40C66FF867C}">
                  <a14:compatExt spid="_x0000_s130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183</xdr:row>
          <xdr:rowOff>28575</xdr:rowOff>
        </xdr:from>
        <xdr:to>
          <xdr:col>7</xdr:col>
          <xdr:colOff>781050</xdr:colOff>
          <xdr:row>183</xdr:row>
          <xdr:rowOff>333375</xdr:rowOff>
        </xdr:to>
        <xdr:sp macro="" textlink="">
          <xdr:nvSpPr>
            <xdr:cNvPr id="13025" name="Drop Down 737" hidden="1">
              <a:extLst>
                <a:ext uri="{63B3BB69-23CF-44E3-9099-C40C66FF867C}">
                  <a14:compatExt spid="_x0000_s13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183</xdr:row>
          <xdr:rowOff>38100</xdr:rowOff>
        </xdr:from>
        <xdr:to>
          <xdr:col>14</xdr:col>
          <xdr:colOff>0</xdr:colOff>
          <xdr:row>183</xdr:row>
          <xdr:rowOff>447675</xdr:rowOff>
        </xdr:to>
        <xdr:sp macro="" textlink="">
          <xdr:nvSpPr>
            <xdr:cNvPr id="13026" name="Drop Down 738" hidden="1">
              <a:extLst>
                <a:ext uri="{63B3BB69-23CF-44E3-9099-C40C66FF867C}">
                  <a14:compatExt spid="_x0000_s130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183</xdr:row>
          <xdr:rowOff>38100</xdr:rowOff>
        </xdr:from>
        <xdr:to>
          <xdr:col>12</xdr:col>
          <xdr:colOff>0</xdr:colOff>
          <xdr:row>183</xdr:row>
          <xdr:rowOff>447675</xdr:rowOff>
        </xdr:to>
        <xdr:sp macro="" textlink="">
          <xdr:nvSpPr>
            <xdr:cNvPr id="13027" name="Drop Down 739" hidden="1">
              <a:extLst>
                <a:ext uri="{63B3BB69-23CF-44E3-9099-C40C66FF867C}">
                  <a14:compatExt spid="_x0000_s130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188</xdr:row>
          <xdr:rowOff>28575</xdr:rowOff>
        </xdr:from>
        <xdr:to>
          <xdr:col>7</xdr:col>
          <xdr:colOff>781050</xdr:colOff>
          <xdr:row>188</xdr:row>
          <xdr:rowOff>333375</xdr:rowOff>
        </xdr:to>
        <xdr:sp macro="" textlink="">
          <xdr:nvSpPr>
            <xdr:cNvPr id="13028" name="Drop Down 740" hidden="1">
              <a:extLst>
                <a:ext uri="{63B3BB69-23CF-44E3-9099-C40C66FF867C}">
                  <a14:compatExt spid="_x0000_s130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188</xdr:row>
          <xdr:rowOff>38100</xdr:rowOff>
        </xdr:from>
        <xdr:to>
          <xdr:col>14</xdr:col>
          <xdr:colOff>0</xdr:colOff>
          <xdr:row>188</xdr:row>
          <xdr:rowOff>447675</xdr:rowOff>
        </xdr:to>
        <xdr:sp macro="" textlink="">
          <xdr:nvSpPr>
            <xdr:cNvPr id="13029" name="Drop Down 741" hidden="1">
              <a:extLst>
                <a:ext uri="{63B3BB69-23CF-44E3-9099-C40C66FF867C}">
                  <a14:compatExt spid="_x0000_s13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188</xdr:row>
          <xdr:rowOff>38100</xdr:rowOff>
        </xdr:from>
        <xdr:to>
          <xdr:col>12</xdr:col>
          <xdr:colOff>0</xdr:colOff>
          <xdr:row>188</xdr:row>
          <xdr:rowOff>447675</xdr:rowOff>
        </xdr:to>
        <xdr:sp macro="" textlink="">
          <xdr:nvSpPr>
            <xdr:cNvPr id="13030" name="Drop Down 742" hidden="1">
              <a:extLst>
                <a:ext uri="{63B3BB69-23CF-44E3-9099-C40C66FF867C}">
                  <a14:compatExt spid="_x0000_s130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197</xdr:row>
          <xdr:rowOff>28575</xdr:rowOff>
        </xdr:from>
        <xdr:to>
          <xdr:col>7</xdr:col>
          <xdr:colOff>781050</xdr:colOff>
          <xdr:row>197</xdr:row>
          <xdr:rowOff>333375</xdr:rowOff>
        </xdr:to>
        <xdr:sp macro="" textlink="">
          <xdr:nvSpPr>
            <xdr:cNvPr id="13031" name="Drop Down 743" hidden="1">
              <a:extLst>
                <a:ext uri="{63B3BB69-23CF-44E3-9099-C40C66FF867C}">
                  <a14:compatExt spid="_x0000_s130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197</xdr:row>
          <xdr:rowOff>38100</xdr:rowOff>
        </xdr:from>
        <xdr:to>
          <xdr:col>14</xdr:col>
          <xdr:colOff>0</xdr:colOff>
          <xdr:row>197</xdr:row>
          <xdr:rowOff>447675</xdr:rowOff>
        </xdr:to>
        <xdr:sp macro="" textlink="">
          <xdr:nvSpPr>
            <xdr:cNvPr id="13032" name="Drop Down 744" hidden="1">
              <a:extLst>
                <a:ext uri="{63B3BB69-23CF-44E3-9099-C40C66FF867C}">
                  <a14:compatExt spid="_x0000_s130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197</xdr:row>
          <xdr:rowOff>38100</xdr:rowOff>
        </xdr:from>
        <xdr:to>
          <xdr:col>12</xdr:col>
          <xdr:colOff>0</xdr:colOff>
          <xdr:row>197</xdr:row>
          <xdr:rowOff>447675</xdr:rowOff>
        </xdr:to>
        <xdr:sp macro="" textlink="">
          <xdr:nvSpPr>
            <xdr:cNvPr id="13033" name="Drop Down 745" hidden="1">
              <a:extLst>
                <a:ext uri="{63B3BB69-23CF-44E3-9099-C40C66FF867C}">
                  <a14:compatExt spid="_x0000_s13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205</xdr:row>
          <xdr:rowOff>28575</xdr:rowOff>
        </xdr:from>
        <xdr:to>
          <xdr:col>7</xdr:col>
          <xdr:colOff>781050</xdr:colOff>
          <xdr:row>205</xdr:row>
          <xdr:rowOff>333375</xdr:rowOff>
        </xdr:to>
        <xdr:sp macro="" textlink="">
          <xdr:nvSpPr>
            <xdr:cNvPr id="13034" name="Drop Down 746" hidden="1">
              <a:extLst>
                <a:ext uri="{63B3BB69-23CF-44E3-9099-C40C66FF867C}">
                  <a14:compatExt spid="_x0000_s130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205</xdr:row>
          <xdr:rowOff>38100</xdr:rowOff>
        </xdr:from>
        <xdr:to>
          <xdr:col>14</xdr:col>
          <xdr:colOff>0</xdr:colOff>
          <xdr:row>205</xdr:row>
          <xdr:rowOff>447675</xdr:rowOff>
        </xdr:to>
        <xdr:sp macro="" textlink="">
          <xdr:nvSpPr>
            <xdr:cNvPr id="13035" name="Drop Down 747" hidden="1">
              <a:extLst>
                <a:ext uri="{63B3BB69-23CF-44E3-9099-C40C66FF867C}">
                  <a14:compatExt spid="_x0000_s130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205</xdr:row>
          <xdr:rowOff>38100</xdr:rowOff>
        </xdr:from>
        <xdr:to>
          <xdr:col>12</xdr:col>
          <xdr:colOff>0</xdr:colOff>
          <xdr:row>205</xdr:row>
          <xdr:rowOff>447675</xdr:rowOff>
        </xdr:to>
        <xdr:sp macro="" textlink="">
          <xdr:nvSpPr>
            <xdr:cNvPr id="13036" name="Drop Down 748" hidden="1">
              <a:extLst>
                <a:ext uri="{63B3BB69-23CF-44E3-9099-C40C66FF867C}">
                  <a14:compatExt spid="_x0000_s130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28575</xdr:colOff>
          <xdr:row>209</xdr:row>
          <xdr:rowOff>123825</xdr:rowOff>
        </xdr:from>
        <xdr:to>
          <xdr:col>6</xdr:col>
          <xdr:colOff>133350</xdr:colOff>
          <xdr:row>212</xdr:row>
          <xdr:rowOff>0</xdr:rowOff>
        </xdr:to>
        <xdr:sp macro="" textlink="">
          <xdr:nvSpPr>
            <xdr:cNvPr id="13037" name="Button 749" hidden="1">
              <a:extLst>
                <a:ext uri="{63B3BB69-23CF-44E3-9099-C40C66FF867C}">
                  <a14:compatExt spid="_x0000_s130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47625</xdr:colOff>
          <xdr:row>93</xdr:row>
          <xdr:rowOff>28575</xdr:rowOff>
        </xdr:from>
        <xdr:to>
          <xdr:col>7</xdr:col>
          <xdr:colOff>790575</xdr:colOff>
          <xdr:row>93</xdr:row>
          <xdr:rowOff>333375</xdr:rowOff>
        </xdr:to>
        <xdr:sp macro="" textlink="">
          <xdr:nvSpPr>
            <xdr:cNvPr id="13039" name="Drop Down 751" hidden="1">
              <a:extLst>
                <a:ext uri="{63B3BB69-23CF-44E3-9099-C40C66FF867C}">
                  <a14:compatExt spid="_x0000_s130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93</xdr:row>
          <xdr:rowOff>38100</xdr:rowOff>
        </xdr:from>
        <xdr:to>
          <xdr:col>14</xdr:col>
          <xdr:colOff>0</xdr:colOff>
          <xdr:row>93</xdr:row>
          <xdr:rowOff>447675</xdr:rowOff>
        </xdr:to>
        <xdr:sp macro="" textlink="">
          <xdr:nvSpPr>
            <xdr:cNvPr id="13040" name="Drop Down 752" hidden="1">
              <a:extLst>
                <a:ext uri="{63B3BB69-23CF-44E3-9099-C40C66FF867C}">
                  <a14:compatExt spid="_x0000_s130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283</xdr:row>
          <xdr:rowOff>28575</xdr:rowOff>
        </xdr:from>
        <xdr:to>
          <xdr:col>7</xdr:col>
          <xdr:colOff>781050</xdr:colOff>
          <xdr:row>283</xdr:row>
          <xdr:rowOff>333375</xdr:rowOff>
        </xdr:to>
        <xdr:sp macro="" textlink="">
          <xdr:nvSpPr>
            <xdr:cNvPr id="13061" name="Drop Down 773" hidden="1">
              <a:extLst>
                <a:ext uri="{63B3BB69-23CF-44E3-9099-C40C66FF867C}">
                  <a14:compatExt spid="_x0000_s130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38100</xdr:colOff>
          <xdr:row>283</xdr:row>
          <xdr:rowOff>38100</xdr:rowOff>
        </xdr:from>
        <xdr:to>
          <xdr:col>13</xdr:col>
          <xdr:colOff>828675</xdr:colOff>
          <xdr:row>283</xdr:row>
          <xdr:rowOff>447675</xdr:rowOff>
        </xdr:to>
        <xdr:sp macro="" textlink="">
          <xdr:nvSpPr>
            <xdr:cNvPr id="13062" name="Drop Down 774" hidden="1">
              <a:extLst>
                <a:ext uri="{63B3BB69-23CF-44E3-9099-C40C66FF867C}">
                  <a14:compatExt spid="_x0000_s130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283</xdr:row>
          <xdr:rowOff>28575</xdr:rowOff>
        </xdr:from>
        <xdr:to>
          <xdr:col>7</xdr:col>
          <xdr:colOff>781050</xdr:colOff>
          <xdr:row>283</xdr:row>
          <xdr:rowOff>333375</xdr:rowOff>
        </xdr:to>
        <xdr:sp macro="" textlink="">
          <xdr:nvSpPr>
            <xdr:cNvPr id="13064" name="Drop Down 776" hidden="1">
              <a:extLst>
                <a:ext uri="{63B3BB69-23CF-44E3-9099-C40C66FF867C}">
                  <a14:compatExt spid="_x0000_s130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38100</xdr:colOff>
          <xdr:row>283</xdr:row>
          <xdr:rowOff>38100</xdr:rowOff>
        </xdr:from>
        <xdr:to>
          <xdr:col>13</xdr:col>
          <xdr:colOff>828675</xdr:colOff>
          <xdr:row>283</xdr:row>
          <xdr:rowOff>447675</xdr:rowOff>
        </xdr:to>
        <xdr:sp macro="" textlink="">
          <xdr:nvSpPr>
            <xdr:cNvPr id="13065" name="Drop Down 777" hidden="1">
              <a:extLst>
                <a:ext uri="{63B3BB69-23CF-44E3-9099-C40C66FF867C}">
                  <a14:compatExt spid="_x0000_s130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283</xdr:row>
          <xdr:rowOff>28575</xdr:rowOff>
        </xdr:from>
        <xdr:to>
          <xdr:col>7</xdr:col>
          <xdr:colOff>781050</xdr:colOff>
          <xdr:row>283</xdr:row>
          <xdr:rowOff>333375</xdr:rowOff>
        </xdr:to>
        <xdr:sp macro="" textlink="">
          <xdr:nvSpPr>
            <xdr:cNvPr id="13067" name="Drop Down 779" hidden="1">
              <a:extLst>
                <a:ext uri="{63B3BB69-23CF-44E3-9099-C40C66FF867C}">
                  <a14:compatExt spid="_x0000_s130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283</xdr:row>
          <xdr:rowOff>38100</xdr:rowOff>
        </xdr:from>
        <xdr:to>
          <xdr:col>14</xdr:col>
          <xdr:colOff>0</xdr:colOff>
          <xdr:row>283</xdr:row>
          <xdr:rowOff>447675</xdr:rowOff>
        </xdr:to>
        <xdr:sp macro="" textlink="">
          <xdr:nvSpPr>
            <xdr:cNvPr id="13068" name="Drop Down 780" hidden="1">
              <a:extLst>
                <a:ext uri="{63B3BB69-23CF-44E3-9099-C40C66FF867C}">
                  <a14:compatExt spid="_x0000_s130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283</xdr:row>
          <xdr:rowOff>38100</xdr:rowOff>
        </xdr:from>
        <xdr:to>
          <xdr:col>12</xdr:col>
          <xdr:colOff>0</xdr:colOff>
          <xdr:row>283</xdr:row>
          <xdr:rowOff>447675</xdr:rowOff>
        </xdr:to>
        <xdr:sp macro="" textlink="">
          <xdr:nvSpPr>
            <xdr:cNvPr id="13069" name="Drop Down 781" hidden="1">
              <a:extLst>
                <a:ext uri="{63B3BB69-23CF-44E3-9099-C40C66FF867C}">
                  <a14:compatExt spid="_x0000_s130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292</xdr:row>
          <xdr:rowOff>28575</xdr:rowOff>
        </xdr:from>
        <xdr:to>
          <xdr:col>7</xdr:col>
          <xdr:colOff>781050</xdr:colOff>
          <xdr:row>292</xdr:row>
          <xdr:rowOff>333375</xdr:rowOff>
        </xdr:to>
        <xdr:sp macro="" textlink="">
          <xdr:nvSpPr>
            <xdr:cNvPr id="13076" name="Drop Down 788" hidden="1">
              <a:extLst>
                <a:ext uri="{63B3BB69-23CF-44E3-9099-C40C66FF867C}">
                  <a14:compatExt spid="_x0000_s130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292</xdr:row>
          <xdr:rowOff>38100</xdr:rowOff>
        </xdr:from>
        <xdr:to>
          <xdr:col>14</xdr:col>
          <xdr:colOff>0</xdr:colOff>
          <xdr:row>292</xdr:row>
          <xdr:rowOff>447675</xdr:rowOff>
        </xdr:to>
        <xdr:sp macro="" textlink="">
          <xdr:nvSpPr>
            <xdr:cNvPr id="13077" name="Drop Down 789" hidden="1">
              <a:extLst>
                <a:ext uri="{63B3BB69-23CF-44E3-9099-C40C66FF867C}">
                  <a14:compatExt spid="_x0000_s130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292</xdr:row>
          <xdr:rowOff>38100</xdr:rowOff>
        </xdr:from>
        <xdr:to>
          <xdr:col>12</xdr:col>
          <xdr:colOff>0</xdr:colOff>
          <xdr:row>292</xdr:row>
          <xdr:rowOff>447675</xdr:rowOff>
        </xdr:to>
        <xdr:sp macro="" textlink="">
          <xdr:nvSpPr>
            <xdr:cNvPr id="13078" name="Drop Down 790" hidden="1">
              <a:extLst>
                <a:ext uri="{63B3BB69-23CF-44E3-9099-C40C66FF867C}">
                  <a14:compatExt spid="_x0000_s130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293</xdr:row>
          <xdr:rowOff>28575</xdr:rowOff>
        </xdr:from>
        <xdr:to>
          <xdr:col>7</xdr:col>
          <xdr:colOff>781050</xdr:colOff>
          <xdr:row>293</xdr:row>
          <xdr:rowOff>333375</xdr:rowOff>
        </xdr:to>
        <xdr:sp macro="" textlink="">
          <xdr:nvSpPr>
            <xdr:cNvPr id="13082" name="Drop Down 794" hidden="1">
              <a:extLst>
                <a:ext uri="{63B3BB69-23CF-44E3-9099-C40C66FF867C}">
                  <a14:compatExt spid="_x0000_s130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293</xdr:row>
          <xdr:rowOff>38100</xdr:rowOff>
        </xdr:from>
        <xdr:to>
          <xdr:col>14</xdr:col>
          <xdr:colOff>0</xdr:colOff>
          <xdr:row>293</xdr:row>
          <xdr:rowOff>447675</xdr:rowOff>
        </xdr:to>
        <xdr:sp macro="" textlink="">
          <xdr:nvSpPr>
            <xdr:cNvPr id="13083" name="Drop Down 795" hidden="1">
              <a:extLst>
                <a:ext uri="{63B3BB69-23CF-44E3-9099-C40C66FF867C}">
                  <a14:compatExt spid="_x0000_s130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293</xdr:row>
          <xdr:rowOff>38100</xdr:rowOff>
        </xdr:from>
        <xdr:to>
          <xdr:col>12</xdr:col>
          <xdr:colOff>0</xdr:colOff>
          <xdr:row>293</xdr:row>
          <xdr:rowOff>447675</xdr:rowOff>
        </xdr:to>
        <xdr:sp macro="" textlink="">
          <xdr:nvSpPr>
            <xdr:cNvPr id="13084" name="Drop Down 796" hidden="1">
              <a:extLst>
                <a:ext uri="{63B3BB69-23CF-44E3-9099-C40C66FF867C}">
                  <a14:compatExt spid="_x0000_s130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294</xdr:row>
          <xdr:rowOff>28575</xdr:rowOff>
        </xdr:from>
        <xdr:to>
          <xdr:col>7</xdr:col>
          <xdr:colOff>781050</xdr:colOff>
          <xdr:row>294</xdr:row>
          <xdr:rowOff>333375</xdr:rowOff>
        </xdr:to>
        <xdr:sp macro="" textlink="">
          <xdr:nvSpPr>
            <xdr:cNvPr id="13085" name="Drop Down 797" hidden="1">
              <a:extLst>
                <a:ext uri="{63B3BB69-23CF-44E3-9099-C40C66FF867C}">
                  <a14:compatExt spid="_x0000_s130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294</xdr:row>
          <xdr:rowOff>38100</xdr:rowOff>
        </xdr:from>
        <xdr:to>
          <xdr:col>14</xdr:col>
          <xdr:colOff>0</xdr:colOff>
          <xdr:row>294</xdr:row>
          <xdr:rowOff>447675</xdr:rowOff>
        </xdr:to>
        <xdr:sp macro="" textlink="">
          <xdr:nvSpPr>
            <xdr:cNvPr id="13086" name="Drop Down 798" hidden="1">
              <a:extLst>
                <a:ext uri="{63B3BB69-23CF-44E3-9099-C40C66FF867C}">
                  <a14:compatExt spid="_x0000_s130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294</xdr:row>
          <xdr:rowOff>38100</xdr:rowOff>
        </xdr:from>
        <xdr:to>
          <xdr:col>12</xdr:col>
          <xdr:colOff>0</xdr:colOff>
          <xdr:row>294</xdr:row>
          <xdr:rowOff>447675</xdr:rowOff>
        </xdr:to>
        <xdr:sp macro="" textlink="">
          <xdr:nvSpPr>
            <xdr:cNvPr id="13087" name="Drop Down 799" hidden="1">
              <a:extLst>
                <a:ext uri="{63B3BB69-23CF-44E3-9099-C40C66FF867C}">
                  <a14:compatExt spid="_x0000_s130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295</xdr:row>
          <xdr:rowOff>28575</xdr:rowOff>
        </xdr:from>
        <xdr:to>
          <xdr:col>7</xdr:col>
          <xdr:colOff>781050</xdr:colOff>
          <xdr:row>295</xdr:row>
          <xdr:rowOff>333375</xdr:rowOff>
        </xdr:to>
        <xdr:sp macro="" textlink="">
          <xdr:nvSpPr>
            <xdr:cNvPr id="13088" name="Drop Down 800" hidden="1">
              <a:extLst>
                <a:ext uri="{63B3BB69-23CF-44E3-9099-C40C66FF867C}">
                  <a14:compatExt spid="_x0000_s130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295</xdr:row>
          <xdr:rowOff>38100</xdr:rowOff>
        </xdr:from>
        <xdr:to>
          <xdr:col>14</xdr:col>
          <xdr:colOff>0</xdr:colOff>
          <xdr:row>295</xdr:row>
          <xdr:rowOff>447675</xdr:rowOff>
        </xdr:to>
        <xdr:sp macro="" textlink="">
          <xdr:nvSpPr>
            <xdr:cNvPr id="13089" name="Drop Down 801" hidden="1">
              <a:extLst>
                <a:ext uri="{63B3BB69-23CF-44E3-9099-C40C66FF867C}">
                  <a14:compatExt spid="_x0000_s130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295</xdr:row>
          <xdr:rowOff>38100</xdr:rowOff>
        </xdr:from>
        <xdr:to>
          <xdr:col>12</xdr:col>
          <xdr:colOff>0</xdr:colOff>
          <xdr:row>295</xdr:row>
          <xdr:rowOff>447675</xdr:rowOff>
        </xdr:to>
        <xdr:sp macro="" textlink="">
          <xdr:nvSpPr>
            <xdr:cNvPr id="13090" name="Drop Down 802" hidden="1">
              <a:extLst>
                <a:ext uri="{63B3BB69-23CF-44E3-9099-C40C66FF867C}">
                  <a14:compatExt spid="_x0000_s130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296</xdr:row>
          <xdr:rowOff>28575</xdr:rowOff>
        </xdr:from>
        <xdr:to>
          <xdr:col>7</xdr:col>
          <xdr:colOff>781050</xdr:colOff>
          <xdr:row>296</xdr:row>
          <xdr:rowOff>333375</xdr:rowOff>
        </xdr:to>
        <xdr:sp macro="" textlink="">
          <xdr:nvSpPr>
            <xdr:cNvPr id="13091" name="Drop Down 803" hidden="1">
              <a:extLst>
                <a:ext uri="{63B3BB69-23CF-44E3-9099-C40C66FF867C}">
                  <a14:compatExt spid="_x0000_s130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296</xdr:row>
          <xdr:rowOff>38100</xdr:rowOff>
        </xdr:from>
        <xdr:to>
          <xdr:col>14</xdr:col>
          <xdr:colOff>0</xdr:colOff>
          <xdr:row>296</xdr:row>
          <xdr:rowOff>447675</xdr:rowOff>
        </xdr:to>
        <xdr:sp macro="" textlink="">
          <xdr:nvSpPr>
            <xdr:cNvPr id="13092" name="Drop Down 804" hidden="1">
              <a:extLst>
                <a:ext uri="{63B3BB69-23CF-44E3-9099-C40C66FF867C}">
                  <a14:compatExt spid="_x0000_s130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296</xdr:row>
          <xdr:rowOff>38100</xdr:rowOff>
        </xdr:from>
        <xdr:to>
          <xdr:col>12</xdr:col>
          <xdr:colOff>0</xdr:colOff>
          <xdr:row>296</xdr:row>
          <xdr:rowOff>447675</xdr:rowOff>
        </xdr:to>
        <xdr:sp macro="" textlink="">
          <xdr:nvSpPr>
            <xdr:cNvPr id="13093" name="Drop Down 805" hidden="1">
              <a:extLst>
                <a:ext uri="{63B3BB69-23CF-44E3-9099-C40C66FF867C}">
                  <a14:compatExt spid="_x0000_s130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297</xdr:row>
          <xdr:rowOff>28575</xdr:rowOff>
        </xdr:from>
        <xdr:to>
          <xdr:col>7</xdr:col>
          <xdr:colOff>781050</xdr:colOff>
          <xdr:row>297</xdr:row>
          <xdr:rowOff>333375</xdr:rowOff>
        </xdr:to>
        <xdr:sp macro="" textlink="">
          <xdr:nvSpPr>
            <xdr:cNvPr id="13094" name="Drop Down 806" hidden="1">
              <a:extLst>
                <a:ext uri="{63B3BB69-23CF-44E3-9099-C40C66FF867C}">
                  <a14:compatExt spid="_x0000_s130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297</xdr:row>
          <xdr:rowOff>38100</xdr:rowOff>
        </xdr:from>
        <xdr:to>
          <xdr:col>14</xdr:col>
          <xdr:colOff>0</xdr:colOff>
          <xdr:row>297</xdr:row>
          <xdr:rowOff>447675</xdr:rowOff>
        </xdr:to>
        <xdr:sp macro="" textlink="">
          <xdr:nvSpPr>
            <xdr:cNvPr id="13095" name="Drop Down 807" hidden="1">
              <a:extLst>
                <a:ext uri="{63B3BB69-23CF-44E3-9099-C40C66FF867C}">
                  <a14:compatExt spid="_x0000_s130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297</xdr:row>
          <xdr:rowOff>38100</xdr:rowOff>
        </xdr:from>
        <xdr:to>
          <xdr:col>12</xdr:col>
          <xdr:colOff>0</xdr:colOff>
          <xdr:row>297</xdr:row>
          <xdr:rowOff>447675</xdr:rowOff>
        </xdr:to>
        <xdr:sp macro="" textlink="">
          <xdr:nvSpPr>
            <xdr:cNvPr id="13096" name="Drop Down 808" hidden="1">
              <a:extLst>
                <a:ext uri="{63B3BB69-23CF-44E3-9099-C40C66FF867C}">
                  <a14:compatExt spid="_x0000_s130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298</xdr:row>
          <xdr:rowOff>28575</xdr:rowOff>
        </xdr:from>
        <xdr:to>
          <xdr:col>7</xdr:col>
          <xdr:colOff>781050</xdr:colOff>
          <xdr:row>298</xdr:row>
          <xdr:rowOff>333375</xdr:rowOff>
        </xdr:to>
        <xdr:sp macro="" textlink="">
          <xdr:nvSpPr>
            <xdr:cNvPr id="13097" name="Drop Down 809" hidden="1">
              <a:extLst>
                <a:ext uri="{63B3BB69-23CF-44E3-9099-C40C66FF867C}">
                  <a14:compatExt spid="_x0000_s130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298</xdr:row>
          <xdr:rowOff>38100</xdr:rowOff>
        </xdr:from>
        <xdr:to>
          <xdr:col>14</xdr:col>
          <xdr:colOff>0</xdr:colOff>
          <xdr:row>298</xdr:row>
          <xdr:rowOff>447675</xdr:rowOff>
        </xdr:to>
        <xdr:sp macro="" textlink="">
          <xdr:nvSpPr>
            <xdr:cNvPr id="13098" name="Drop Down 810" hidden="1">
              <a:extLst>
                <a:ext uri="{63B3BB69-23CF-44E3-9099-C40C66FF867C}">
                  <a14:compatExt spid="_x0000_s130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298</xdr:row>
          <xdr:rowOff>38100</xdr:rowOff>
        </xdr:from>
        <xdr:to>
          <xdr:col>12</xdr:col>
          <xdr:colOff>0</xdr:colOff>
          <xdr:row>298</xdr:row>
          <xdr:rowOff>447675</xdr:rowOff>
        </xdr:to>
        <xdr:sp macro="" textlink="">
          <xdr:nvSpPr>
            <xdr:cNvPr id="13099" name="Drop Down 811" hidden="1">
              <a:extLst>
                <a:ext uri="{63B3BB69-23CF-44E3-9099-C40C66FF867C}">
                  <a14:compatExt spid="_x0000_s130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299</xdr:row>
          <xdr:rowOff>28575</xdr:rowOff>
        </xdr:from>
        <xdr:to>
          <xdr:col>7</xdr:col>
          <xdr:colOff>781050</xdr:colOff>
          <xdr:row>299</xdr:row>
          <xdr:rowOff>333375</xdr:rowOff>
        </xdr:to>
        <xdr:sp macro="" textlink="">
          <xdr:nvSpPr>
            <xdr:cNvPr id="13100" name="Drop Down 812" hidden="1">
              <a:extLst>
                <a:ext uri="{63B3BB69-23CF-44E3-9099-C40C66FF867C}">
                  <a14:compatExt spid="_x0000_s13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299</xdr:row>
          <xdr:rowOff>38100</xdr:rowOff>
        </xdr:from>
        <xdr:to>
          <xdr:col>14</xdr:col>
          <xdr:colOff>0</xdr:colOff>
          <xdr:row>299</xdr:row>
          <xdr:rowOff>447675</xdr:rowOff>
        </xdr:to>
        <xdr:sp macro="" textlink="">
          <xdr:nvSpPr>
            <xdr:cNvPr id="13101" name="Drop Down 813" hidden="1">
              <a:extLst>
                <a:ext uri="{63B3BB69-23CF-44E3-9099-C40C66FF867C}">
                  <a14:compatExt spid="_x0000_s131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299</xdr:row>
          <xdr:rowOff>38100</xdr:rowOff>
        </xdr:from>
        <xdr:to>
          <xdr:col>12</xdr:col>
          <xdr:colOff>0</xdr:colOff>
          <xdr:row>299</xdr:row>
          <xdr:rowOff>447675</xdr:rowOff>
        </xdr:to>
        <xdr:sp macro="" textlink="">
          <xdr:nvSpPr>
            <xdr:cNvPr id="13102" name="Drop Down 814" hidden="1">
              <a:extLst>
                <a:ext uri="{63B3BB69-23CF-44E3-9099-C40C66FF867C}">
                  <a14:compatExt spid="_x0000_s131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300</xdr:row>
          <xdr:rowOff>28575</xdr:rowOff>
        </xdr:from>
        <xdr:to>
          <xdr:col>7</xdr:col>
          <xdr:colOff>781050</xdr:colOff>
          <xdr:row>300</xdr:row>
          <xdr:rowOff>333375</xdr:rowOff>
        </xdr:to>
        <xdr:sp macro="" textlink="">
          <xdr:nvSpPr>
            <xdr:cNvPr id="13106" name="Drop Down 818" hidden="1">
              <a:extLst>
                <a:ext uri="{63B3BB69-23CF-44E3-9099-C40C66FF867C}">
                  <a14:compatExt spid="_x0000_s131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300</xdr:row>
          <xdr:rowOff>38100</xdr:rowOff>
        </xdr:from>
        <xdr:to>
          <xdr:col>14</xdr:col>
          <xdr:colOff>0</xdr:colOff>
          <xdr:row>300</xdr:row>
          <xdr:rowOff>447675</xdr:rowOff>
        </xdr:to>
        <xdr:sp macro="" textlink="">
          <xdr:nvSpPr>
            <xdr:cNvPr id="13107" name="Drop Down 819" hidden="1">
              <a:extLst>
                <a:ext uri="{63B3BB69-23CF-44E3-9099-C40C66FF867C}">
                  <a14:compatExt spid="_x0000_s131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300</xdr:row>
          <xdr:rowOff>38100</xdr:rowOff>
        </xdr:from>
        <xdr:to>
          <xdr:col>12</xdr:col>
          <xdr:colOff>0</xdr:colOff>
          <xdr:row>300</xdr:row>
          <xdr:rowOff>447675</xdr:rowOff>
        </xdr:to>
        <xdr:sp macro="" textlink="">
          <xdr:nvSpPr>
            <xdr:cNvPr id="13108" name="Drop Down 820" hidden="1">
              <a:extLst>
                <a:ext uri="{63B3BB69-23CF-44E3-9099-C40C66FF867C}">
                  <a14:compatExt spid="_x0000_s131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0</xdr:colOff>
          <xdr:row>304</xdr:row>
          <xdr:rowOff>114300</xdr:rowOff>
        </xdr:from>
        <xdr:to>
          <xdr:col>6</xdr:col>
          <xdr:colOff>114300</xdr:colOff>
          <xdr:row>306</xdr:row>
          <xdr:rowOff>180975</xdr:rowOff>
        </xdr:to>
        <xdr:sp macro="" textlink="">
          <xdr:nvSpPr>
            <xdr:cNvPr id="13109" name="Button 821" hidden="1">
              <a:extLst>
                <a:ext uri="{63B3BB69-23CF-44E3-9099-C40C66FF867C}">
                  <a14:compatExt spid="_x0000_s1310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375</xdr:row>
          <xdr:rowOff>28575</xdr:rowOff>
        </xdr:from>
        <xdr:to>
          <xdr:col>7</xdr:col>
          <xdr:colOff>781050</xdr:colOff>
          <xdr:row>375</xdr:row>
          <xdr:rowOff>333375</xdr:rowOff>
        </xdr:to>
        <xdr:sp macro="" textlink="">
          <xdr:nvSpPr>
            <xdr:cNvPr id="13110" name="Drop Down 822" hidden="1">
              <a:extLst>
                <a:ext uri="{63B3BB69-23CF-44E3-9099-C40C66FF867C}">
                  <a14:compatExt spid="_x0000_s131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375</xdr:row>
          <xdr:rowOff>38100</xdr:rowOff>
        </xdr:from>
        <xdr:to>
          <xdr:col>14</xdr:col>
          <xdr:colOff>0</xdr:colOff>
          <xdr:row>375</xdr:row>
          <xdr:rowOff>447675</xdr:rowOff>
        </xdr:to>
        <xdr:sp macro="" textlink="">
          <xdr:nvSpPr>
            <xdr:cNvPr id="13111" name="Drop Down 823" hidden="1">
              <a:extLst>
                <a:ext uri="{63B3BB69-23CF-44E3-9099-C40C66FF867C}">
                  <a14:compatExt spid="_x0000_s131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375</xdr:row>
          <xdr:rowOff>38100</xdr:rowOff>
        </xdr:from>
        <xdr:to>
          <xdr:col>12</xdr:col>
          <xdr:colOff>0</xdr:colOff>
          <xdr:row>375</xdr:row>
          <xdr:rowOff>447675</xdr:rowOff>
        </xdr:to>
        <xdr:sp macro="" textlink="">
          <xdr:nvSpPr>
            <xdr:cNvPr id="13112" name="Drop Down 824" hidden="1">
              <a:extLst>
                <a:ext uri="{63B3BB69-23CF-44E3-9099-C40C66FF867C}">
                  <a14:compatExt spid="_x0000_s131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372</xdr:row>
          <xdr:rowOff>28575</xdr:rowOff>
        </xdr:from>
        <xdr:to>
          <xdr:col>7</xdr:col>
          <xdr:colOff>781050</xdr:colOff>
          <xdr:row>372</xdr:row>
          <xdr:rowOff>333375</xdr:rowOff>
        </xdr:to>
        <xdr:sp macro="" textlink="">
          <xdr:nvSpPr>
            <xdr:cNvPr id="13116" name="Drop Down 828" hidden="1">
              <a:extLst>
                <a:ext uri="{63B3BB69-23CF-44E3-9099-C40C66FF867C}">
                  <a14:compatExt spid="_x0000_s131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372</xdr:row>
          <xdr:rowOff>38100</xdr:rowOff>
        </xdr:from>
        <xdr:to>
          <xdr:col>14</xdr:col>
          <xdr:colOff>0</xdr:colOff>
          <xdr:row>372</xdr:row>
          <xdr:rowOff>447675</xdr:rowOff>
        </xdr:to>
        <xdr:sp macro="" textlink="">
          <xdr:nvSpPr>
            <xdr:cNvPr id="13117" name="Drop Down 829" hidden="1">
              <a:extLst>
                <a:ext uri="{63B3BB69-23CF-44E3-9099-C40C66FF867C}">
                  <a14:compatExt spid="_x0000_s131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372</xdr:row>
          <xdr:rowOff>38100</xdr:rowOff>
        </xdr:from>
        <xdr:to>
          <xdr:col>12</xdr:col>
          <xdr:colOff>0</xdr:colOff>
          <xdr:row>372</xdr:row>
          <xdr:rowOff>447675</xdr:rowOff>
        </xdr:to>
        <xdr:sp macro="" textlink="">
          <xdr:nvSpPr>
            <xdr:cNvPr id="13118" name="Drop Down 830" hidden="1">
              <a:extLst>
                <a:ext uri="{63B3BB69-23CF-44E3-9099-C40C66FF867C}">
                  <a14:compatExt spid="_x0000_s131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371</xdr:row>
          <xdr:rowOff>28575</xdr:rowOff>
        </xdr:from>
        <xdr:to>
          <xdr:col>7</xdr:col>
          <xdr:colOff>781050</xdr:colOff>
          <xdr:row>371</xdr:row>
          <xdr:rowOff>333375</xdr:rowOff>
        </xdr:to>
        <xdr:sp macro="" textlink="">
          <xdr:nvSpPr>
            <xdr:cNvPr id="13119" name="Drop Down 831" hidden="1">
              <a:extLst>
                <a:ext uri="{63B3BB69-23CF-44E3-9099-C40C66FF867C}">
                  <a14:compatExt spid="_x0000_s131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371</xdr:row>
          <xdr:rowOff>38100</xdr:rowOff>
        </xdr:from>
        <xdr:to>
          <xdr:col>14</xdr:col>
          <xdr:colOff>0</xdr:colOff>
          <xdr:row>371</xdr:row>
          <xdr:rowOff>447675</xdr:rowOff>
        </xdr:to>
        <xdr:sp macro="" textlink="">
          <xdr:nvSpPr>
            <xdr:cNvPr id="13120" name="Drop Down 832" hidden="1">
              <a:extLst>
                <a:ext uri="{63B3BB69-23CF-44E3-9099-C40C66FF867C}">
                  <a14:compatExt spid="_x0000_s131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371</xdr:row>
          <xdr:rowOff>38100</xdr:rowOff>
        </xdr:from>
        <xdr:to>
          <xdr:col>12</xdr:col>
          <xdr:colOff>0</xdr:colOff>
          <xdr:row>371</xdr:row>
          <xdr:rowOff>447675</xdr:rowOff>
        </xdr:to>
        <xdr:sp macro="" textlink="">
          <xdr:nvSpPr>
            <xdr:cNvPr id="13121" name="Drop Down 833" hidden="1">
              <a:extLst>
                <a:ext uri="{63B3BB69-23CF-44E3-9099-C40C66FF867C}">
                  <a14:compatExt spid="_x0000_s131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374</xdr:row>
          <xdr:rowOff>28575</xdr:rowOff>
        </xdr:from>
        <xdr:to>
          <xdr:col>7</xdr:col>
          <xdr:colOff>781050</xdr:colOff>
          <xdr:row>374</xdr:row>
          <xdr:rowOff>333375</xdr:rowOff>
        </xdr:to>
        <xdr:sp macro="" textlink="">
          <xdr:nvSpPr>
            <xdr:cNvPr id="13122" name="Drop Down 834" hidden="1">
              <a:extLst>
                <a:ext uri="{63B3BB69-23CF-44E3-9099-C40C66FF867C}">
                  <a14:compatExt spid="_x0000_s131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374</xdr:row>
          <xdr:rowOff>38100</xdr:rowOff>
        </xdr:from>
        <xdr:to>
          <xdr:col>14</xdr:col>
          <xdr:colOff>0</xdr:colOff>
          <xdr:row>374</xdr:row>
          <xdr:rowOff>447675</xdr:rowOff>
        </xdr:to>
        <xdr:sp macro="" textlink="">
          <xdr:nvSpPr>
            <xdr:cNvPr id="13123" name="Drop Down 835" hidden="1">
              <a:extLst>
                <a:ext uri="{63B3BB69-23CF-44E3-9099-C40C66FF867C}">
                  <a14:compatExt spid="_x0000_s131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374</xdr:row>
          <xdr:rowOff>38100</xdr:rowOff>
        </xdr:from>
        <xdr:to>
          <xdr:col>12</xdr:col>
          <xdr:colOff>0</xdr:colOff>
          <xdr:row>374</xdr:row>
          <xdr:rowOff>447675</xdr:rowOff>
        </xdr:to>
        <xdr:sp macro="" textlink="">
          <xdr:nvSpPr>
            <xdr:cNvPr id="13124" name="Drop Down 836" hidden="1">
              <a:extLst>
                <a:ext uri="{63B3BB69-23CF-44E3-9099-C40C66FF867C}">
                  <a14:compatExt spid="_x0000_s131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373</xdr:row>
          <xdr:rowOff>28575</xdr:rowOff>
        </xdr:from>
        <xdr:to>
          <xdr:col>7</xdr:col>
          <xdr:colOff>781050</xdr:colOff>
          <xdr:row>373</xdr:row>
          <xdr:rowOff>333375</xdr:rowOff>
        </xdr:to>
        <xdr:sp macro="" textlink="">
          <xdr:nvSpPr>
            <xdr:cNvPr id="13125" name="Drop Down 837" hidden="1">
              <a:extLst>
                <a:ext uri="{63B3BB69-23CF-44E3-9099-C40C66FF867C}">
                  <a14:compatExt spid="_x0000_s131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373</xdr:row>
          <xdr:rowOff>38100</xdr:rowOff>
        </xdr:from>
        <xdr:to>
          <xdr:col>14</xdr:col>
          <xdr:colOff>0</xdr:colOff>
          <xdr:row>373</xdr:row>
          <xdr:rowOff>447675</xdr:rowOff>
        </xdr:to>
        <xdr:sp macro="" textlink="">
          <xdr:nvSpPr>
            <xdr:cNvPr id="13126" name="Drop Down 838" hidden="1">
              <a:extLst>
                <a:ext uri="{63B3BB69-23CF-44E3-9099-C40C66FF867C}">
                  <a14:compatExt spid="_x0000_s131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373</xdr:row>
          <xdr:rowOff>38100</xdr:rowOff>
        </xdr:from>
        <xdr:to>
          <xdr:col>12</xdr:col>
          <xdr:colOff>0</xdr:colOff>
          <xdr:row>373</xdr:row>
          <xdr:rowOff>447675</xdr:rowOff>
        </xdr:to>
        <xdr:sp macro="" textlink="">
          <xdr:nvSpPr>
            <xdr:cNvPr id="13127" name="Drop Down 839" hidden="1">
              <a:extLst>
                <a:ext uri="{63B3BB69-23CF-44E3-9099-C40C66FF867C}">
                  <a14:compatExt spid="_x0000_s131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384</xdr:row>
          <xdr:rowOff>28575</xdr:rowOff>
        </xdr:from>
        <xdr:to>
          <xdr:col>7</xdr:col>
          <xdr:colOff>781050</xdr:colOff>
          <xdr:row>384</xdr:row>
          <xdr:rowOff>333375</xdr:rowOff>
        </xdr:to>
        <xdr:sp macro="" textlink="">
          <xdr:nvSpPr>
            <xdr:cNvPr id="13128" name="Drop Down 840" hidden="1">
              <a:extLst>
                <a:ext uri="{63B3BB69-23CF-44E3-9099-C40C66FF867C}">
                  <a14:compatExt spid="_x0000_s131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384</xdr:row>
          <xdr:rowOff>38100</xdr:rowOff>
        </xdr:from>
        <xdr:to>
          <xdr:col>14</xdr:col>
          <xdr:colOff>0</xdr:colOff>
          <xdr:row>384</xdr:row>
          <xdr:rowOff>447675</xdr:rowOff>
        </xdr:to>
        <xdr:sp macro="" textlink="">
          <xdr:nvSpPr>
            <xdr:cNvPr id="13129" name="Drop Down 841" hidden="1">
              <a:extLst>
                <a:ext uri="{63B3BB69-23CF-44E3-9099-C40C66FF867C}">
                  <a14:compatExt spid="_x0000_s131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384</xdr:row>
          <xdr:rowOff>38100</xdr:rowOff>
        </xdr:from>
        <xdr:to>
          <xdr:col>12</xdr:col>
          <xdr:colOff>0</xdr:colOff>
          <xdr:row>384</xdr:row>
          <xdr:rowOff>447675</xdr:rowOff>
        </xdr:to>
        <xdr:sp macro="" textlink="">
          <xdr:nvSpPr>
            <xdr:cNvPr id="13130" name="Drop Down 842" hidden="1">
              <a:extLst>
                <a:ext uri="{63B3BB69-23CF-44E3-9099-C40C66FF867C}">
                  <a14:compatExt spid="_x0000_s131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385</xdr:row>
          <xdr:rowOff>28575</xdr:rowOff>
        </xdr:from>
        <xdr:to>
          <xdr:col>7</xdr:col>
          <xdr:colOff>781050</xdr:colOff>
          <xdr:row>385</xdr:row>
          <xdr:rowOff>333375</xdr:rowOff>
        </xdr:to>
        <xdr:sp macro="" textlink="">
          <xdr:nvSpPr>
            <xdr:cNvPr id="13131" name="Drop Down 843" hidden="1">
              <a:extLst>
                <a:ext uri="{63B3BB69-23CF-44E3-9099-C40C66FF867C}">
                  <a14:compatExt spid="_x0000_s131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385</xdr:row>
          <xdr:rowOff>38100</xdr:rowOff>
        </xdr:from>
        <xdr:to>
          <xdr:col>14</xdr:col>
          <xdr:colOff>0</xdr:colOff>
          <xdr:row>385</xdr:row>
          <xdr:rowOff>447675</xdr:rowOff>
        </xdr:to>
        <xdr:sp macro="" textlink="">
          <xdr:nvSpPr>
            <xdr:cNvPr id="13132" name="Drop Down 844" hidden="1">
              <a:extLst>
                <a:ext uri="{63B3BB69-23CF-44E3-9099-C40C66FF867C}">
                  <a14:compatExt spid="_x0000_s131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385</xdr:row>
          <xdr:rowOff>38100</xdr:rowOff>
        </xdr:from>
        <xdr:to>
          <xdr:col>12</xdr:col>
          <xdr:colOff>0</xdr:colOff>
          <xdr:row>385</xdr:row>
          <xdr:rowOff>447675</xdr:rowOff>
        </xdr:to>
        <xdr:sp macro="" textlink="">
          <xdr:nvSpPr>
            <xdr:cNvPr id="13133" name="Drop Down 845" hidden="1">
              <a:extLst>
                <a:ext uri="{63B3BB69-23CF-44E3-9099-C40C66FF867C}">
                  <a14:compatExt spid="_x0000_s131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386</xdr:row>
          <xdr:rowOff>28575</xdr:rowOff>
        </xdr:from>
        <xdr:to>
          <xdr:col>7</xdr:col>
          <xdr:colOff>781050</xdr:colOff>
          <xdr:row>386</xdr:row>
          <xdr:rowOff>333375</xdr:rowOff>
        </xdr:to>
        <xdr:sp macro="" textlink="">
          <xdr:nvSpPr>
            <xdr:cNvPr id="13143" name="Drop Down 855" hidden="1">
              <a:extLst>
                <a:ext uri="{63B3BB69-23CF-44E3-9099-C40C66FF867C}">
                  <a14:compatExt spid="_x0000_s131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386</xdr:row>
          <xdr:rowOff>38100</xdr:rowOff>
        </xdr:from>
        <xdr:to>
          <xdr:col>14</xdr:col>
          <xdr:colOff>0</xdr:colOff>
          <xdr:row>386</xdr:row>
          <xdr:rowOff>447675</xdr:rowOff>
        </xdr:to>
        <xdr:sp macro="" textlink="">
          <xdr:nvSpPr>
            <xdr:cNvPr id="13144" name="Drop Down 856" hidden="1">
              <a:extLst>
                <a:ext uri="{63B3BB69-23CF-44E3-9099-C40C66FF867C}">
                  <a14:compatExt spid="_x0000_s131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386</xdr:row>
          <xdr:rowOff>38100</xdr:rowOff>
        </xdr:from>
        <xdr:to>
          <xdr:col>12</xdr:col>
          <xdr:colOff>0</xdr:colOff>
          <xdr:row>386</xdr:row>
          <xdr:rowOff>447675</xdr:rowOff>
        </xdr:to>
        <xdr:sp macro="" textlink="">
          <xdr:nvSpPr>
            <xdr:cNvPr id="13145" name="Drop Down 857" hidden="1">
              <a:extLst>
                <a:ext uri="{63B3BB69-23CF-44E3-9099-C40C66FF867C}">
                  <a14:compatExt spid="_x0000_s131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387</xdr:row>
          <xdr:rowOff>28575</xdr:rowOff>
        </xdr:from>
        <xdr:to>
          <xdr:col>7</xdr:col>
          <xdr:colOff>781050</xdr:colOff>
          <xdr:row>387</xdr:row>
          <xdr:rowOff>333375</xdr:rowOff>
        </xdr:to>
        <xdr:sp macro="" textlink="">
          <xdr:nvSpPr>
            <xdr:cNvPr id="13146" name="Drop Down 858" hidden="1">
              <a:extLst>
                <a:ext uri="{63B3BB69-23CF-44E3-9099-C40C66FF867C}">
                  <a14:compatExt spid="_x0000_s131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387</xdr:row>
          <xdr:rowOff>38100</xdr:rowOff>
        </xdr:from>
        <xdr:to>
          <xdr:col>14</xdr:col>
          <xdr:colOff>0</xdr:colOff>
          <xdr:row>387</xdr:row>
          <xdr:rowOff>447675</xdr:rowOff>
        </xdr:to>
        <xdr:sp macro="" textlink="">
          <xdr:nvSpPr>
            <xdr:cNvPr id="13147" name="Drop Down 859" hidden="1">
              <a:extLst>
                <a:ext uri="{63B3BB69-23CF-44E3-9099-C40C66FF867C}">
                  <a14:compatExt spid="_x0000_s131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387</xdr:row>
          <xdr:rowOff>38100</xdr:rowOff>
        </xdr:from>
        <xdr:to>
          <xdr:col>12</xdr:col>
          <xdr:colOff>0</xdr:colOff>
          <xdr:row>387</xdr:row>
          <xdr:rowOff>447675</xdr:rowOff>
        </xdr:to>
        <xdr:sp macro="" textlink="">
          <xdr:nvSpPr>
            <xdr:cNvPr id="13148" name="Drop Down 860" hidden="1">
              <a:extLst>
                <a:ext uri="{63B3BB69-23CF-44E3-9099-C40C66FF867C}">
                  <a14:compatExt spid="_x0000_s131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388</xdr:row>
          <xdr:rowOff>28575</xdr:rowOff>
        </xdr:from>
        <xdr:to>
          <xdr:col>7</xdr:col>
          <xdr:colOff>781050</xdr:colOff>
          <xdr:row>388</xdr:row>
          <xdr:rowOff>333375</xdr:rowOff>
        </xdr:to>
        <xdr:sp macro="" textlink="">
          <xdr:nvSpPr>
            <xdr:cNvPr id="13149" name="Drop Down 861" hidden="1">
              <a:extLst>
                <a:ext uri="{63B3BB69-23CF-44E3-9099-C40C66FF867C}">
                  <a14:compatExt spid="_x0000_s131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388</xdr:row>
          <xdr:rowOff>38100</xdr:rowOff>
        </xdr:from>
        <xdr:to>
          <xdr:col>14</xdr:col>
          <xdr:colOff>0</xdr:colOff>
          <xdr:row>388</xdr:row>
          <xdr:rowOff>447675</xdr:rowOff>
        </xdr:to>
        <xdr:sp macro="" textlink="">
          <xdr:nvSpPr>
            <xdr:cNvPr id="13150" name="Drop Down 862" hidden="1">
              <a:extLst>
                <a:ext uri="{63B3BB69-23CF-44E3-9099-C40C66FF867C}">
                  <a14:compatExt spid="_x0000_s131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388</xdr:row>
          <xdr:rowOff>38100</xdr:rowOff>
        </xdr:from>
        <xdr:to>
          <xdr:col>12</xdr:col>
          <xdr:colOff>0</xdr:colOff>
          <xdr:row>388</xdr:row>
          <xdr:rowOff>447675</xdr:rowOff>
        </xdr:to>
        <xdr:sp macro="" textlink="">
          <xdr:nvSpPr>
            <xdr:cNvPr id="13151" name="Drop Down 863" hidden="1">
              <a:extLst>
                <a:ext uri="{63B3BB69-23CF-44E3-9099-C40C66FF867C}">
                  <a14:compatExt spid="_x0000_s131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390</xdr:row>
          <xdr:rowOff>28575</xdr:rowOff>
        </xdr:from>
        <xdr:to>
          <xdr:col>7</xdr:col>
          <xdr:colOff>781050</xdr:colOff>
          <xdr:row>390</xdr:row>
          <xdr:rowOff>333375</xdr:rowOff>
        </xdr:to>
        <xdr:sp macro="" textlink="">
          <xdr:nvSpPr>
            <xdr:cNvPr id="13152" name="Drop Down 864" hidden="1">
              <a:extLst>
                <a:ext uri="{63B3BB69-23CF-44E3-9099-C40C66FF867C}">
                  <a14:compatExt spid="_x0000_s131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390</xdr:row>
          <xdr:rowOff>38100</xdr:rowOff>
        </xdr:from>
        <xdr:to>
          <xdr:col>14</xdr:col>
          <xdr:colOff>0</xdr:colOff>
          <xdr:row>390</xdr:row>
          <xdr:rowOff>447675</xdr:rowOff>
        </xdr:to>
        <xdr:sp macro="" textlink="">
          <xdr:nvSpPr>
            <xdr:cNvPr id="13153" name="Drop Down 865" hidden="1">
              <a:extLst>
                <a:ext uri="{63B3BB69-23CF-44E3-9099-C40C66FF867C}">
                  <a14:compatExt spid="_x0000_s131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390</xdr:row>
          <xdr:rowOff>38100</xdr:rowOff>
        </xdr:from>
        <xdr:to>
          <xdr:col>12</xdr:col>
          <xdr:colOff>0</xdr:colOff>
          <xdr:row>390</xdr:row>
          <xdr:rowOff>447675</xdr:rowOff>
        </xdr:to>
        <xdr:sp macro="" textlink="">
          <xdr:nvSpPr>
            <xdr:cNvPr id="13154" name="Drop Down 866" hidden="1">
              <a:extLst>
                <a:ext uri="{63B3BB69-23CF-44E3-9099-C40C66FF867C}">
                  <a14:compatExt spid="_x0000_s131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9</xdr:col>
      <xdr:colOff>2619374</xdr:colOff>
      <xdr:row>394</xdr:row>
      <xdr:rowOff>114300</xdr:rowOff>
    </xdr:from>
    <xdr:to>
      <xdr:col>12</xdr:col>
      <xdr:colOff>419100</xdr:colOff>
      <xdr:row>396</xdr:row>
      <xdr:rowOff>183300</xdr:rowOff>
    </xdr:to>
    <xdr:sp macro="[0]!Module2Safeguards" textlink="">
      <xdr:nvSpPr>
        <xdr:cNvPr id="715" name="Flowchart: Process 714"/>
        <xdr:cNvSpPr/>
      </xdr:nvSpPr>
      <xdr:spPr>
        <a:xfrm flipH="1">
          <a:off x="6686549" y="132959475"/>
          <a:ext cx="174307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pour choisir une autre garantie</a:t>
          </a:r>
        </a:p>
      </xdr:txBody>
    </xdr:sp>
    <xdr:clientData/>
  </xdr:twoCellAnchor>
  <xdr:twoCellAnchor>
    <xdr:from>
      <xdr:col>9</xdr:col>
      <xdr:colOff>971550</xdr:colOff>
      <xdr:row>394</xdr:row>
      <xdr:rowOff>114300</xdr:rowOff>
    </xdr:from>
    <xdr:to>
      <xdr:col>9</xdr:col>
      <xdr:colOff>2409825</xdr:colOff>
      <xdr:row>396</xdr:row>
      <xdr:rowOff>183300</xdr:rowOff>
    </xdr:to>
    <xdr:sp macro="[0]!Module2SafeguardE" textlink="">
      <xdr:nvSpPr>
        <xdr:cNvPr id="716" name="Flowchart: Process 715"/>
        <xdr:cNvSpPr/>
      </xdr:nvSpPr>
      <xdr:spPr>
        <a:xfrm>
          <a:off x="5038725" y="132959475"/>
          <a:ext cx="14382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(e) </a:t>
          </a:r>
        </a:p>
      </xdr:txBody>
    </xdr:sp>
    <xdr:clientData/>
  </xdr:twoCellAnchor>
  <mc:AlternateContent xmlns:mc="http://schemas.openxmlformats.org/markup-compatibility/2006">
    <mc:Choice xmlns:a14="http://schemas.microsoft.com/office/drawing/2010/main" Requires="a14">
      <xdr:twoCellAnchor>
        <xdr:from>
          <xdr:col>3</xdr:col>
          <xdr:colOff>19050</xdr:colOff>
          <xdr:row>394</xdr:row>
          <xdr:rowOff>114300</xdr:rowOff>
        </xdr:from>
        <xdr:to>
          <xdr:col>6</xdr:col>
          <xdr:colOff>114300</xdr:colOff>
          <xdr:row>396</xdr:row>
          <xdr:rowOff>180975</xdr:rowOff>
        </xdr:to>
        <xdr:sp macro="" textlink="">
          <xdr:nvSpPr>
            <xdr:cNvPr id="13156" name="Button 868" hidden="1">
              <a:extLst>
                <a:ext uri="{63B3BB69-23CF-44E3-9099-C40C66FF867C}">
                  <a14:compatExt spid="_x0000_s1315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479</xdr:row>
          <xdr:rowOff>28575</xdr:rowOff>
        </xdr:from>
        <xdr:to>
          <xdr:col>7</xdr:col>
          <xdr:colOff>781050</xdr:colOff>
          <xdr:row>479</xdr:row>
          <xdr:rowOff>333375</xdr:rowOff>
        </xdr:to>
        <xdr:sp macro="" textlink="">
          <xdr:nvSpPr>
            <xdr:cNvPr id="13168" name="Drop Down 880" hidden="1">
              <a:extLst>
                <a:ext uri="{63B3BB69-23CF-44E3-9099-C40C66FF867C}">
                  <a14:compatExt spid="_x0000_s131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479</xdr:row>
          <xdr:rowOff>38100</xdr:rowOff>
        </xdr:from>
        <xdr:to>
          <xdr:col>14</xdr:col>
          <xdr:colOff>0</xdr:colOff>
          <xdr:row>479</xdr:row>
          <xdr:rowOff>447675</xdr:rowOff>
        </xdr:to>
        <xdr:sp macro="" textlink="">
          <xdr:nvSpPr>
            <xdr:cNvPr id="13169" name="Drop Down 881" hidden="1">
              <a:extLst>
                <a:ext uri="{63B3BB69-23CF-44E3-9099-C40C66FF867C}">
                  <a14:compatExt spid="_x0000_s131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479</xdr:row>
          <xdr:rowOff>38100</xdr:rowOff>
        </xdr:from>
        <xdr:to>
          <xdr:col>12</xdr:col>
          <xdr:colOff>0</xdr:colOff>
          <xdr:row>479</xdr:row>
          <xdr:rowOff>447675</xdr:rowOff>
        </xdr:to>
        <xdr:sp macro="" textlink="">
          <xdr:nvSpPr>
            <xdr:cNvPr id="13170" name="Drop Down 882" hidden="1">
              <a:extLst>
                <a:ext uri="{63B3BB69-23CF-44E3-9099-C40C66FF867C}">
                  <a14:compatExt spid="_x0000_s131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480</xdr:row>
          <xdr:rowOff>28575</xdr:rowOff>
        </xdr:from>
        <xdr:to>
          <xdr:col>7</xdr:col>
          <xdr:colOff>781050</xdr:colOff>
          <xdr:row>480</xdr:row>
          <xdr:rowOff>333375</xdr:rowOff>
        </xdr:to>
        <xdr:sp macro="" textlink="">
          <xdr:nvSpPr>
            <xdr:cNvPr id="13171" name="Drop Down 883" hidden="1">
              <a:extLst>
                <a:ext uri="{63B3BB69-23CF-44E3-9099-C40C66FF867C}">
                  <a14:compatExt spid="_x0000_s131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480</xdr:row>
          <xdr:rowOff>38100</xdr:rowOff>
        </xdr:from>
        <xdr:to>
          <xdr:col>14</xdr:col>
          <xdr:colOff>0</xdr:colOff>
          <xdr:row>480</xdr:row>
          <xdr:rowOff>447675</xdr:rowOff>
        </xdr:to>
        <xdr:sp macro="" textlink="">
          <xdr:nvSpPr>
            <xdr:cNvPr id="13172" name="Drop Down 884" hidden="1">
              <a:extLst>
                <a:ext uri="{63B3BB69-23CF-44E3-9099-C40C66FF867C}">
                  <a14:compatExt spid="_x0000_s131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480</xdr:row>
          <xdr:rowOff>38100</xdr:rowOff>
        </xdr:from>
        <xdr:to>
          <xdr:col>12</xdr:col>
          <xdr:colOff>0</xdr:colOff>
          <xdr:row>480</xdr:row>
          <xdr:rowOff>447675</xdr:rowOff>
        </xdr:to>
        <xdr:sp macro="" textlink="">
          <xdr:nvSpPr>
            <xdr:cNvPr id="13173" name="Drop Down 885" hidden="1">
              <a:extLst>
                <a:ext uri="{63B3BB69-23CF-44E3-9099-C40C66FF867C}">
                  <a14:compatExt spid="_x0000_s131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481</xdr:row>
          <xdr:rowOff>28575</xdr:rowOff>
        </xdr:from>
        <xdr:to>
          <xdr:col>7</xdr:col>
          <xdr:colOff>781050</xdr:colOff>
          <xdr:row>481</xdr:row>
          <xdr:rowOff>333375</xdr:rowOff>
        </xdr:to>
        <xdr:sp macro="" textlink="">
          <xdr:nvSpPr>
            <xdr:cNvPr id="13174" name="Drop Down 886" hidden="1">
              <a:extLst>
                <a:ext uri="{63B3BB69-23CF-44E3-9099-C40C66FF867C}">
                  <a14:compatExt spid="_x0000_s131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481</xdr:row>
          <xdr:rowOff>38100</xdr:rowOff>
        </xdr:from>
        <xdr:to>
          <xdr:col>14</xdr:col>
          <xdr:colOff>0</xdr:colOff>
          <xdr:row>481</xdr:row>
          <xdr:rowOff>447675</xdr:rowOff>
        </xdr:to>
        <xdr:sp macro="" textlink="">
          <xdr:nvSpPr>
            <xdr:cNvPr id="13175" name="Drop Down 887" hidden="1">
              <a:extLst>
                <a:ext uri="{63B3BB69-23CF-44E3-9099-C40C66FF867C}">
                  <a14:compatExt spid="_x0000_s131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481</xdr:row>
          <xdr:rowOff>38100</xdr:rowOff>
        </xdr:from>
        <xdr:to>
          <xdr:col>12</xdr:col>
          <xdr:colOff>0</xdr:colOff>
          <xdr:row>481</xdr:row>
          <xdr:rowOff>447675</xdr:rowOff>
        </xdr:to>
        <xdr:sp macro="" textlink="">
          <xdr:nvSpPr>
            <xdr:cNvPr id="13176" name="Drop Down 888" hidden="1">
              <a:extLst>
                <a:ext uri="{63B3BB69-23CF-44E3-9099-C40C66FF867C}">
                  <a14:compatExt spid="_x0000_s131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482</xdr:row>
          <xdr:rowOff>28575</xdr:rowOff>
        </xdr:from>
        <xdr:to>
          <xdr:col>7</xdr:col>
          <xdr:colOff>781050</xdr:colOff>
          <xdr:row>482</xdr:row>
          <xdr:rowOff>333375</xdr:rowOff>
        </xdr:to>
        <xdr:sp macro="" textlink="">
          <xdr:nvSpPr>
            <xdr:cNvPr id="13177" name="Drop Down 889" hidden="1">
              <a:extLst>
                <a:ext uri="{63B3BB69-23CF-44E3-9099-C40C66FF867C}">
                  <a14:compatExt spid="_x0000_s131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482</xdr:row>
          <xdr:rowOff>38100</xdr:rowOff>
        </xdr:from>
        <xdr:to>
          <xdr:col>14</xdr:col>
          <xdr:colOff>0</xdr:colOff>
          <xdr:row>482</xdr:row>
          <xdr:rowOff>447675</xdr:rowOff>
        </xdr:to>
        <xdr:sp macro="" textlink="">
          <xdr:nvSpPr>
            <xdr:cNvPr id="13178" name="Drop Down 890" hidden="1">
              <a:extLst>
                <a:ext uri="{63B3BB69-23CF-44E3-9099-C40C66FF867C}">
                  <a14:compatExt spid="_x0000_s131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482</xdr:row>
          <xdr:rowOff>38100</xdr:rowOff>
        </xdr:from>
        <xdr:to>
          <xdr:col>12</xdr:col>
          <xdr:colOff>0</xdr:colOff>
          <xdr:row>482</xdr:row>
          <xdr:rowOff>447675</xdr:rowOff>
        </xdr:to>
        <xdr:sp macro="" textlink="">
          <xdr:nvSpPr>
            <xdr:cNvPr id="13179" name="Drop Down 891" hidden="1">
              <a:extLst>
                <a:ext uri="{63B3BB69-23CF-44E3-9099-C40C66FF867C}">
                  <a14:compatExt spid="_x0000_s131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487</xdr:row>
          <xdr:rowOff>28575</xdr:rowOff>
        </xdr:from>
        <xdr:to>
          <xdr:col>7</xdr:col>
          <xdr:colOff>781050</xdr:colOff>
          <xdr:row>487</xdr:row>
          <xdr:rowOff>333375</xdr:rowOff>
        </xdr:to>
        <xdr:sp macro="" textlink="">
          <xdr:nvSpPr>
            <xdr:cNvPr id="13180" name="Drop Down 892" hidden="1">
              <a:extLst>
                <a:ext uri="{63B3BB69-23CF-44E3-9099-C40C66FF867C}">
                  <a14:compatExt spid="_x0000_s131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487</xdr:row>
          <xdr:rowOff>38100</xdr:rowOff>
        </xdr:from>
        <xdr:to>
          <xdr:col>14</xdr:col>
          <xdr:colOff>0</xdr:colOff>
          <xdr:row>487</xdr:row>
          <xdr:rowOff>447675</xdr:rowOff>
        </xdr:to>
        <xdr:sp macro="" textlink="">
          <xdr:nvSpPr>
            <xdr:cNvPr id="13181" name="Drop Down 893" hidden="1">
              <a:extLst>
                <a:ext uri="{63B3BB69-23CF-44E3-9099-C40C66FF867C}">
                  <a14:compatExt spid="_x0000_s131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487</xdr:row>
          <xdr:rowOff>38100</xdr:rowOff>
        </xdr:from>
        <xdr:to>
          <xdr:col>12</xdr:col>
          <xdr:colOff>0</xdr:colOff>
          <xdr:row>487</xdr:row>
          <xdr:rowOff>447675</xdr:rowOff>
        </xdr:to>
        <xdr:sp macro="" textlink="">
          <xdr:nvSpPr>
            <xdr:cNvPr id="13182" name="Drop Down 894" hidden="1">
              <a:extLst>
                <a:ext uri="{63B3BB69-23CF-44E3-9099-C40C66FF867C}">
                  <a14:compatExt spid="_x0000_s131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496</xdr:row>
          <xdr:rowOff>28575</xdr:rowOff>
        </xdr:from>
        <xdr:to>
          <xdr:col>7</xdr:col>
          <xdr:colOff>781050</xdr:colOff>
          <xdr:row>496</xdr:row>
          <xdr:rowOff>333375</xdr:rowOff>
        </xdr:to>
        <xdr:sp macro="" textlink="">
          <xdr:nvSpPr>
            <xdr:cNvPr id="13183" name="Drop Down 895" hidden="1">
              <a:extLst>
                <a:ext uri="{63B3BB69-23CF-44E3-9099-C40C66FF867C}">
                  <a14:compatExt spid="_x0000_s131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496</xdr:row>
          <xdr:rowOff>38100</xdr:rowOff>
        </xdr:from>
        <xdr:to>
          <xdr:col>14</xdr:col>
          <xdr:colOff>0</xdr:colOff>
          <xdr:row>496</xdr:row>
          <xdr:rowOff>447675</xdr:rowOff>
        </xdr:to>
        <xdr:sp macro="" textlink="">
          <xdr:nvSpPr>
            <xdr:cNvPr id="13184" name="Drop Down 896" hidden="1">
              <a:extLst>
                <a:ext uri="{63B3BB69-23CF-44E3-9099-C40C66FF867C}">
                  <a14:compatExt spid="_x0000_s131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496</xdr:row>
          <xdr:rowOff>38100</xdr:rowOff>
        </xdr:from>
        <xdr:to>
          <xdr:col>12</xdr:col>
          <xdr:colOff>0</xdr:colOff>
          <xdr:row>496</xdr:row>
          <xdr:rowOff>447675</xdr:rowOff>
        </xdr:to>
        <xdr:sp macro="" textlink="">
          <xdr:nvSpPr>
            <xdr:cNvPr id="13185" name="Drop Down 897" hidden="1">
              <a:extLst>
                <a:ext uri="{63B3BB69-23CF-44E3-9099-C40C66FF867C}">
                  <a14:compatExt spid="_x0000_s131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497</xdr:row>
          <xdr:rowOff>28575</xdr:rowOff>
        </xdr:from>
        <xdr:to>
          <xdr:col>7</xdr:col>
          <xdr:colOff>781050</xdr:colOff>
          <xdr:row>497</xdr:row>
          <xdr:rowOff>333375</xdr:rowOff>
        </xdr:to>
        <xdr:sp macro="" textlink="">
          <xdr:nvSpPr>
            <xdr:cNvPr id="13186" name="Drop Down 898" hidden="1">
              <a:extLst>
                <a:ext uri="{63B3BB69-23CF-44E3-9099-C40C66FF867C}">
                  <a14:compatExt spid="_x0000_s131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497</xdr:row>
          <xdr:rowOff>38100</xdr:rowOff>
        </xdr:from>
        <xdr:to>
          <xdr:col>14</xdr:col>
          <xdr:colOff>0</xdr:colOff>
          <xdr:row>497</xdr:row>
          <xdr:rowOff>447675</xdr:rowOff>
        </xdr:to>
        <xdr:sp macro="" textlink="">
          <xdr:nvSpPr>
            <xdr:cNvPr id="13187" name="Drop Down 899" hidden="1">
              <a:extLst>
                <a:ext uri="{63B3BB69-23CF-44E3-9099-C40C66FF867C}">
                  <a14:compatExt spid="_x0000_s131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497</xdr:row>
          <xdr:rowOff>38100</xdr:rowOff>
        </xdr:from>
        <xdr:to>
          <xdr:col>12</xdr:col>
          <xdr:colOff>0</xdr:colOff>
          <xdr:row>497</xdr:row>
          <xdr:rowOff>447675</xdr:rowOff>
        </xdr:to>
        <xdr:sp macro="" textlink="">
          <xdr:nvSpPr>
            <xdr:cNvPr id="13188" name="Drop Down 900" hidden="1">
              <a:extLst>
                <a:ext uri="{63B3BB69-23CF-44E3-9099-C40C66FF867C}">
                  <a14:compatExt spid="_x0000_s131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498</xdr:row>
          <xdr:rowOff>28575</xdr:rowOff>
        </xdr:from>
        <xdr:to>
          <xdr:col>7</xdr:col>
          <xdr:colOff>781050</xdr:colOff>
          <xdr:row>498</xdr:row>
          <xdr:rowOff>333375</xdr:rowOff>
        </xdr:to>
        <xdr:sp macro="" textlink="">
          <xdr:nvSpPr>
            <xdr:cNvPr id="13189" name="Drop Down 901" hidden="1">
              <a:extLst>
                <a:ext uri="{63B3BB69-23CF-44E3-9099-C40C66FF867C}">
                  <a14:compatExt spid="_x0000_s131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498</xdr:row>
          <xdr:rowOff>38100</xdr:rowOff>
        </xdr:from>
        <xdr:to>
          <xdr:col>14</xdr:col>
          <xdr:colOff>0</xdr:colOff>
          <xdr:row>498</xdr:row>
          <xdr:rowOff>447675</xdr:rowOff>
        </xdr:to>
        <xdr:sp macro="" textlink="">
          <xdr:nvSpPr>
            <xdr:cNvPr id="13190" name="Drop Down 902" hidden="1">
              <a:extLst>
                <a:ext uri="{63B3BB69-23CF-44E3-9099-C40C66FF867C}">
                  <a14:compatExt spid="_x0000_s131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498</xdr:row>
          <xdr:rowOff>38100</xdr:rowOff>
        </xdr:from>
        <xdr:to>
          <xdr:col>12</xdr:col>
          <xdr:colOff>0</xdr:colOff>
          <xdr:row>498</xdr:row>
          <xdr:rowOff>447675</xdr:rowOff>
        </xdr:to>
        <xdr:sp macro="" textlink="">
          <xdr:nvSpPr>
            <xdr:cNvPr id="13191" name="Drop Down 903" hidden="1">
              <a:extLst>
                <a:ext uri="{63B3BB69-23CF-44E3-9099-C40C66FF867C}">
                  <a14:compatExt spid="_x0000_s131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499</xdr:row>
          <xdr:rowOff>28575</xdr:rowOff>
        </xdr:from>
        <xdr:to>
          <xdr:col>7</xdr:col>
          <xdr:colOff>781050</xdr:colOff>
          <xdr:row>499</xdr:row>
          <xdr:rowOff>333375</xdr:rowOff>
        </xdr:to>
        <xdr:sp macro="" textlink="">
          <xdr:nvSpPr>
            <xdr:cNvPr id="13192" name="Drop Down 904" hidden="1">
              <a:extLst>
                <a:ext uri="{63B3BB69-23CF-44E3-9099-C40C66FF867C}">
                  <a14:compatExt spid="_x0000_s131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499</xdr:row>
          <xdr:rowOff>38100</xdr:rowOff>
        </xdr:from>
        <xdr:to>
          <xdr:col>14</xdr:col>
          <xdr:colOff>0</xdr:colOff>
          <xdr:row>499</xdr:row>
          <xdr:rowOff>447675</xdr:rowOff>
        </xdr:to>
        <xdr:sp macro="" textlink="">
          <xdr:nvSpPr>
            <xdr:cNvPr id="13193" name="Drop Down 905" hidden="1">
              <a:extLst>
                <a:ext uri="{63B3BB69-23CF-44E3-9099-C40C66FF867C}">
                  <a14:compatExt spid="_x0000_s131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499</xdr:row>
          <xdr:rowOff>38100</xdr:rowOff>
        </xdr:from>
        <xdr:to>
          <xdr:col>12</xdr:col>
          <xdr:colOff>0</xdr:colOff>
          <xdr:row>499</xdr:row>
          <xdr:rowOff>447675</xdr:rowOff>
        </xdr:to>
        <xdr:sp macro="" textlink="">
          <xdr:nvSpPr>
            <xdr:cNvPr id="13194" name="Drop Down 906" hidden="1">
              <a:extLst>
                <a:ext uri="{63B3BB69-23CF-44E3-9099-C40C66FF867C}">
                  <a14:compatExt spid="_x0000_s131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500</xdr:row>
          <xdr:rowOff>28575</xdr:rowOff>
        </xdr:from>
        <xdr:to>
          <xdr:col>7</xdr:col>
          <xdr:colOff>781050</xdr:colOff>
          <xdr:row>500</xdr:row>
          <xdr:rowOff>333375</xdr:rowOff>
        </xdr:to>
        <xdr:sp macro="" textlink="">
          <xdr:nvSpPr>
            <xdr:cNvPr id="13195" name="Drop Down 907" hidden="1">
              <a:extLst>
                <a:ext uri="{63B3BB69-23CF-44E3-9099-C40C66FF867C}">
                  <a14:compatExt spid="_x0000_s131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500</xdr:row>
          <xdr:rowOff>38100</xdr:rowOff>
        </xdr:from>
        <xdr:to>
          <xdr:col>14</xdr:col>
          <xdr:colOff>0</xdr:colOff>
          <xdr:row>500</xdr:row>
          <xdr:rowOff>447675</xdr:rowOff>
        </xdr:to>
        <xdr:sp macro="" textlink="">
          <xdr:nvSpPr>
            <xdr:cNvPr id="13196" name="Drop Down 908" hidden="1">
              <a:extLst>
                <a:ext uri="{63B3BB69-23CF-44E3-9099-C40C66FF867C}">
                  <a14:compatExt spid="_x0000_s131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500</xdr:row>
          <xdr:rowOff>38100</xdr:rowOff>
        </xdr:from>
        <xdr:to>
          <xdr:col>12</xdr:col>
          <xdr:colOff>0</xdr:colOff>
          <xdr:row>500</xdr:row>
          <xdr:rowOff>447675</xdr:rowOff>
        </xdr:to>
        <xdr:sp macro="" textlink="">
          <xdr:nvSpPr>
            <xdr:cNvPr id="13197" name="Drop Down 909" hidden="1">
              <a:extLst>
                <a:ext uri="{63B3BB69-23CF-44E3-9099-C40C66FF867C}">
                  <a14:compatExt spid="_x0000_s131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501</xdr:row>
          <xdr:rowOff>28575</xdr:rowOff>
        </xdr:from>
        <xdr:to>
          <xdr:col>7</xdr:col>
          <xdr:colOff>781050</xdr:colOff>
          <xdr:row>501</xdr:row>
          <xdr:rowOff>333375</xdr:rowOff>
        </xdr:to>
        <xdr:sp macro="" textlink="">
          <xdr:nvSpPr>
            <xdr:cNvPr id="13198" name="Drop Down 910" hidden="1">
              <a:extLst>
                <a:ext uri="{63B3BB69-23CF-44E3-9099-C40C66FF867C}">
                  <a14:compatExt spid="_x0000_s131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501</xdr:row>
          <xdr:rowOff>38100</xdr:rowOff>
        </xdr:from>
        <xdr:to>
          <xdr:col>14</xdr:col>
          <xdr:colOff>0</xdr:colOff>
          <xdr:row>501</xdr:row>
          <xdr:rowOff>447675</xdr:rowOff>
        </xdr:to>
        <xdr:sp macro="" textlink="">
          <xdr:nvSpPr>
            <xdr:cNvPr id="13199" name="Drop Down 911" hidden="1">
              <a:extLst>
                <a:ext uri="{63B3BB69-23CF-44E3-9099-C40C66FF867C}">
                  <a14:compatExt spid="_x0000_s131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501</xdr:row>
          <xdr:rowOff>38100</xdr:rowOff>
        </xdr:from>
        <xdr:to>
          <xdr:col>12</xdr:col>
          <xdr:colOff>0</xdr:colOff>
          <xdr:row>501</xdr:row>
          <xdr:rowOff>447675</xdr:rowOff>
        </xdr:to>
        <xdr:sp macro="" textlink="">
          <xdr:nvSpPr>
            <xdr:cNvPr id="13200" name="Drop Down 912" hidden="1">
              <a:extLst>
                <a:ext uri="{63B3BB69-23CF-44E3-9099-C40C66FF867C}">
                  <a14:compatExt spid="_x0000_s13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502</xdr:row>
          <xdr:rowOff>28575</xdr:rowOff>
        </xdr:from>
        <xdr:to>
          <xdr:col>7</xdr:col>
          <xdr:colOff>781050</xdr:colOff>
          <xdr:row>502</xdr:row>
          <xdr:rowOff>333375</xdr:rowOff>
        </xdr:to>
        <xdr:sp macro="" textlink="">
          <xdr:nvSpPr>
            <xdr:cNvPr id="13201" name="Drop Down 913" hidden="1">
              <a:extLst>
                <a:ext uri="{63B3BB69-23CF-44E3-9099-C40C66FF867C}">
                  <a14:compatExt spid="_x0000_s132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502</xdr:row>
          <xdr:rowOff>38100</xdr:rowOff>
        </xdr:from>
        <xdr:to>
          <xdr:col>14</xdr:col>
          <xdr:colOff>0</xdr:colOff>
          <xdr:row>502</xdr:row>
          <xdr:rowOff>447675</xdr:rowOff>
        </xdr:to>
        <xdr:sp macro="" textlink="">
          <xdr:nvSpPr>
            <xdr:cNvPr id="13202" name="Drop Down 914" hidden="1">
              <a:extLst>
                <a:ext uri="{63B3BB69-23CF-44E3-9099-C40C66FF867C}">
                  <a14:compatExt spid="_x0000_s132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502</xdr:row>
          <xdr:rowOff>38100</xdr:rowOff>
        </xdr:from>
        <xdr:to>
          <xdr:col>12</xdr:col>
          <xdr:colOff>0</xdr:colOff>
          <xdr:row>502</xdr:row>
          <xdr:rowOff>447675</xdr:rowOff>
        </xdr:to>
        <xdr:sp macro="" textlink="">
          <xdr:nvSpPr>
            <xdr:cNvPr id="13203" name="Drop Down 915" hidden="1">
              <a:extLst>
                <a:ext uri="{63B3BB69-23CF-44E3-9099-C40C66FF867C}">
                  <a14:compatExt spid="_x0000_s132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503</xdr:row>
          <xdr:rowOff>28575</xdr:rowOff>
        </xdr:from>
        <xdr:to>
          <xdr:col>7</xdr:col>
          <xdr:colOff>781050</xdr:colOff>
          <xdr:row>503</xdr:row>
          <xdr:rowOff>333375</xdr:rowOff>
        </xdr:to>
        <xdr:sp macro="" textlink="">
          <xdr:nvSpPr>
            <xdr:cNvPr id="13204" name="Drop Down 916" hidden="1">
              <a:extLst>
                <a:ext uri="{63B3BB69-23CF-44E3-9099-C40C66FF867C}">
                  <a14:compatExt spid="_x0000_s132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503</xdr:row>
          <xdr:rowOff>38100</xdr:rowOff>
        </xdr:from>
        <xdr:to>
          <xdr:col>14</xdr:col>
          <xdr:colOff>0</xdr:colOff>
          <xdr:row>503</xdr:row>
          <xdr:rowOff>447675</xdr:rowOff>
        </xdr:to>
        <xdr:sp macro="" textlink="">
          <xdr:nvSpPr>
            <xdr:cNvPr id="13205" name="Drop Down 917" hidden="1">
              <a:extLst>
                <a:ext uri="{63B3BB69-23CF-44E3-9099-C40C66FF867C}">
                  <a14:compatExt spid="_x0000_s132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503</xdr:row>
          <xdr:rowOff>38100</xdr:rowOff>
        </xdr:from>
        <xdr:to>
          <xdr:col>12</xdr:col>
          <xdr:colOff>0</xdr:colOff>
          <xdr:row>503</xdr:row>
          <xdr:rowOff>447675</xdr:rowOff>
        </xdr:to>
        <xdr:sp macro="" textlink="">
          <xdr:nvSpPr>
            <xdr:cNvPr id="13206" name="Drop Down 918" hidden="1">
              <a:extLst>
                <a:ext uri="{63B3BB69-23CF-44E3-9099-C40C66FF867C}">
                  <a14:compatExt spid="_x0000_s132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504</xdr:row>
          <xdr:rowOff>28575</xdr:rowOff>
        </xdr:from>
        <xdr:to>
          <xdr:col>7</xdr:col>
          <xdr:colOff>781050</xdr:colOff>
          <xdr:row>504</xdr:row>
          <xdr:rowOff>333375</xdr:rowOff>
        </xdr:to>
        <xdr:sp macro="" textlink="">
          <xdr:nvSpPr>
            <xdr:cNvPr id="13213" name="Drop Down 925" hidden="1">
              <a:extLst>
                <a:ext uri="{63B3BB69-23CF-44E3-9099-C40C66FF867C}">
                  <a14:compatExt spid="_x0000_s132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504</xdr:row>
          <xdr:rowOff>38100</xdr:rowOff>
        </xdr:from>
        <xdr:to>
          <xdr:col>14</xdr:col>
          <xdr:colOff>0</xdr:colOff>
          <xdr:row>504</xdr:row>
          <xdr:rowOff>447675</xdr:rowOff>
        </xdr:to>
        <xdr:sp macro="" textlink="">
          <xdr:nvSpPr>
            <xdr:cNvPr id="13214" name="Drop Down 926" hidden="1">
              <a:extLst>
                <a:ext uri="{63B3BB69-23CF-44E3-9099-C40C66FF867C}">
                  <a14:compatExt spid="_x0000_s132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504</xdr:row>
          <xdr:rowOff>38100</xdr:rowOff>
        </xdr:from>
        <xdr:to>
          <xdr:col>12</xdr:col>
          <xdr:colOff>0</xdr:colOff>
          <xdr:row>504</xdr:row>
          <xdr:rowOff>447675</xdr:rowOff>
        </xdr:to>
        <xdr:sp macro="" textlink="">
          <xdr:nvSpPr>
            <xdr:cNvPr id="13215" name="Drop Down 927" hidden="1">
              <a:extLst>
                <a:ext uri="{63B3BB69-23CF-44E3-9099-C40C66FF867C}">
                  <a14:compatExt spid="_x0000_s132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19050</xdr:colOff>
          <xdr:row>508</xdr:row>
          <xdr:rowOff>104775</xdr:rowOff>
        </xdr:from>
        <xdr:to>
          <xdr:col>6</xdr:col>
          <xdr:colOff>161925</xdr:colOff>
          <xdr:row>510</xdr:row>
          <xdr:rowOff>171450</xdr:rowOff>
        </xdr:to>
        <xdr:sp macro="" textlink="">
          <xdr:nvSpPr>
            <xdr:cNvPr id="13216" name="Button 928" hidden="1">
              <a:extLst>
                <a:ext uri="{63B3BB69-23CF-44E3-9099-C40C66FF867C}">
                  <a14:compatExt spid="_x0000_s1321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xdr:twoCellAnchor>
    <xdr:from>
      <xdr:col>9</xdr:col>
      <xdr:colOff>2638424</xdr:colOff>
      <xdr:row>667</xdr:row>
      <xdr:rowOff>104775</xdr:rowOff>
    </xdr:from>
    <xdr:to>
      <xdr:col>12</xdr:col>
      <xdr:colOff>419100</xdr:colOff>
      <xdr:row>669</xdr:row>
      <xdr:rowOff>173775</xdr:rowOff>
    </xdr:to>
    <xdr:sp macro="[0]!Module2Safeguards" textlink="">
      <xdr:nvSpPr>
        <xdr:cNvPr id="757" name="Flowchart: Process 756"/>
        <xdr:cNvSpPr/>
      </xdr:nvSpPr>
      <xdr:spPr>
        <a:xfrm flipH="1">
          <a:off x="6705599" y="212588475"/>
          <a:ext cx="17240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pour choisir une autre garantie</a:t>
          </a:r>
        </a:p>
      </xdr:txBody>
    </xdr:sp>
    <xdr:clientData/>
  </xdr:twoCellAnchor>
  <xdr:twoCellAnchor>
    <xdr:from>
      <xdr:col>9</xdr:col>
      <xdr:colOff>981075</xdr:colOff>
      <xdr:row>667</xdr:row>
      <xdr:rowOff>104775</xdr:rowOff>
    </xdr:from>
    <xdr:to>
      <xdr:col>9</xdr:col>
      <xdr:colOff>2447926</xdr:colOff>
      <xdr:row>669</xdr:row>
      <xdr:rowOff>173775</xdr:rowOff>
    </xdr:to>
    <xdr:sp macro="[0]!Module33.Module3" textlink="">
      <xdr:nvSpPr>
        <xdr:cNvPr id="758" name="Flowchart: Process 757"/>
        <xdr:cNvSpPr/>
      </xdr:nvSpPr>
      <xdr:spPr>
        <a:xfrm>
          <a:off x="5048250" y="212588475"/>
          <a:ext cx="14668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 </a:t>
          </a:r>
        </a:p>
      </xdr:txBody>
    </xdr:sp>
    <xdr:clientData/>
  </xdr:twoCellAnchor>
  <mc:AlternateContent xmlns:mc="http://schemas.openxmlformats.org/markup-compatibility/2006">
    <mc:Choice xmlns:a14="http://schemas.microsoft.com/office/drawing/2010/main" Requires="a14">
      <xdr:twoCellAnchor>
        <xdr:from>
          <xdr:col>3</xdr:col>
          <xdr:colOff>47625</xdr:colOff>
          <xdr:row>578</xdr:row>
          <xdr:rowOff>28575</xdr:rowOff>
        </xdr:from>
        <xdr:to>
          <xdr:col>7</xdr:col>
          <xdr:colOff>781050</xdr:colOff>
          <xdr:row>578</xdr:row>
          <xdr:rowOff>333375</xdr:rowOff>
        </xdr:to>
        <xdr:sp macro="" textlink="">
          <xdr:nvSpPr>
            <xdr:cNvPr id="13217" name="Drop Down 929" hidden="1">
              <a:extLst>
                <a:ext uri="{63B3BB69-23CF-44E3-9099-C40C66FF867C}">
                  <a14:compatExt spid="_x0000_s132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578</xdr:row>
          <xdr:rowOff>38100</xdr:rowOff>
        </xdr:from>
        <xdr:to>
          <xdr:col>14</xdr:col>
          <xdr:colOff>0</xdr:colOff>
          <xdr:row>578</xdr:row>
          <xdr:rowOff>447675</xdr:rowOff>
        </xdr:to>
        <xdr:sp macro="" textlink="">
          <xdr:nvSpPr>
            <xdr:cNvPr id="13218" name="Drop Down 930" hidden="1">
              <a:extLst>
                <a:ext uri="{63B3BB69-23CF-44E3-9099-C40C66FF867C}">
                  <a14:compatExt spid="_x0000_s132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578</xdr:row>
          <xdr:rowOff>38100</xdr:rowOff>
        </xdr:from>
        <xdr:to>
          <xdr:col>12</xdr:col>
          <xdr:colOff>0</xdr:colOff>
          <xdr:row>578</xdr:row>
          <xdr:rowOff>447675</xdr:rowOff>
        </xdr:to>
        <xdr:sp macro="" textlink="">
          <xdr:nvSpPr>
            <xdr:cNvPr id="13219" name="Drop Down 931" hidden="1">
              <a:extLst>
                <a:ext uri="{63B3BB69-23CF-44E3-9099-C40C66FF867C}">
                  <a14:compatExt spid="_x0000_s132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579</xdr:row>
          <xdr:rowOff>28575</xdr:rowOff>
        </xdr:from>
        <xdr:to>
          <xdr:col>7</xdr:col>
          <xdr:colOff>781050</xdr:colOff>
          <xdr:row>579</xdr:row>
          <xdr:rowOff>333375</xdr:rowOff>
        </xdr:to>
        <xdr:sp macro="" textlink="">
          <xdr:nvSpPr>
            <xdr:cNvPr id="13220" name="Drop Down 932" hidden="1">
              <a:extLst>
                <a:ext uri="{63B3BB69-23CF-44E3-9099-C40C66FF867C}">
                  <a14:compatExt spid="_x0000_s132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579</xdr:row>
          <xdr:rowOff>38100</xdr:rowOff>
        </xdr:from>
        <xdr:to>
          <xdr:col>14</xdr:col>
          <xdr:colOff>0</xdr:colOff>
          <xdr:row>579</xdr:row>
          <xdr:rowOff>447675</xdr:rowOff>
        </xdr:to>
        <xdr:sp macro="" textlink="">
          <xdr:nvSpPr>
            <xdr:cNvPr id="13221" name="Drop Down 933" hidden="1">
              <a:extLst>
                <a:ext uri="{63B3BB69-23CF-44E3-9099-C40C66FF867C}">
                  <a14:compatExt spid="_x0000_s132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579</xdr:row>
          <xdr:rowOff>38100</xdr:rowOff>
        </xdr:from>
        <xdr:to>
          <xdr:col>12</xdr:col>
          <xdr:colOff>0</xdr:colOff>
          <xdr:row>579</xdr:row>
          <xdr:rowOff>447675</xdr:rowOff>
        </xdr:to>
        <xdr:sp macro="" textlink="">
          <xdr:nvSpPr>
            <xdr:cNvPr id="13222" name="Drop Down 934" hidden="1">
              <a:extLst>
                <a:ext uri="{63B3BB69-23CF-44E3-9099-C40C66FF867C}">
                  <a14:compatExt spid="_x0000_s132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580</xdr:row>
          <xdr:rowOff>28575</xdr:rowOff>
        </xdr:from>
        <xdr:to>
          <xdr:col>7</xdr:col>
          <xdr:colOff>781050</xdr:colOff>
          <xdr:row>580</xdr:row>
          <xdr:rowOff>333375</xdr:rowOff>
        </xdr:to>
        <xdr:sp macro="" textlink="">
          <xdr:nvSpPr>
            <xdr:cNvPr id="13223" name="Drop Down 935" hidden="1">
              <a:extLst>
                <a:ext uri="{63B3BB69-23CF-44E3-9099-C40C66FF867C}">
                  <a14:compatExt spid="_x0000_s132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580</xdr:row>
          <xdr:rowOff>38100</xdr:rowOff>
        </xdr:from>
        <xdr:to>
          <xdr:col>14</xdr:col>
          <xdr:colOff>0</xdr:colOff>
          <xdr:row>580</xdr:row>
          <xdr:rowOff>447675</xdr:rowOff>
        </xdr:to>
        <xdr:sp macro="" textlink="">
          <xdr:nvSpPr>
            <xdr:cNvPr id="13224" name="Drop Down 936" hidden="1">
              <a:extLst>
                <a:ext uri="{63B3BB69-23CF-44E3-9099-C40C66FF867C}">
                  <a14:compatExt spid="_x0000_s132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580</xdr:row>
          <xdr:rowOff>38100</xdr:rowOff>
        </xdr:from>
        <xdr:to>
          <xdr:col>12</xdr:col>
          <xdr:colOff>0</xdr:colOff>
          <xdr:row>580</xdr:row>
          <xdr:rowOff>447675</xdr:rowOff>
        </xdr:to>
        <xdr:sp macro="" textlink="">
          <xdr:nvSpPr>
            <xdr:cNvPr id="13225" name="Drop Down 937" hidden="1">
              <a:extLst>
                <a:ext uri="{63B3BB69-23CF-44E3-9099-C40C66FF867C}">
                  <a14:compatExt spid="_x0000_s132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581</xdr:row>
          <xdr:rowOff>28575</xdr:rowOff>
        </xdr:from>
        <xdr:to>
          <xdr:col>7</xdr:col>
          <xdr:colOff>781050</xdr:colOff>
          <xdr:row>581</xdr:row>
          <xdr:rowOff>333375</xdr:rowOff>
        </xdr:to>
        <xdr:sp macro="" textlink="">
          <xdr:nvSpPr>
            <xdr:cNvPr id="13226" name="Drop Down 938" hidden="1">
              <a:extLst>
                <a:ext uri="{63B3BB69-23CF-44E3-9099-C40C66FF867C}">
                  <a14:compatExt spid="_x0000_s132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581</xdr:row>
          <xdr:rowOff>38100</xdr:rowOff>
        </xdr:from>
        <xdr:to>
          <xdr:col>14</xdr:col>
          <xdr:colOff>0</xdr:colOff>
          <xdr:row>581</xdr:row>
          <xdr:rowOff>447675</xdr:rowOff>
        </xdr:to>
        <xdr:sp macro="" textlink="">
          <xdr:nvSpPr>
            <xdr:cNvPr id="13227" name="Drop Down 939" hidden="1">
              <a:extLst>
                <a:ext uri="{63B3BB69-23CF-44E3-9099-C40C66FF867C}">
                  <a14:compatExt spid="_x0000_s132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581</xdr:row>
          <xdr:rowOff>38100</xdr:rowOff>
        </xdr:from>
        <xdr:to>
          <xdr:col>12</xdr:col>
          <xdr:colOff>0</xdr:colOff>
          <xdr:row>581</xdr:row>
          <xdr:rowOff>447675</xdr:rowOff>
        </xdr:to>
        <xdr:sp macro="" textlink="">
          <xdr:nvSpPr>
            <xdr:cNvPr id="13228" name="Drop Down 940" hidden="1">
              <a:extLst>
                <a:ext uri="{63B3BB69-23CF-44E3-9099-C40C66FF867C}">
                  <a14:compatExt spid="_x0000_s132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876300</xdr:colOff>
          <xdr:row>585</xdr:row>
          <xdr:rowOff>104775</xdr:rowOff>
        </xdr:from>
        <xdr:to>
          <xdr:col>6</xdr:col>
          <xdr:colOff>95250</xdr:colOff>
          <xdr:row>587</xdr:row>
          <xdr:rowOff>171450</xdr:rowOff>
        </xdr:to>
        <xdr:sp macro="" textlink="">
          <xdr:nvSpPr>
            <xdr:cNvPr id="13229" name="Button 941" hidden="1">
              <a:extLst>
                <a:ext uri="{63B3BB69-23CF-44E3-9099-C40C66FF867C}">
                  <a14:compatExt spid="_x0000_s1322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658</xdr:row>
          <xdr:rowOff>28575</xdr:rowOff>
        </xdr:from>
        <xdr:to>
          <xdr:col>7</xdr:col>
          <xdr:colOff>781050</xdr:colOff>
          <xdr:row>658</xdr:row>
          <xdr:rowOff>333375</xdr:rowOff>
        </xdr:to>
        <xdr:sp macro="" textlink="">
          <xdr:nvSpPr>
            <xdr:cNvPr id="13230" name="Drop Down 942" hidden="1">
              <a:extLst>
                <a:ext uri="{63B3BB69-23CF-44E3-9099-C40C66FF867C}">
                  <a14:compatExt spid="_x0000_s132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658</xdr:row>
          <xdr:rowOff>38100</xdr:rowOff>
        </xdr:from>
        <xdr:to>
          <xdr:col>14</xdr:col>
          <xdr:colOff>0</xdr:colOff>
          <xdr:row>658</xdr:row>
          <xdr:rowOff>447675</xdr:rowOff>
        </xdr:to>
        <xdr:sp macro="" textlink="">
          <xdr:nvSpPr>
            <xdr:cNvPr id="13231" name="Drop Down 943" hidden="1">
              <a:extLst>
                <a:ext uri="{63B3BB69-23CF-44E3-9099-C40C66FF867C}">
                  <a14:compatExt spid="_x0000_s132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658</xdr:row>
          <xdr:rowOff>38100</xdr:rowOff>
        </xdr:from>
        <xdr:to>
          <xdr:col>12</xdr:col>
          <xdr:colOff>0</xdr:colOff>
          <xdr:row>658</xdr:row>
          <xdr:rowOff>447675</xdr:rowOff>
        </xdr:to>
        <xdr:sp macro="" textlink="">
          <xdr:nvSpPr>
            <xdr:cNvPr id="13232" name="Drop Down 944" hidden="1">
              <a:extLst>
                <a:ext uri="{63B3BB69-23CF-44E3-9099-C40C66FF867C}">
                  <a14:compatExt spid="_x0000_s132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659</xdr:row>
          <xdr:rowOff>28575</xdr:rowOff>
        </xdr:from>
        <xdr:to>
          <xdr:col>7</xdr:col>
          <xdr:colOff>781050</xdr:colOff>
          <xdr:row>659</xdr:row>
          <xdr:rowOff>333375</xdr:rowOff>
        </xdr:to>
        <xdr:sp macro="" textlink="">
          <xdr:nvSpPr>
            <xdr:cNvPr id="13233" name="Drop Down 945" hidden="1">
              <a:extLst>
                <a:ext uri="{63B3BB69-23CF-44E3-9099-C40C66FF867C}">
                  <a14:compatExt spid="_x0000_s132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659</xdr:row>
          <xdr:rowOff>38100</xdr:rowOff>
        </xdr:from>
        <xdr:to>
          <xdr:col>14</xdr:col>
          <xdr:colOff>0</xdr:colOff>
          <xdr:row>659</xdr:row>
          <xdr:rowOff>447675</xdr:rowOff>
        </xdr:to>
        <xdr:sp macro="" textlink="">
          <xdr:nvSpPr>
            <xdr:cNvPr id="13234" name="Drop Down 946" hidden="1">
              <a:extLst>
                <a:ext uri="{63B3BB69-23CF-44E3-9099-C40C66FF867C}">
                  <a14:compatExt spid="_x0000_s132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659</xdr:row>
          <xdr:rowOff>38100</xdr:rowOff>
        </xdr:from>
        <xdr:to>
          <xdr:col>12</xdr:col>
          <xdr:colOff>0</xdr:colOff>
          <xdr:row>659</xdr:row>
          <xdr:rowOff>447675</xdr:rowOff>
        </xdr:to>
        <xdr:sp macro="" textlink="">
          <xdr:nvSpPr>
            <xdr:cNvPr id="13235" name="Drop Down 947" hidden="1">
              <a:extLst>
                <a:ext uri="{63B3BB69-23CF-44E3-9099-C40C66FF867C}">
                  <a14:compatExt spid="_x0000_s132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660</xdr:row>
          <xdr:rowOff>28575</xdr:rowOff>
        </xdr:from>
        <xdr:to>
          <xdr:col>7</xdr:col>
          <xdr:colOff>781050</xdr:colOff>
          <xdr:row>660</xdr:row>
          <xdr:rowOff>333375</xdr:rowOff>
        </xdr:to>
        <xdr:sp macro="" textlink="">
          <xdr:nvSpPr>
            <xdr:cNvPr id="13236" name="Drop Down 948" hidden="1">
              <a:extLst>
                <a:ext uri="{63B3BB69-23CF-44E3-9099-C40C66FF867C}">
                  <a14:compatExt spid="_x0000_s132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660</xdr:row>
          <xdr:rowOff>38100</xdr:rowOff>
        </xdr:from>
        <xdr:to>
          <xdr:col>14</xdr:col>
          <xdr:colOff>0</xdr:colOff>
          <xdr:row>660</xdr:row>
          <xdr:rowOff>447675</xdr:rowOff>
        </xdr:to>
        <xdr:sp macro="" textlink="">
          <xdr:nvSpPr>
            <xdr:cNvPr id="13237" name="Drop Down 949" hidden="1">
              <a:extLst>
                <a:ext uri="{63B3BB69-23CF-44E3-9099-C40C66FF867C}">
                  <a14:compatExt spid="_x0000_s132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660</xdr:row>
          <xdr:rowOff>38100</xdr:rowOff>
        </xdr:from>
        <xdr:to>
          <xdr:col>12</xdr:col>
          <xdr:colOff>0</xdr:colOff>
          <xdr:row>660</xdr:row>
          <xdr:rowOff>447675</xdr:rowOff>
        </xdr:to>
        <xdr:sp macro="" textlink="">
          <xdr:nvSpPr>
            <xdr:cNvPr id="13238" name="Drop Down 950" hidden="1">
              <a:extLst>
                <a:ext uri="{63B3BB69-23CF-44E3-9099-C40C66FF867C}">
                  <a14:compatExt spid="_x0000_s132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661</xdr:row>
          <xdr:rowOff>28575</xdr:rowOff>
        </xdr:from>
        <xdr:to>
          <xdr:col>7</xdr:col>
          <xdr:colOff>781050</xdr:colOff>
          <xdr:row>661</xdr:row>
          <xdr:rowOff>333375</xdr:rowOff>
        </xdr:to>
        <xdr:sp macro="" textlink="">
          <xdr:nvSpPr>
            <xdr:cNvPr id="13239" name="Drop Down 951" hidden="1">
              <a:extLst>
                <a:ext uri="{63B3BB69-23CF-44E3-9099-C40C66FF867C}">
                  <a14:compatExt spid="_x0000_s132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661</xdr:row>
          <xdr:rowOff>38100</xdr:rowOff>
        </xdr:from>
        <xdr:to>
          <xdr:col>14</xdr:col>
          <xdr:colOff>0</xdr:colOff>
          <xdr:row>661</xdr:row>
          <xdr:rowOff>447675</xdr:rowOff>
        </xdr:to>
        <xdr:sp macro="" textlink="">
          <xdr:nvSpPr>
            <xdr:cNvPr id="13240" name="Drop Down 952" hidden="1">
              <a:extLst>
                <a:ext uri="{63B3BB69-23CF-44E3-9099-C40C66FF867C}">
                  <a14:compatExt spid="_x0000_s132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661</xdr:row>
          <xdr:rowOff>38100</xdr:rowOff>
        </xdr:from>
        <xdr:to>
          <xdr:col>12</xdr:col>
          <xdr:colOff>0</xdr:colOff>
          <xdr:row>661</xdr:row>
          <xdr:rowOff>447675</xdr:rowOff>
        </xdr:to>
        <xdr:sp macro="" textlink="">
          <xdr:nvSpPr>
            <xdr:cNvPr id="13241" name="Drop Down 953" hidden="1">
              <a:extLst>
                <a:ext uri="{63B3BB69-23CF-44E3-9099-C40C66FF867C}">
                  <a14:compatExt spid="_x0000_s132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662</xdr:row>
          <xdr:rowOff>28575</xdr:rowOff>
        </xdr:from>
        <xdr:to>
          <xdr:col>7</xdr:col>
          <xdr:colOff>781050</xdr:colOff>
          <xdr:row>662</xdr:row>
          <xdr:rowOff>333375</xdr:rowOff>
        </xdr:to>
        <xdr:sp macro="" textlink="">
          <xdr:nvSpPr>
            <xdr:cNvPr id="13242" name="Drop Down 954" hidden="1">
              <a:extLst>
                <a:ext uri="{63B3BB69-23CF-44E3-9099-C40C66FF867C}">
                  <a14:compatExt spid="_x0000_s132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662</xdr:row>
          <xdr:rowOff>38100</xdr:rowOff>
        </xdr:from>
        <xdr:to>
          <xdr:col>14</xdr:col>
          <xdr:colOff>0</xdr:colOff>
          <xdr:row>662</xdr:row>
          <xdr:rowOff>447675</xdr:rowOff>
        </xdr:to>
        <xdr:sp macro="" textlink="">
          <xdr:nvSpPr>
            <xdr:cNvPr id="13243" name="Drop Down 955" hidden="1">
              <a:extLst>
                <a:ext uri="{63B3BB69-23CF-44E3-9099-C40C66FF867C}">
                  <a14:compatExt spid="_x0000_s132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662</xdr:row>
          <xdr:rowOff>38100</xdr:rowOff>
        </xdr:from>
        <xdr:to>
          <xdr:col>12</xdr:col>
          <xdr:colOff>0</xdr:colOff>
          <xdr:row>662</xdr:row>
          <xdr:rowOff>447675</xdr:rowOff>
        </xdr:to>
        <xdr:sp macro="" textlink="">
          <xdr:nvSpPr>
            <xdr:cNvPr id="13244" name="Drop Down 956" hidden="1">
              <a:extLst>
                <a:ext uri="{63B3BB69-23CF-44E3-9099-C40C66FF867C}">
                  <a14:compatExt spid="_x0000_s132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663</xdr:row>
          <xdr:rowOff>28575</xdr:rowOff>
        </xdr:from>
        <xdr:to>
          <xdr:col>7</xdr:col>
          <xdr:colOff>781050</xdr:colOff>
          <xdr:row>663</xdr:row>
          <xdr:rowOff>333375</xdr:rowOff>
        </xdr:to>
        <xdr:sp macro="" textlink="">
          <xdr:nvSpPr>
            <xdr:cNvPr id="13245" name="Drop Down 957" hidden="1">
              <a:extLst>
                <a:ext uri="{63B3BB69-23CF-44E3-9099-C40C66FF867C}">
                  <a14:compatExt spid="_x0000_s132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663</xdr:row>
          <xdr:rowOff>38100</xdr:rowOff>
        </xdr:from>
        <xdr:to>
          <xdr:col>14</xdr:col>
          <xdr:colOff>0</xdr:colOff>
          <xdr:row>663</xdr:row>
          <xdr:rowOff>447675</xdr:rowOff>
        </xdr:to>
        <xdr:sp macro="" textlink="">
          <xdr:nvSpPr>
            <xdr:cNvPr id="13246" name="Drop Down 958" hidden="1">
              <a:extLst>
                <a:ext uri="{63B3BB69-23CF-44E3-9099-C40C66FF867C}">
                  <a14:compatExt spid="_x0000_s132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663</xdr:row>
          <xdr:rowOff>38100</xdr:rowOff>
        </xdr:from>
        <xdr:to>
          <xdr:col>12</xdr:col>
          <xdr:colOff>0</xdr:colOff>
          <xdr:row>663</xdr:row>
          <xdr:rowOff>447675</xdr:rowOff>
        </xdr:to>
        <xdr:sp macro="" textlink="">
          <xdr:nvSpPr>
            <xdr:cNvPr id="13247" name="Drop Down 959" hidden="1">
              <a:extLst>
                <a:ext uri="{63B3BB69-23CF-44E3-9099-C40C66FF867C}">
                  <a14:compatExt spid="_x0000_s132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876300</xdr:colOff>
          <xdr:row>667</xdr:row>
          <xdr:rowOff>104775</xdr:rowOff>
        </xdr:from>
        <xdr:to>
          <xdr:col>6</xdr:col>
          <xdr:colOff>133350</xdr:colOff>
          <xdr:row>669</xdr:row>
          <xdr:rowOff>171450</xdr:rowOff>
        </xdr:to>
        <xdr:sp macro="" textlink="">
          <xdr:nvSpPr>
            <xdr:cNvPr id="13248" name="Button 960" hidden="1">
              <a:extLst>
                <a:ext uri="{63B3BB69-23CF-44E3-9099-C40C66FF867C}">
                  <a14:compatExt spid="_x0000_s1324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xdr:twoCellAnchor>
    <xdr:from>
      <xdr:col>6</xdr:col>
      <xdr:colOff>600075</xdr:colOff>
      <xdr:row>109</xdr:row>
      <xdr:rowOff>66675</xdr:rowOff>
    </xdr:from>
    <xdr:to>
      <xdr:col>9</xdr:col>
      <xdr:colOff>695325</xdr:colOff>
      <xdr:row>111</xdr:row>
      <xdr:rowOff>135675</xdr:rowOff>
    </xdr:to>
    <xdr:sp macro="[0]!GoToOutputTable_Module2SafA" textlink="">
      <xdr:nvSpPr>
        <xdr:cNvPr id="795" name="Flowchart: Process 794"/>
        <xdr:cNvSpPr/>
      </xdr:nvSpPr>
      <xdr:spPr>
        <a:xfrm>
          <a:off x="3152775" y="40043100"/>
          <a:ext cx="16097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Aperçu du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xdr:twoCellAnchor>
  <xdr:twoCellAnchor>
    <xdr:from>
      <xdr:col>6</xdr:col>
      <xdr:colOff>609601</xdr:colOff>
      <xdr:row>209</xdr:row>
      <xdr:rowOff>123825</xdr:rowOff>
    </xdr:from>
    <xdr:to>
      <xdr:col>9</xdr:col>
      <xdr:colOff>685802</xdr:colOff>
      <xdr:row>212</xdr:row>
      <xdr:rowOff>2325</xdr:rowOff>
    </xdr:to>
    <xdr:sp macro="[0]!GoToOutputTable_Module2SafB" textlink="">
      <xdr:nvSpPr>
        <xdr:cNvPr id="797" name="Flowchart: Process 796"/>
        <xdr:cNvSpPr/>
      </xdr:nvSpPr>
      <xdr:spPr>
        <a:xfrm>
          <a:off x="3162301" y="72923400"/>
          <a:ext cx="159067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Aperçu du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xdr:twoCellAnchor>
  <xdr:twoCellAnchor>
    <xdr:from>
      <xdr:col>6</xdr:col>
      <xdr:colOff>571501</xdr:colOff>
      <xdr:row>304</xdr:row>
      <xdr:rowOff>114300</xdr:rowOff>
    </xdr:from>
    <xdr:to>
      <xdr:col>9</xdr:col>
      <xdr:colOff>685802</xdr:colOff>
      <xdr:row>306</xdr:row>
      <xdr:rowOff>183300</xdr:rowOff>
    </xdr:to>
    <xdr:sp macro="[0]!GoToOutputTable_Module2SafC" textlink="">
      <xdr:nvSpPr>
        <xdr:cNvPr id="798" name="Flowchart: Process 797"/>
        <xdr:cNvSpPr/>
      </xdr:nvSpPr>
      <xdr:spPr>
        <a:xfrm>
          <a:off x="3124201" y="103755825"/>
          <a:ext cx="162877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Aperçu du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xdr:twoCellAnchor>
  <xdr:twoCellAnchor>
    <xdr:from>
      <xdr:col>6</xdr:col>
      <xdr:colOff>590551</xdr:colOff>
      <xdr:row>394</xdr:row>
      <xdr:rowOff>114300</xdr:rowOff>
    </xdr:from>
    <xdr:to>
      <xdr:col>9</xdr:col>
      <xdr:colOff>685802</xdr:colOff>
      <xdr:row>396</xdr:row>
      <xdr:rowOff>183300</xdr:rowOff>
    </xdr:to>
    <xdr:sp macro="[0]!GoToOutputTable_Module2SafD" textlink="">
      <xdr:nvSpPr>
        <xdr:cNvPr id="799" name="Flowchart: Process 798"/>
        <xdr:cNvSpPr/>
      </xdr:nvSpPr>
      <xdr:spPr>
        <a:xfrm>
          <a:off x="3143251" y="132959475"/>
          <a:ext cx="16097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Aperçu du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xdr:twoCellAnchor>
  <xdr:twoCellAnchor>
    <xdr:from>
      <xdr:col>6</xdr:col>
      <xdr:colOff>600075</xdr:colOff>
      <xdr:row>508</xdr:row>
      <xdr:rowOff>104775</xdr:rowOff>
    </xdr:from>
    <xdr:to>
      <xdr:col>9</xdr:col>
      <xdr:colOff>685801</xdr:colOff>
      <xdr:row>510</xdr:row>
      <xdr:rowOff>173775</xdr:rowOff>
    </xdr:to>
    <xdr:sp macro="[0]!GoToOutputTable_Module2Safe" textlink="">
      <xdr:nvSpPr>
        <xdr:cNvPr id="800" name="Flowchart: Process 799"/>
        <xdr:cNvSpPr/>
      </xdr:nvSpPr>
      <xdr:spPr>
        <a:xfrm>
          <a:off x="3152775" y="172164375"/>
          <a:ext cx="16002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Aperçu du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xdr:twoCellAnchor>
  <xdr:twoCellAnchor>
    <xdr:from>
      <xdr:col>6</xdr:col>
      <xdr:colOff>590550</xdr:colOff>
      <xdr:row>585</xdr:row>
      <xdr:rowOff>104775</xdr:rowOff>
    </xdr:from>
    <xdr:to>
      <xdr:col>9</xdr:col>
      <xdr:colOff>676276</xdr:colOff>
      <xdr:row>587</xdr:row>
      <xdr:rowOff>173775</xdr:rowOff>
    </xdr:to>
    <xdr:sp macro="[0]!GoToOutputTable_Module2SafF" textlink="">
      <xdr:nvSpPr>
        <xdr:cNvPr id="801" name="Flowchart: Process 800"/>
        <xdr:cNvSpPr/>
      </xdr:nvSpPr>
      <xdr:spPr>
        <a:xfrm>
          <a:off x="3143250" y="191128650"/>
          <a:ext cx="16002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Aperçu du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xdr:twoCellAnchor>
  <xdr:twoCellAnchor>
    <xdr:from>
      <xdr:col>6</xdr:col>
      <xdr:colOff>600076</xdr:colOff>
      <xdr:row>667</xdr:row>
      <xdr:rowOff>104775</xdr:rowOff>
    </xdr:from>
    <xdr:to>
      <xdr:col>9</xdr:col>
      <xdr:colOff>695327</xdr:colOff>
      <xdr:row>669</xdr:row>
      <xdr:rowOff>173775</xdr:rowOff>
    </xdr:to>
    <xdr:sp macro="[0]!GoToOutputTable_Module2SafG" textlink="">
      <xdr:nvSpPr>
        <xdr:cNvPr id="802" name="Flowchart: Process 801"/>
        <xdr:cNvSpPr/>
      </xdr:nvSpPr>
      <xdr:spPr>
        <a:xfrm>
          <a:off x="3152776" y="212588475"/>
          <a:ext cx="16097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Aperçu du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xdr:twoCellAnchor>
  <mc:AlternateContent xmlns:mc="http://schemas.openxmlformats.org/markup-compatibility/2006">
    <mc:Choice xmlns:a14="http://schemas.microsoft.com/office/drawing/2010/main" Requires="a14">
      <xdr:twoCellAnchor>
        <xdr:from>
          <xdr:col>10</xdr:col>
          <xdr:colOff>9525</xdr:colOff>
          <xdr:row>68</xdr:row>
          <xdr:rowOff>495300</xdr:rowOff>
        </xdr:from>
        <xdr:to>
          <xdr:col>13</xdr:col>
          <xdr:colOff>19050</xdr:colOff>
          <xdr:row>69</xdr:row>
          <xdr:rowOff>238125</xdr:rowOff>
        </xdr:to>
        <xdr:grpSp>
          <xdr:nvGrpSpPr>
            <xdr:cNvPr id="15717" name="Group 1381"/>
            <xdr:cNvGrpSpPr>
              <a:grpSpLocks/>
            </xdr:cNvGrpSpPr>
          </xdr:nvGrpSpPr>
          <xdr:grpSpPr bwMode="auto">
            <a:xfrm>
              <a:off x="7172325" y="24269700"/>
              <a:ext cx="1314450" cy="314325"/>
              <a:chOff x="84772" y="125825"/>
              <a:chExt cx="18360" cy="2520"/>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61</xdr:row>
          <xdr:rowOff>247649</xdr:rowOff>
        </xdr:from>
        <xdr:to>
          <xdr:col>12</xdr:col>
          <xdr:colOff>428627</xdr:colOff>
          <xdr:row>63</xdr:row>
          <xdr:rowOff>4349</xdr:rowOff>
        </xdr:to>
        <xdr:grpSp>
          <xdr:nvGrpSpPr>
            <xdr:cNvPr id="28" name="Group 27"/>
            <xdr:cNvGrpSpPr/>
          </xdr:nvGrpSpPr>
          <xdr:grpSpPr>
            <a:xfrm>
              <a:off x="7172326" y="21564599"/>
              <a:ext cx="1266826" cy="252000"/>
              <a:chOff x="7124701" y="18688049"/>
              <a:chExt cx="1266826" cy="252000"/>
            </a:xfrm>
          </xdr:grpSpPr>
          <xdr:sp macro="" textlink="">
            <xdr:nvSpPr>
              <xdr:cNvPr id="12790" name="Group Box 502" hidden="1">
                <a:extLst>
                  <a:ext uri="{63B3BB69-23CF-44E3-9099-C40C66FF867C}">
                    <a14:compatExt spid="_x0000_s12790"/>
                  </a:ext>
                </a:extLst>
              </xdr:cNvPr>
              <xdr:cNvSpPr/>
            </xdr:nvSpPr>
            <xdr:spPr bwMode="auto">
              <a:xfrm>
                <a:off x="7124701" y="18688049"/>
                <a:ext cx="1266826" cy="252000"/>
              </a:xfrm>
              <a:prstGeom prst="rect">
                <a:avLst/>
              </a:prstGeom>
              <a:noFill/>
              <a:ln w="9525">
                <a:miter lim="800000"/>
                <a:headEnd/>
                <a:tailEnd/>
              </a:ln>
              <a:extLst>
                <a:ext uri="{909E8E84-426E-40DD-AFC4-6F175D3DCCD1}">
                  <a14:hiddenFill>
                    <a:noFill/>
                  </a14:hiddenFill>
                </a:ext>
              </a:extLst>
            </xdr:spPr>
          </xdr:sp>
          <xdr:sp macro="" textlink="">
            <xdr:nvSpPr>
              <xdr:cNvPr id="12810" name="Option Button 522" hidden="1">
                <a:extLst>
                  <a:ext uri="{63B3BB69-23CF-44E3-9099-C40C66FF867C}">
                    <a14:compatExt spid="_x0000_s12810"/>
                  </a:ext>
                </a:extLst>
              </xdr:cNvPr>
              <xdr:cNvSpPr/>
            </xdr:nvSpPr>
            <xdr:spPr bwMode="auto">
              <a:xfrm>
                <a:off x="7215370" y="18745419"/>
                <a:ext cx="168402"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29" name="Option Button 541" hidden="1">
                <a:extLst>
                  <a:ext uri="{63B3BB69-23CF-44E3-9099-C40C66FF867C}">
                    <a14:compatExt spid="_x0000_s12829"/>
                  </a:ext>
                </a:extLst>
              </xdr:cNvPr>
              <xdr:cNvSpPr/>
            </xdr:nvSpPr>
            <xdr:spPr bwMode="auto">
              <a:xfrm>
                <a:off x="7669395" y="18745419"/>
                <a:ext cx="168402"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70" name="Option Button 982" hidden="1">
                <a:extLst>
                  <a:ext uri="{63B3BB69-23CF-44E3-9099-C40C66FF867C}">
                    <a14:compatExt spid="_x0000_s13270"/>
                  </a:ext>
                </a:extLst>
              </xdr:cNvPr>
              <xdr:cNvSpPr/>
            </xdr:nvSpPr>
            <xdr:spPr bwMode="auto">
              <a:xfrm>
                <a:off x="8105775" y="18745261"/>
                <a:ext cx="165100"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63</xdr:row>
          <xdr:rowOff>0</xdr:rowOff>
        </xdr:from>
        <xdr:to>
          <xdr:col>12</xdr:col>
          <xdr:colOff>428625</xdr:colOff>
          <xdr:row>64</xdr:row>
          <xdr:rowOff>7327</xdr:rowOff>
        </xdr:to>
        <xdr:grpSp>
          <xdr:nvGrpSpPr>
            <xdr:cNvPr id="29" name="Group 28"/>
            <xdr:cNvGrpSpPr/>
          </xdr:nvGrpSpPr>
          <xdr:grpSpPr>
            <a:xfrm>
              <a:off x="7172325" y="21812238"/>
              <a:ext cx="1266825" cy="578827"/>
              <a:chOff x="7124700" y="18935645"/>
              <a:chExt cx="1266825" cy="388327"/>
            </a:xfrm>
          </xdr:grpSpPr>
          <xdr:sp macro="" textlink="">
            <xdr:nvSpPr>
              <xdr:cNvPr id="12833" name="Group Box 545" hidden="1">
                <a:extLst>
                  <a:ext uri="{63B3BB69-23CF-44E3-9099-C40C66FF867C}">
                    <a14:compatExt spid="_x0000_s12833"/>
                  </a:ext>
                </a:extLst>
              </xdr:cNvPr>
              <xdr:cNvSpPr/>
            </xdr:nvSpPr>
            <xdr:spPr bwMode="auto">
              <a:xfrm>
                <a:off x="7124700" y="18935645"/>
                <a:ext cx="1266825" cy="388327"/>
              </a:xfrm>
              <a:prstGeom prst="rect">
                <a:avLst/>
              </a:prstGeom>
              <a:noFill/>
              <a:ln w="9525">
                <a:miter lim="800000"/>
                <a:headEnd/>
                <a:tailEnd/>
              </a:ln>
              <a:extLst>
                <a:ext uri="{909E8E84-426E-40DD-AFC4-6F175D3DCCD1}">
                  <a14:hiddenFill>
                    <a:noFill/>
                  </a14:hiddenFill>
                </a:ext>
              </a:extLst>
            </xdr:spPr>
          </xdr:sp>
          <xdr:sp macro="" textlink="">
            <xdr:nvSpPr>
              <xdr:cNvPr id="12834" name="Option Button 546" hidden="1">
                <a:extLst>
                  <a:ext uri="{63B3BB69-23CF-44E3-9099-C40C66FF867C}">
                    <a14:compatExt spid="_x0000_s12834"/>
                  </a:ext>
                </a:extLst>
              </xdr:cNvPr>
              <xdr:cNvSpPr/>
            </xdr:nvSpPr>
            <xdr:spPr bwMode="auto">
              <a:xfrm>
                <a:off x="7215374" y="19009324"/>
                <a:ext cx="168402" cy="25301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35" name="Option Button 547" hidden="1">
                <a:extLst>
                  <a:ext uri="{63B3BB69-23CF-44E3-9099-C40C66FF867C}">
                    <a14:compatExt spid="_x0000_s12835"/>
                  </a:ext>
                </a:extLst>
              </xdr:cNvPr>
              <xdr:cNvSpPr/>
            </xdr:nvSpPr>
            <xdr:spPr bwMode="auto">
              <a:xfrm>
                <a:off x="7669395" y="19009324"/>
                <a:ext cx="168402" cy="25301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72" name="Option Button 984" hidden="1">
                <a:extLst>
                  <a:ext uri="{63B3BB69-23CF-44E3-9099-C40C66FF867C}">
                    <a14:compatExt spid="_x0000_s13272"/>
                  </a:ext>
                </a:extLst>
              </xdr:cNvPr>
              <xdr:cNvSpPr/>
            </xdr:nvSpPr>
            <xdr:spPr bwMode="auto">
              <a:xfrm>
                <a:off x="8105775" y="19005275"/>
                <a:ext cx="165100" cy="2545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64</xdr:row>
          <xdr:rowOff>7327</xdr:rowOff>
        </xdr:from>
        <xdr:to>
          <xdr:col>12</xdr:col>
          <xdr:colOff>428625</xdr:colOff>
          <xdr:row>65</xdr:row>
          <xdr:rowOff>0</xdr:rowOff>
        </xdr:to>
        <xdr:grpSp>
          <xdr:nvGrpSpPr>
            <xdr:cNvPr id="30" name="Group 29"/>
            <xdr:cNvGrpSpPr/>
          </xdr:nvGrpSpPr>
          <xdr:grpSpPr>
            <a:xfrm>
              <a:off x="7172325" y="22391077"/>
              <a:ext cx="1266825" cy="373673"/>
              <a:chOff x="7124700" y="19324027"/>
              <a:chExt cx="1266825" cy="373673"/>
            </a:xfrm>
          </xdr:grpSpPr>
          <xdr:sp macro="" textlink="">
            <xdr:nvSpPr>
              <xdr:cNvPr id="12836" name="Group Box 548" hidden="1">
                <a:extLst>
                  <a:ext uri="{63B3BB69-23CF-44E3-9099-C40C66FF867C}">
                    <a14:compatExt spid="_x0000_s12836"/>
                  </a:ext>
                </a:extLst>
              </xdr:cNvPr>
              <xdr:cNvSpPr/>
            </xdr:nvSpPr>
            <xdr:spPr bwMode="auto">
              <a:xfrm>
                <a:off x="7124700" y="19324027"/>
                <a:ext cx="1266825" cy="373673"/>
              </a:xfrm>
              <a:prstGeom prst="rect">
                <a:avLst/>
              </a:prstGeom>
              <a:noFill/>
              <a:ln w="9525">
                <a:miter lim="800000"/>
                <a:headEnd/>
                <a:tailEnd/>
              </a:ln>
              <a:extLst>
                <a:ext uri="{909E8E84-426E-40DD-AFC4-6F175D3DCCD1}">
                  <a14:hiddenFill>
                    <a:noFill/>
                  </a14:hiddenFill>
                </a:ext>
              </a:extLst>
            </xdr:spPr>
          </xdr:sp>
          <xdr:sp macro="" textlink="">
            <xdr:nvSpPr>
              <xdr:cNvPr id="12837" name="Option Button 549" hidden="1">
                <a:extLst>
                  <a:ext uri="{63B3BB69-23CF-44E3-9099-C40C66FF867C}">
                    <a14:compatExt spid="_x0000_s12837"/>
                  </a:ext>
                </a:extLst>
              </xdr:cNvPr>
              <xdr:cNvSpPr/>
            </xdr:nvSpPr>
            <xdr:spPr bwMode="auto">
              <a:xfrm>
                <a:off x="7215374" y="19408508"/>
                <a:ext cx="168402" cy="1694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38" name="Option Button 550" hidden="1">
                <a:extLst>
                  <a:ext uri="{63B3BB69-23CF-44E3-9099-C40C66FF867C}">
                    <a14:compatExt spid="_x0000_s12838"/>
                  </a:ext>
                </a:extLst>
              </xdr:cNvPr>
              <xdr:cNvSpPr/>
            </xdr:nvSpPr>
            <xdr:spPr bwMode="auto">
              <a:xfrm>
                <a:off x="7669395" y="19408508"/>
                <a:ext cx="168402" cy="1694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73" name="Option Button 985" hidden="1">
                <a:extLst>
                  <a:ext uri="{63B3BB69-23CF-44E3-9099-C40C66FF867C}">
                    <a14:compatExt spid="_x0000_s13273"/>
                  </a:ext>
                </a:extLst>
              </xdr:cNvPr>
              <xdr:cNvSpPr/>
            </xdr:nvSpPr>
            <xdr:spPr bwMode="auto">
              <a:xfrm>
                <a:off x="8105775" y="19405894"/>
                <a:ext cx="165100" cy="170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64</xdr:row>
          <xdr:rowOff>380999</xdr:rowOff>
        </xdr:from>
        <xdr:to>
          <xdr:col>12</xdr:col>
          <xdr:colOff>428625</xdr:colOff>
          <xdr:row>66</xdr:row>
          <xdr:rowOff>0</xdr:rowOff>
        </xdr:to>
        <xdr:grpSp>
          <xdr:nvGrpSpPr>
            <xdr:cNvPr id="31" name="Group 30"/>
            <xdr:cNvGrpSpPr/>
          </xdr:nvGrpSpPr>
          <xdr:grpSpPr>
            <a:xfrm>
              <a:off x="7172325" y="22764749"/>
              <a:ext cx="1266825" cy="381001"/>
              <a:chOff x="7124700" y="19697699"/>
              <a:chExt cx="1266825" cy="381001"/>
            </a:xfrm>
          </xdr:grpSpPr>
          <xdr:sp macro="" textlink="">
            <xdr:nvSpPr>
              <xdr:cNvPr id="12839" name="Group Box 551" hidden="1">
                <a:extLst>
                  <a:ext uri="{63B3BB69-23CF-44E3-9099-C40C66FF867C}">
                    <a14:compatExt spid="_x0000_s12839"/>
                  </a:ext>
                </a:extLst>
              </xdr:cNvPr>
              <xdr:cNvSpPr/>
            </xdr:nvSpPr>
            <xdr:spPr bwMode="auto">
              <a:xfrm>
                <a:off x="7124700" y="19697699"/>
                <a:ext cx="1266825" cy="381001"/>
              </a:xfrm>
              <a:prstGeom prst="rect">
                <a:avLst/>
              </a:prstGeom>
              <a:noFill/>
              <a:ln w="9525">
                <a:miter lim="800000"/>
                <a:headEnd/>
                <a:tailEnd/>
              </a:ln>
              <a:extLst>
                <a:ext uri="{909E8E84-426E-40DD-AFC4-6F175D3DCCD1}">
                  <a14:hiddenFill>
                    <a:noFill/>
                  </a14:hiddenFill>
                </a:ext>
              </a:extLst>
            </xdr:spPr>
          </xdr:sp>
          <xdr:sp macro="" textlink="">
            <xdr:nvSpPr>
              <xdr:cNvPr id="12840" name="Option Button 552" hidden="1">
                <a:extLst>
                  <a:ext uri="{63B3BB69-23CF-44E3-9099-C40C66FF867C}">
                    <a14:compatExt spid="_x0000_s12840"/>
                  </a:ext>
                </a:extLst>
              </xdr:cNvPr>
              <xdr:cNvSpPr/>
            </xdr:nvSpPr>
            <xdr:spPr bwMode="auto">
              <a:xfrm>
                <a:off x="7215374" y="19783787"/>
                <a:ext cx="168402"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41" name="Option Button 553" hidden="1">
                <a:extLst>
                  <a:ext uri="{63B3BB69-23CF-44E3-9099-C40C66FF867C}">
                    <a14:compatExt spid="_x0000_s12841"/>
                  </a:ext>
                </a:extLst>
              </xdr:cNvPr>
              <xdr:cNvSpPr/>
            </xdr:nvSpPr>
            <xdr:spPr bwMode="auto">
              <a:xfrm>
                <a:off x="7669395" y="19783787"/>
                <a:ext cx="168402"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74" name="Option Button 986" hidden="1">
                <a:extLst>
                  <a:ext uri="{63B3BB69-23CF-44E3-9099-C40C66FF867C}">
                    <a14:compatExt spid="_x0000_s13274"/>
                  </a:ext>
                </a:extLst>
              </xdr:cNvPr>
              <xdr:cNvSpPr/>
            </xdr:nvSpPr>
            <xdr:spPr bwMode="auto">
              <a:xfrm>
                <a:off x="8105775" y="19781122"/>
                <a:ext cx="165100" cy="17380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70</xdr:row>
          <xdr:rowOff>564173</xdr:rowOff>
        </xdr:from>
        <xdr:to>
          <xdr:col>12</xdr:col>
          <xdr:colOff>428625</xdr:colOff>
          <xdr:row>71</xdr:row>
          <xdr:rowOff>361950</xdr:rowOff>
        </xdr:to>
        <xdr:grpSp>
          <xdr:nvGrpSpPr>
            <xdr:cNvPr id="78" name="Group 77"/>
            <xdr:cNvGrpSpPr/>
          </xdr:nvGrpSpPr>
          <xdr:grpSpPr>
            <a:xfrm>
              <a:off x="7172325" y="25291066"/>
              <a:ext cx="1266825" cy="369277"/>
              <a:chOff x="7124700" y="21899879"/>
              <a:chExt cx="1266825" cy="388327"/>
            </a:xfrm>
          </xdr:grpSpPr>
          <xdr:sp macro="" textlink="">
            <xdr:nvSpPr>
              <xdr:cNvPr id="12845" name="Group Box 557" hidden="1">
                <a:extLst>
                  <a:ext uri="{63B3BB69-23CF-44E3-9099-C40C66FF867C}">
                    <a14:compatExt spid="_x0000_s12845"/>
                  </a:ext>
                </a:extLst>
              </xdr:cNvPr>
              <xdr:cNvSpPr/>
            </xdr:nvSpPr>
            <xdr:spPr bwMode="auto">
              <a:xfrm>
                <a:off x="7124700" y="21899879"/>
                <a:ext cx="1266825" cy="388327"/>
              </a:xfrm>
              <a:prstGeom prst="rect">
                <a:avLst/>
              </a:prstGeom>
              <a:noFill/>
              <a:ln w="9525">
                <a:miter lim="800000"/>
                <a:headEnd/>
                <a:tailEnd/>
              </a:ln>
              <a:extLst>
                <a:ext uri="{909E8E84-426E-40DD-AFC4-6F175D3DCCD1}">
                  <a14:hiddenFill>
                    <a:noFill/>
                  </a14:hiddenFill>
                </a:ext>
              </a:extLst>
            </xdr:spPr>
          </xdr:sp>
          <xdr:sp macro="" textlink="">
            <xdr:nvSpPr>
              <xdr:cNvPr id="12846" name="Option Button 558" hidden="1">
                <a:extLst>
                  <a:ext uri="{63B3BB69-23CF-44E3-9099-C40C66FF867C}">
                    <a14:compatExt spid="_x0000_s12846"/>
                  </a:ext>
                </a:extLst>
              </xdr:cNvPr>
              <xdr:cNvSpPr/>
            </xdr:nvSpPr>
            <xdr:spPr bwMode="auto">
              <a:xfrm>
                <a:off x="7215374" y="21954150"/>
                <a:ext cx="168402" cy="26253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47" name="Option Button 559" hidden="1">
                <a:extLst>
                  <a:ext uri="{63B3BB69-23CF-44E3-9099-C40C66FF867C}">
                    <a14:compatExt spid="_x0000_s12847"/>
                  </a:ext>
                </a:extLst>
              </xdr:cNvPr>
              <xdr:cNvSpPr/>
            </xdr:nvSpPr>
            <xdr:spPr bwMode="auto">
              <a:xfrm>
                <a:off x="7669395" y="21954150"/>
                <a:ext cx="168402" cy="26253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76" name="Option Button 988" hidden="1">
                <a:extLst>
                  <a:ext uri="{63B3BB69-23CF-44E3-9099-C40C66FF867C}">
                    <a14:compatExt spid="_x0000_s13276"/>
                  </a:ext>
                </a:extLst>
              </xdr:cNvPr>
              <xdr:cNvSpPr/>
            </xdr:nvSpPr>
            <xdr:spPr bwMode="auto">
              <a:xfrm>
                <a:off x="8105775" y="21953787"/>
                <a:ext cx="165100" cy="26253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69</xdr:row>
          <xdr:rowOff>0</xdr:rowOff>
        </xdr:from>
        <xdr:to>
          <xdr:col>12</xdr:col>
          <xdr:colOff>428625</xdr:colOff>
          <xdr:row>70</xdr:row>
          <xdr:rowOff>7327</xdr:rowOff>
        </xdr:to>
        <xdr:grpSp>
          <xdr:nvGrpSpPr>
            <xdr:cNvPr id="75" name="Group 74"/>
            <xdr:cNvGrpSpPr/>
          </xdr:nvGrpSpPr>
          <xdr:grpSpPr>
            <a:xfrm>
              <a:off x="7172325" y="24345929"/>
              <a:ext cx="1266825" cy="388327"/>
              <a:chOff x="7124700" y="21088487"/>
              <a:chExt cx="1266825" cy="254977"/>
            </a:xfrm>
          </xdr:grpSpPr>
          <xdr:sp macro="" textlink="">
            <xdr:nvSpPr>
              <xdr:cNvPr id="13277" name="Option Button 989" hidden="1">
                <a:extLst>
                  <a:ext uri="{63B3BB69-23CF-44E3-9099-C40C66FF867C}">
                    <a14:compatExt spid="_x0000_s13277"/>
                  </a:ext>
                </a:extLst>
              </xdr:cNvPr>
              <xdr:cNvSpPr/>
            </xdr:nvSpPr>
            <xdr:spPr bwMode="auto">
              <a:xfrm>
                <a:off x="7216784" y="21139958"/>
                <a:ext cx="165100" cy="16017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78" name="Option Button 990" hidden="1">
                <a:extLst>
                  <a:ext uri="{63B3BB69-23CF-44E3-9099-C40C66FF867C}">
                    <a14:compatExt spid="_x0000_s13278"/>
                  </a:ext>
                </a:extLst>
              </xdr:cNvPr>
              <xdr:cNvSpPr/>
            </xdr:nvSpPr>
            <xdr:spPr bwMode="auto">
              <a:xfrm>
                <a:off x="7669395" y="21139958"/>
                <a:ext cx="165100" cy="16017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79" name="Option Button 991" hidden="1">
                <a:extLst>
                  <a:ext uri="{63B3BB69-23CF-44E3-9099-C40C66FF867C}">
                    <a14:compatExt spid="_x0000_s13279"/>
                  </a:ext>
                </a:extLst>
              </xdr:cNvPr>
              <xdr:cNvSpPr/>
            </xdr:nvSpPr>
            <xdr:spPr bwMode="auto">
              <a:xfrm>
                <a:off x="8105775" y="21139958"/>
                <a:ext cx="165100" cy="16017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0" name="Group Box 992" hidden="1">
                <a:extLst>
                  <a:ext uri="{63B3BB69-23CF-44E3-9099-C40C66FF867C}">
                    <a14:compatExt spid="_x0000_s13280"/>
                  </a:ext>
                </a:extLst>
              </xdr:cNvPr>
              <xdr:cNvSpPr/>
            </xdr:nvSpPr>
            <xdr:spPr bwMode="auto">
              <a:xfrm>
                <a:off x="7124700" y="21088487"/>
                <a:ext cx="1266825" cy="254977"/>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163</xdr:row>
          <xdr:rowOff>7327</xdr:rowOff>
        </xdr:from>
        <xdr:to>
          <xdr:col>12</xdr:col>
          <xdr:colOff>438151</xdr:colOff>
          <xdr:row>163</xdr:row>
          <xdr:rowOff>556846</xdr:rowOff>
        </xdr:to>
        <xdr:grpSp>
          <xdr:nvGrpSpPr>
            <xdr:cNvPr id="90" name="Group 89"/>
            <xdr:cNvGrpSpPr/>
          </xdr:nvGrpSpPr>
          <xdr:grpSpPr>
            <a:xfrm>
              <a:off x="7172326" y="54957052"/>
              <a:ext cx="1276350" cy="549519"/>
              <a:chOff x="7124701" y="50908927"/>
              <a:chExt cx="1276350" cy="549519"/>
            </a:xfrm>
          </xdr:grpSpPr>
          <xdr:sp macro="" textlink="">
            <xdr:nvSpPr>
              <xdr:cNvPr id="12857" name="Group Box 569" hidden="1">
                <a:extLst>
                  <a:ext uri="{63B3BB69-23CF-44E3-9099-C40C66FF867C}">
                    <a14:compatExt spid="_x0000_s12857"/>
                  </a:ext>
                </a:extLst>
              </xdr:cNvPr>
              <xdr:cNvSpPr/>
            </xdr:nvSpPr>
            <xdr:spPr bwMode="auto">
              <a:xfrm>
                <a:off x="7124701" y="50908927"/>
                <a:ext cx="1276350" cy="549519"/>
              </a:xfrm>
              <a:prstGeom prst="rect">
                <a:avLst/>
              </a:prstGeom>
              <a:noFill/>
              <a:ln w="9525">
                <a:miter lim="800000"/>
                <a:headEnd/>
                <a:tailEnd/>
              </a:ln>
              <a:extLst>
                <a:ext uri="{909E8E84-426E-40DD-AFC4-6F175D3DCCD1}">
                  <a14:hiddenFill>
                    <a:noFill/>
                  </a14:hiddenFill>
                </a:ext>
              </a:extLst>
            </xdr:spPr>
          </xdr:sp>
          <xdr:sp macro="" textlink="">
            <xdr:nvSpPr>
              <xdr:cNvPr id="12858" name="Option Button 570" hidden="1">
                <a:extLst>
                  <a:ext uri="{63B3BB69-23CF-44E3-9099-C40C66FF867C}">
                    <a14:compatExt spid="_x0000_s12858"/>
                  </a:ext>
                </a:extLst>
              </xdr:cNvPr>
              <xdr:cNvSpPr/>
            </xdr:nvSpPr>
            <xdr:spPr bwMode="auto">
              <a:xfrm>
                <a:off x="7260431" y="51035486"/>
                <a:ext cx="160340" cy="24924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59" name="Option Button 571" hidden="1">
                <a:extLst>
                  <a:ext uri="{63B3BB69-23CF-44E3-9099-C40C66FF867C}">
                    <a14:compatExt spid="_x0000_s12859"/>
                  </a:ext>
                </a:extLst>
              </xdr:cNvPr>
              <xdr:cNvSpPr/>
            </xdr:nvSpPr>
            <xdr:spPr bwMode="auto">
              <a:xfrm>
                <a:off x="7647781" y="51035486"/>
                <a:ext cx="160340" cy="24924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3" name="Option Button 995" hidden="1">
                <a:extLst>
                  <a:ext uri="{63B3BB69-23CF-44E3-9099-C40C66FF867C}">
                    <a14:compatExt spid="_x0000_s13283"/>
                  </a:ext>
                </a:extLst>
              </xdr:cNvPr>
              <xdr:cNvSpPr/>
            </xdr:nvSpPr>
            <xdr:spPr bwMode="auto">
              <a:xfrm>
                <a:off x="8094523" y="51032111"/>
                <a:ext cx="157196" cy="2460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256</xdr:row>
          <xdr:rowOff>0</xdr:rowOff>
        </xdr:from>
        <xdr:to>
          <xdr:col>12</xdr:col>
          <xdr:colOff>428625</xdr:colOff>
          <xdr:row>257</xdr:row>
          <xdr:rowOff>7327</xdr:rowOff>
        </xdr:to>
        <xdr:grpSp>
          <xdr:nvGrpSpPr>
            <xdr:cNvPr id="91" name="Group 90"/>
            <xdr:cNvGrpSpPr/>
          </xdr:nvGrpSpPr>
          <xdr:grpSpPr>
            <a:xfrm>
              <a:off x="7162800" y="86267863"/>
              <a:ext cx="1276350" cy="578826"/>
              <a:chOff x="7115175" y="80934513"/>
              <a:chExt cx="1276350" cy="388327"/>
            </a:xfrm>
          </xdr:grpSpPr>
          <xdr:sp macro="" textlink="">
            <xdr:nvSpPr>
              <xdr:cNvPr id="12866" name="Group Box 578" hidden="1">
                <a:extLst>
                  <a:ext uri="{63B3BB69-23CF-44E3-9099-C40C66FF867C}">
                    <a14:compatExt spid="_x0000_s12866"/>
                  </a:ext>
                </a:extLst>
              </xdr:cNvPr>
              <xdr:cNvSpPr/>
            </xdr:nvSpPr>
            <xdr:spPr bwMode="auto">
              <a:xfrm>
                <a:off x="7115175" y="80934513"/>
                <a:ext cx="1276350" cy="388327"/>
              </a:xfrm>
              <a:prstGeom prst="rect">
                <a:avLst/>
              </a:prstGeom>
              <a:noFill/>
              <a:ln w="9525">
                <a:miter lim="800000"/>
                <a:headEnd/>
                <a:tailEnd/>
              </a:ln>
              <a:extLst>
                <a:ext uri="{909E8E84-426E-40DD-AFC4-6F175D3DCCD1}">
                  <a14:hiddenFill>
                    <a:noFill/>
                  </a14:hiddenFill>
                </a:ext>
              </a:extLst>
            </xdr:spPr>
          </xdr:sp>
          <xdr:sp macro="" textlink="">
            <xdr:nvSpPr>
              <xdr:cNvPr id="12867" name="Option Button 579" hidden="1">
                <a:extLst>
                  <a:ext uri="{63B3BB69-23CF-44E3-9099-C40C66FF867C}">
                    <a14:compatExt spid="_x0000_s12867"/>
                  </a:ext>
                </a:extLst>
              </xdr:cNvPr>
              <xdr:cNvSpPr/>
            </xdr:nvSpPr>
            <xdr:spPr bwMode="auto">
              <a:xfrm>
                <a:off x="7246416" y="81023371"/>
                <a:ext cx="157334" cy="17613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68" name="Option Button 580" hidden="1">
                <a:extLst>
                  <a:ext uri="{63B3BB69-23CF-44E3-9099-C40C66FF867C}">
                    <a14:compatExt spid="_x0000_s12868"/>
                  </a:ext>
                </a:extLst>
              </xdr:cNvPr>
              <xdr:cNvSpPr/>
            </xdr:nvSpPr>
            <xdr:spPr bwMode="auto">
              <a:xfrm>
                <a:off x="7670737" y="81023371"/>
                <a:ext cx="157334" cy="17613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4" name="Option Button 996" hidden="1">
                <a:extLst>
                  <a:ext uri="{63B3BB69-23CF-44E3-9099-C40C66FF867C}">
                    <a14:compatExt spid="_x0000_s13284"/>
                  </a:ext>
                </a:extLst>
              </xdr:cNvPr>
              <xdr:cNvSpPr/>
            </xdr:nvSpPr>
            <xdr:spPr bwMode="auto">
              <a:xfrm>
                <a:off x="8088755" y="81020984"/>
                <a:ext cx="156432" cy="17385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2930</xdr:colOff>
          <xdr:row>257</xdr:row>
          <xdr:rowOff>7327</xdr:rowOff>
        </xdr:from>
        <xdr:to>
          <xdr:col>12</xdr:col>
          <xdr:colOff>429375</xdr:colOff>
          <xdr:row>258</xdr:row>
          <xdr:rowOff>7327</xdr:rowOff>
        </xdr:to>
        <xdr:grpSp>
          <xdr:nvGrpSpPr>
            <xdr:cNvPr id="92" name="Group 91"/>
            <xdr:cNvGrpSpPr/>
          </xdr:nvGrpSpPr>
          <xdr:grpSpPr>
            <a:xfrm>
              <a:off x="7165730" y="86846752"/>
              <a:ext cx="1274170" cy="381000"/>
              <a:chOff x="7118105" y="81322252"/>
              <a:chExt cx="1274170" cy="381000"/>
            </a:xfrm>
          </xdr:grpSpPr>
          <xdr:sp macro="" textlink="">
            <xdr:nvSpPr>
              <xdr:cNvPr id="12863" name="Group Box 575" hidden="1">
                <a:extLst>
                  <a:ext uri="{63B3BB69-23CF-44E3-9099-C40C66FF867C}">
                    <a14:compatExt spid="_x0000_s12863"/>
                  </a:ext>
                </a:extLst>
              </xdr:cNvPr>
              <xdr:cNvSpPr/>
            </xdr:nvSpPr>
            <xdr:spPr bwMode="auto">
              <a:xfrm>
                <a:off x="7118105" y="81322252"/>
                <a:ext cx="1274170" cy="381000"/>
              </a:xfrm>
              <a:prstGeom prst="rect">
                <a:avLst/>
              </a:prstGeom>
              <a:noFill/>
              <a:ln w="9525">
                <a:miter lim="800000"/>
                <a:headEnd/>
                <a:tailEnd/>
              </a:ln>
              <a:extLst>
                <a:ext uri="{909E8E84-426E-40DD-AFC4-6F175D3DCCD1}">
                  <a14:hiddenFill>
                    <a:noFill/>
                  </a14:hiddenFill>
                </a:ext>
              </a:extLst>
            </xdr:spPr>
          </xdr:sp>
          <xdr:sp macro="" textlink="">
            <xdr:nvSpPr>
              <xdr:cNvPr id="12864" name="Option Button 576" hidden="1">
                <a:extLst>
                  <a:ext uri="{63B3BB69-23CF-44E3-9099-C40C66FF867C}">
                    <a14:compatExt spid="_x0000_s12864"/>
                  </a:ext>
                </a:extLst>
              </xdr:cNvPr>
              <xdr:cNvSpPr/>
            </xdr:nvSpPr>
            <xdr:spPr bwMode="auto">
              <a:xfrm>
                <a:off x="7249805" y="81408503"/>
                <a:ext cx="157640"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65" name="Option Button 577" hidden="1">
                <a:extLst>
                  <a:ext uri="{63B3BB69-23CF-44E3-9099-C40C66FF867C}">
                    <a14:compatExt spid="_x0000_s12865"/>
                  </a:ext>
                </a:extLst>
              </xdr:cNvPr>
              <xdr:cNvSpPr/>
            </xdr:nvSpPr>
            <xdr:spPr bwMode="auto">
              <a:xfrm>
                <a:off x="7675212" y="81408503"/>
                <a:ext cx="157640"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5" name="Option Button 997" hidden="1">
                <a:extLst>
                  <a:ext uri="{63B3BB69-23CF-44E3-9099-C40C66FF867C}">
                    <a14:compatExt spid="_x0000_s13285"/>
                  </a:ext>
                </a:extLst>
              </xdr:cNvPr>
              <xdr:cNvSpPr/>
            </xdr:nvSpPr>
            <xdr:spPr bwMode="auto">
              <a:xfrm>
                <a:off x="8094340" y="81406342"/>
                <a:ext cx="156736" cy="17361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257</xdr:row>
          <xdr:rowOff>380999</xdr:rowOff>
        </xdr:from>
        <xdr:to>
          <xdr:col>12</xdr:col>
          <xdr:colOff>428624</xdr:colOff>
          <xdr:row>259</xdr:row>
          <xdr:rowOff>9974</xdr:rowOff>
        </xdr:to>
        <xdr:grpSp>
          <xdr:nvGrpSpPr>
            <xdr:cNvPr id="93" name="Group 92"/>
            <xdr:cNvGrpSpPr/>
          </xdr:nvGrpSpPr>
          <xdr:grpSpPr>
            <a:xfrm>
              <a:off x="7162799" y="87220424"/>
              <a:ext cx="1276350" cy="581475"/>
              <a:chOff x="7115174" y="81695648"/>
              <a:chExt cx="1276350" cy="581475"/>
            </a:xfrm>
          </xdr:grpSpPr>
          <xdr:sp macro="" textlink="">
            <xdr:nvSpPr>
              <xdr:cNvPr id="12869" name="Group Box 581" hidden="1">
                <a:extLst>
                  <a:ext uri="{63B3BB69-23CF-44E3-9099-C40C66FF867C}">
                    <a14:compatExt spid="_x0000_s12869"/>
                  </a:ext>
                </a:extLst>
              </xdr:cNvPr>
              <xdr:cNvSpPr/>
            </xdr:nvSpPr>
            <xdr:spPr bwMode="auto">
              <a:xfrm>
                <a:off x="7115174" y="81695648"/>
                <a:ext cx="1276350" cy="581475"/>
              </a:xfrm>
              <a:prstGeom prst="rect">
                <a:avLst/>
              </a:prstGeom>
              <a:noFill/>
              <a:ln w="9525">
                <a:miter lim="800000"/>
                <a:headEnd/>
                <a:tailEnd/>
              </a:ln>
              <a:extLst>
                <a:ext uri="{909E8E84-426E-40DD-AFC4-6F175D3DCCD1}">
                  <a14:hiddenFill>
                    <a:noFill/>
                  </a14:hiddenFill>
                </a:ext>
              </a:extLst>
            </xdr:spPr>
          </xdr:sp>
          <xdr:sp macro="" textlink="">
            <xdr:nvSpPr>
              <xdr:cNvPr id="12870" name="Option Button 582" hidden="1">
                <a:extLst>
                  <a:ext uri="{63B3BB69-23CF-44E3-9099-C40C66FF867C}">
                    <a14:compatExt spid="_x0000_s12870"/>
                  </a:ext>
                </a:extLst>
              </xdr:cNvPr>
              <xdr:cNvSpPr/>
            </xdr:nvSpPr>
            <xdr:spPr bwMode="auto">
              <a:xfrm>
                <a:off x="7247249" y="81829430"/>
                <a:ext cx="157911" cy="2637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71" name="Option Button 583" hidden="1">
                <a:extLst>
                  <a:ext uri="{63B3BB69-23CF-44E3-9099-C40C66FF867C}">
                    <a14:compatExt spid="_x0000_s12871"/>
                  </a:ext>
                </a:extLst>
              </xdr:cNvPr>
              <xdr:cNvSpPr/>
            </xdr:nvSpPr>
            <xdr:spPr bwMode="auto">
              <a:xfrm>
                <a:off x="7673613" y="81829430"/>
                <a:ext cx="157911" cy="2637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6" name="Option Button 998" hidden="1">
                <a:extLst>
                  <a:ext uri="{63B3BB69-23CF-44E3-9099-C40C66FF867C}">
                    <a14:compatExt spid="_x0000_s13286"/>
                  </a:ext>
                </a:extLst>
              </xdr:cNvPr>
              <xdr:cNvSpPr/>
            </xdr:nvSpPr>
            <xdr:spPr bwMode="auto">
              <a:xfrm>
                <a:off x="8093720" y="81824876"/>
                <a:ext cx="157005" cy="2689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259</xdr:row>
          <xdr:rowOff>0</xdr:rowOff>
        </xdr:from>
        <xdr:to>
          <xdr:col>12</xdr:col>
          <xdr:colOff>428624</xdr:colOff>
          <xdr:row>260</xdr:row>
          <xdr:rowOff>7650</xdr:rowOff>
        </xdr:to>
        <xdr:grpSp>
          <xdr:nvGrpSpPr>
            <xdr:cNvPr id="94" name="Group 93"/>
            <xdr:cNvGrpSpPr/>
          </xdr:nvGrpSpPr>
          <xdr:grpSpPr>
            <a:xfrm>
              <a:off x="7162799" y="87791925"/>
              <a:ext cx="1276350" cy="579150"/>
              <a:chOff x="7115174" y="82267425"/>
              <a:chExt cx="1276350" cy="579150"/>
            </a:xfrm>
          </xdr:grpSpPr>
          <xdr:sp macro="" textlink="">
            <xdr:nvSpPr>
              <xdr:cNvPr id="12872" name="Group Box 584" hidden="1">
                <a:extLst>
                  <a:ext uri="{63B3BB69-23CF-44E3-9099-C40C66FF867C}">
                    <a14:compatExt spid="_x0000_s12872"/>
                  </a:ext>
                </a:extLst>
              </xdr:cNvPr>
              <xdr:cNvSpPr/>
            </xdr:nvSpPr>
            <xdr:spPr bwMode="auto">
              <a:xfrm>
                <a:off x="7115174" y="82267425"/>
                <a:ext cx="1276350" cy="579150"/>
              </a:xfrm>
              <a:prstGeom prst="rect">
                <a:avLst/>
              </a:prstGeom>
              <a:noFill/>
              <a:ln w="9525">
                <a:miter lim="800000"/>
                <a:headEnd/>
                <a:tailEnd/>
              </a:ln>
              <a:extLst>
                <a:ext uri="{909E8E84-426E-40DD-AFC4-6F175D3DCCD1}">
                  <a14:hiddenFill>
                    <a:noFill/>
                  </a14:hiddenFill>
                </a:ext>
              </a:extLst>
            </xdr:spPr>
          </xdr:sp>
          <xdr:sp macro="" textlink="">
            <xdr:nvSpPr>
              <xdr:cNvPr id="12873" name="Option Button 585" hidden="1">
                <a:extLst>
                  <a:ext uri="{63B3BB69-23CF-44E3-9099-C40C66FF867C}">
                    <a14:compatExt spid="_x0000_s12873"/>
                  </a:ext>
                </a:extLst>
              </xdr:cNvPr>
              <xdr:cNvSpPr/>
            </xdr:nvSpPr>
            <xdr:spPr bwMode="auto">
              <a:xfrm>
                <a:off x="7247249" y="82401265"/>
                <a:ext cx="157911" cy="2626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74" name="Option Button 586" hidden="1">
                <a:extLst>
                  <a:ext uri="{63B3BB69-23CF-44E3-9099-C40C66FF867C}">
                    <a14:compatExt spid="_x0000_s12874"/>
                  </a:ext>
                </a:extLst>
              </xdr:cNvPr>
              <xdr:cNvSpPr/>
            </xdr:nvSpPr>
            <xdr:spPr bwMode="auto">
              <a:xfrm>
                <a:off x="7673613" y="82401265"/>
                <a:ext cx="157911" cy="2626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7" name="Option Button 999" hidden="1">
                <a:extLst>
                  <a:ext uri="{63B3BB69-23CF-44E3-9099-C40C66FF867C}">
                    <a14:compatExt spid="_x0000_s13287"/>
                  </a:ext>
                </a:extLst>
              </xdr:cNvPr>
              <xdr:cNvSpPr/>
            </xdr:nvSpPr>
            <xdr:spPr bwMode="auto">
              <a:xfrm>
                <a:off x="8093720" y="82397705"/>
                <a:ext cx="157005" cy="2592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260</xdr:row>
          <xdr:rowOff>0</xdr:rowOff>
        </xdr:from>
        <xdr:to>
          <xdr:col>12</xdr:col>
          <xdr:colOff>428624</xdr:colOff>
          <xdr:row>261</xdr:row>
          <xdr:rowOff>4350</xdr:rowOff>
        </xdr:to>
        <xdr:grpSp>
          <xdr:nvGrpSpPr>
            <xdr:cNvPr id="95" name="Group 94"/>
            <xdr:cNvGrpSpPr/>
          </xdr:nvGrpSpPr>
          <xdr:grpSpPr>
            <a:xfrm>
              <a:off x="7162799" y="88363425"/>
              <a:ext cx="1276350" cy="385350"/>
              <a:chOff x="7115174" y="82838925"/>
              <a:chExt cx="1276350" cy="385350"/>
            </a:xfrm>
          </xdr:grpSpPr>
          <xdr:sp macro="" textlink="">
            <xdr:nvSpPr>
              <xdr:cNvPr id="12875" name="Group Box 587" hidden="1">
                <a:extLst>
                  <a:ext uri="{63B3BB69-23CF-44E3-9099-C40C66FF867C}">
                    <a14:compatExt spid="_x0000_s12875"/>
                  </a:ext>
                </a:extLst>
              </xdr:cNvPr>
              <xdr:cNvSpPr/>
            </xdr:nvSpPr>
            <xdr:spPr bwMode="auto">
              <a:xfrm>
                <a:off x="7115174" y="82838925"/>
                <a:ext cx="1276350" cy="385350"/>
              </a:xfrm>
              <a:prstGeom prst="rect">
                <a:avLst/>
              </a:prstGeom>
              <a:noFill/>
              <a:ln w="9525">
                <a:miter lim="800000"/>
                <a:headEnd/>
                <a:tailEnd/>
              </a:ln>
              <a:extLst>
                <a:ext uri="{909E8E84-426E-40DD-AFC4-6F175D3DCCD1}">
                  <a14:hiddenFill>
                    <a:noFill/>
                  </a14:hiddenFill>
                </a:ext>
              </a:extLst>
            </xdr:spPr>
          </xdr:sp>
          <xdr:sp macro="" textlink="">
            <xdr:nvSpPr>
              <xdr:cNvPr id="12876" name="Option Button 588" hidden="1">
                <a:extLst>
                  <a:ext uri="{63B3BB69-23CF-44E3-9099-C40C66FF867C}">
                    <a14:compatExt spid="_x0000_s12876"/>
                  </a:ext>
                </a:extLst>
              </xdr:cNvPr>
              <xdr:cNvSpPr/>
            </xdr:nvSpPr>
            <xdr:spPr bwMode="auto">
              <a:xfrm>
                <a:off x="7247249" y="82926180"/>
                <a:ext cx="157911" cy="17478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77" name="Option Button 589" hidden="1">
                <a:extLst>
                  <a:ext uri="{63B3BB69-23CF-44E3-9099-C40C66FF867C}">
                    <a14:compatExt spid="_x0000_s12877"/>
                  </a:ext>
                </a:extLst>
              </xdr:cNvPr>
              <xdr:cNvSpPr/>
            </xdr:nvSpPr>
            <xdr:spPr bwMode="auto">
              <a:xfrm>
                <a:off x="7673613" y="82926180"/>
                <a:ext cx="157911" cy="17478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8" name="Option Button 1000" hidden="1">
                <a:extLst>
                  <a:ext uri="{63B3BB69-23CF-44E3-9099-C40C66FF867C}">
                    <a14:compatExt spid="_x0000_s13288"/>
                  </a:ext>
                </a:extLst>
              </xdr:cNvPr>
              <xdr:cNvSpPr/>
            </xdr:nvSpPr>
            <xdr:spPr bwMode="auto">
              <a:xfrm>
                <a:off x="8093720" y="82925558"/>
                <a:ext cx="157005" cy="17300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261</xdr:row>
          <xdr:rowOff>0</xdr:rowOff>
        </xdr:from>
        <xdr:to>
          <xdr:col>12</xdr:col>
          <xdr:colOff>428625</xdr:colOff>
          <xdr:row>262</xdr:row>
          <xdr:rowOff>450</xdr:rowOff>
        </xdr:to>
        <xdr:grpSp>
          <xdr:nvGrpSpPr>
            <xdr:cNvPr id="128" name="Group 127"/>
            <xdr:cNvGrpSpPr/>
          </xdr:nvGrpSpPr>
          <xdr:grpSpPr>
            <a:xfrm>
              <a:off x="7162800" y="88744425"/>
              <a:ext cx="1276350" cy="381450"/>
              <a:chOff x="7115175" y="83219925"/>
              <a:chExt cx="1276350" cy="381450"/>
            </a:xfrm>
          </xdr:grpSpPr>
          <xdr:sp macro="" textlink="">
            <xdr:nvSpPr>
              <xdr:cNvPr id="12878" name="Group Box 590" hidden="1">
                <a:extLst>
                  <a:ext uri="{63B3BB69-23CF-44E3-9099-C40C66FF867C}">
                    <a14:compatExt spid="_x0000_s12878"/>
                  </a:ext>
                </a:extLst>
              </xdr:cNvPr>
              <xdr:cNvSpPr/>
            </xdr:nvSpPr>
            <xdr:spPr bwMode="auto">
              <a:xfrm>
                <a:off x="7115175" y="83219925"/>
                <a:ext cx="1276350" cy="381450"/>
              </a:xfrm>
              <a:prstGeom prst="rect">
                <a:avLst/>
              </a:prstGeom>
              <a:noFill/>
              <a:ln w="9525">
                <a:miter lim="800000"/>
                <a:headEnd/>
                <a:tailEnd/>
              </a:ln>
              <a:extLst>
                <a:ext uri="{909E8E84-426E-40DD-AFC4-6F175D3DCCD1}">
                  <a14:hiddenFill>
                    <a:noFill/>
                  </a14:hiddenFill>
                </a:ext>
              </a:extLst>
            </xdr:spPr>
          </xdr:sp>
          <xdr:sp macro="" textlink="">
            <xdr:nvSpPr>
              <xdr:cNvPr id="12879" name="Option Button 591" hidden="1">
                <a:extLst>
                  <a:ext uri="{63B3BB69-23CF-44E3-9099-C40C66FF867C}">
                    <a14:compatExt spid="_x0000_s12879"/>
                  </a:ext>
                </a:extLst>
              </xdr:cNvPr>
              <xdr:cNvSpPr/>
            </xdr:nvSpPr>
            <xdr:spPr bwMode="auto">
              <a:xfrm>
                <a:off x="7247267" y="83307722"/>
                <a:ext cx="157911" cy="17301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80" name="Option Button 592" hidden="1">
                <a:extLst>
                  <a:ext uri="{63B3BB69-23CF-44E3-9099-C40C66FF867C}">
                    <a14:compatExt spid="_x0000_s12880"/>
                  </a:ext>
                </a:extLst>
              </xdr:cNvPr>
              <xdr:cNvSpPr/>
            </xdr:nvSpPr>
            <xdr:spPr bwMode="auto">
              <a:xfrm>
                <a:off x="7673632" y="83307722"/>
                <a:ext cx="157911" cy="17301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9" name="Option Button 1001" hidden="1">
                <a:extLst>
                  <a:ext uri="{63B3BB69-23CF-44E3-9099-C40C66FF867C}">
                    <a14:compatExt spid="_x0000_s13289"/>
                  </a:ext>
                </a:extLst>
              </xdr:cNvPr>
              <xdr:cNvSpPr/>
            </xdr:nvSpPr>
            <xdr:spPr bwMode="auto">
              <a:xfrm>
                <a:off x="8093739" y="83304729"/>
                <a:ext cx="157005" cy="17644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262</xdr:row>
          <xdr:rowOff>0</xdr:rowOff>
        </xdr:from>
        <xdr:to>
          <xdr:col>12</xdr:col>
          <xdr:colOff>428624</xdr:colOff>
          <xdr:row>263</xdr:row>
          <xdr:rowOff>450</xdr:rowOff>
        </xdr:to>
        <xdr:grpSp>
          <xdr:nvGrpSpPr>
            <xdr:cNvPr id="129" name="Group 128"/>
            <xdr:cNvGrpSpPr/>
          </xdr:nvGrpSpPr>
          <xdr:grpSpPr>
            <a:xfrm>
              <a:off x="7162799" y="89125425"/>
              <a:ext cx="1276350" cy="381450"/>
              <a:chOff x="7115174" y="83600925"/>
              <a:chExt cx="1276350" cy="381450"/>
            </a:xfrm>
          </xdr:grpSpPr>
          <xdr:sp macro="" textlink="">
            <xdr:nvSpPr>
              <xdr:cNvPr id="12881" name="Group Box 593" hidden="1">
                <a:extLst>
                  <a:ext uri="{63B3BB69-23CF-44E3-9099-C40C66FF867C}">
                    <a14:compatExt spid="_x0000_s12881"/>
                  </a:ext>
                </a:extLst>
              </xdr:cNvPr>
              <xdr:cNvSpPr/>
            </xdr:nvSpPr>
            <xdr:spPr bwMode="auto">
              <a:xfrm>
                <a:off x="7115174" y="83600925"/>
                <a:ext cx="1276350" cy="381450"/>
              </a:xfrm>
              <a:prstGeom prst="rect">
                <a:avLst/>
              </a:prstGeom>
              <a:noFill/>
              <a:ln w="9525">
                <a:miter lim="800000"/>
                <a:headEnd/>
                <a:tailEnd/>
              </a:ln>
              <a:extLst>
                <a:ext uri="{909E8E84-426E-40DD-AFC4-6F175D3DCCD1}">
                  <a14:hiddenFill>
                    <a:noFill/>
                  </a14:hiddenFill>
                </a:ext>
              </a:extLst>
            </xdr:spPr>
          </xdr:sp>
          <xdr:sp macro="" textlink="">
            <xdr:nvSpPr>
              <xdr:cNvPr id="12882" name="Option Button 594" hidden="1">
                <a:extLst>
                  <a:ext uri="{63B3BB69-23CF-44E3-9099-C40C66FF867C}">
                    <a14:compatExt spid="_x0000_s12882"/>
                  </a:ext>
                </a:extLst>
              </xdr:cNvPr>
              <xdr:cNvSpPr/>
            </xdr:nvSpPr>
            <xdr:spPr bwMode="auto">
              <a:xfrm>
                <a:off x="7247249" y="83688725"/>
                <a:ext cx="157911" cy="17301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83" name="Option Button 595" hidden="1">
                <a:extLst>
                  <a:ext uri="{63B3BB69-23CF-44E3-9099-C40C66FF867C}">
                    <a14:compatExt spid="_x0000_s12883"/>
                  </a:ext>
                </a:extLst>
              </xdr:cNvPr>
              <xdr:cNvSpPr/>
            </xdr:nvSpPr>
            <xdr:spPr bwMode="auto">
              <a:xfrm>
                <a:off x="7673613" y="83688725"/>
                <a:ext cx="157911" cy="17301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90" name="Option Button 1002" hidden="1">
                <a:extLst>
                  <a:ext uri="{63B3BB69-23CF-44E3-9099-C40C66FF867C}">
                    <a14:compatExt spid="_x0000_s13290"/>
                  </a:ext>
                </a:extLst>
              </xdr:cNvPr>
              <xdr:cNvSpPr/>
            </xdr:nvSpPr>
            <xdr:spPr bwMode="auto">
              <a:xfrm>
                <a:off x="8093720" y="83685731"/>
                <a:ext cx="157005" cy="17644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263</xdr:row>
          <xdr:rowOff>0</xdr:rowOff>
        </xdr:from>
        <xdr:to>
          <xdr:col>12</xdr:col>
          <xdr:colOff>428624</xdr:colOff>
          <xdr:row>264</xdr:row>
          <xdr:rowOff>450</xdr:rowOff>
        </xdr:to>
        <xdr:grpSp>
          <xdr:nvGrpSpPr>
            <xdr:cNvPr id="130" name="Group 129"/>
            <xdr:cNvGrpSpPr/>
          </xdr:nvGrpSpPr>
          <xdr:grpSpPr>
            <a:xfrm>
              <a:off x="7162799" y="89506425"/>
              <a:ext cx="1276350" cy="571950"/>
              <a:chOff x="7115174" y="83981925"/>
              <a:chExt cx="1276350" cy="571950"/>
            </a:xfrm>
          </xdr:grpSpPr>
          <xdr:sp macro="" textlink="">
            <xdr:nvSpPr>
              <xdr:cNvPr id="12884" name="Group Box 596" hidden="1">
                <a:extLst>
                  <a:ext uri="{63B3BB69-23CF-44E3-9099-C40C66FF867C}">
                    <a14:compatExt spid="_x0000_s12884"/>
                  </a:ext>
                </a:extLst>
              </xdr:cNvPr>
              <xdr:cNvSpPr/>
            </xdr:nvSpPr>
            <xdr:spPr bwMode="auto">
              <a:xfrm>
                <a:off x="7115174" y="83981925"/>
                <a:ext cx="1276350" cy="571950"/>
              </a:xfrm>
              <a:prstGeom prst="rect">
                <a:avLst/>
              </a:prstGeom>
              <a:noFill/>
              <a:ln w="9525">
                <a:miter lim="800000"/>
                <a:headEnd/>
                <a:tailEnd/>
              </a:ln>
              <a:extLst>
                <a:ext uri="{909E8E84-426E-40DD-AFC4-6F175D3DCCD1}">
                  <a14:hiddenFill>
                    <a:noFill/>
                  </a14:hiddenFill>
                </a:ext>
              </a:extLst>
            </xdr:spPr>
          </xdr:sp>
          <xdr:sp macro="" textlink="">
            <xdr:nvSpPr>
              <xdr:cNvPr id="12885" name="Option Button 597" hidden="1">
                <a:extLst>
                  <a:ext uri="{63B3BB69-23CF-44E3-9099-C40C66FF867C}">
                    <a14:compatExt spid="_x0000_s12885"/>
                  </a:ext>
                </a:extLst>
              </xdr:cNvPr>
              <xdr:cNvSpPr/>
            </xdr:nvSpPr>
            <xdr:spPr bwMode="auto">
              <a:xfrm>
                <a:off x="7247249" y="84113075"/>
                <a:ext cx="157911" cy="25942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86" name="Option Button 598" hidden="1">
                <a:extLst>
                  <a:ext uri="{63B3BB69-23CF-44E3-9099-C40C66FF867C}">
                    <a14:compatExt spid="_x0000_s12886"/>
                  </a:ext>
                </a:extLst>
              </xdr:cNvPr>
              <xdr:cNvSpPr/>
            </xdr:nvSpPr>
            <xdr:spPr bwMode="auto">
              <a:xfrm>
                <a:off x="7673613" y="84113075"/>
                <a:ext cx="157911" cy="25942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91" name="Option Button 1003" hidden="1">
                <a:extLst>
                  <a:ext uri="{63B3BB69-23CF-44E3-9099-C40C66FF867C}">
                    <a14:compatExt spid="_x0000_s13291"/>
                  </a:ext>
                </a:extLst>
              </xdr:cNvPr>
              <xdr:cNvSpPr/>
            </xdr:nvSpPr>
            <xdr:spPr bwMode="auto">
              <a:xfrm>
                <a:off x="8093720" y="84108585"/>
                <a:ext cx="157005" cy="2645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263</xdr:row>
          <xdr:rowOff>564173</xdr:rowOff>
        </xdr:from>
        <xdr:to>
          <xdr:col>12</xdr:col>
          <xdr:colOff>431059</xdr:colOff>
          <xdr:row>265</xdr:row>
          <xdr:rowOff>450</xdr:rowOff>
        </xdr:to>
        <xdr:grpSp>
          <xdr:nvGrpSpPr>
            <xdr:cNvPr id="131" name="Group 130"/>
            <xdr:cNvGrpSpPr/>
          </xdr:nvGrpSpPr>
          <xdr:grpSpPr>
            <a:xfrm>
              <a:off x="7172325" y="90070598"/>
              <a:ext cx="1269259" cy="388777"/>
              <a:chOff x="7124700" y="84546098"/>
              <a:chExt cx="1269259" cy="388777"/>
            </a:xfrm>
          </xdr:grpSpPr>
          <xdr:sp macro="" textlink="">
            <xdr:nvSpPr>
              <xdr:cNvPr id="12887" name="Group Box 599" hidden="1">
                <a:extLst>
                  <a:ext uri="{63B3BB69-23CF-44E3-9099-C40C66FF867C}">
                    <a14:compatExt spid="_x0000_s12887"/>
                  </a:ext>
                </a:extLst>
              </xdr:cNvPr>
              <xdr:cNvSpPr/>
            </xdr:nvSpPr>
            <xdr:spPr bwMode="auto">
              <a:xfrm>
                <a:off x="7124700" y="84546098"/>
                <a:ext cx="1269259" cy="388777"/>
              </a:xfrm>
              <a:prstGeom prst="rect">
                <a:avLst/>
              </a:prstGeom>
              <a:noFill/>
              <a:ln w="9525">
                <a:miter lim="800000"/>
                <a:headEnd/>
                <a:tailEnd/>
              </a:ln>
              <a:extLst>
                <a:ext uri="{909E8E84-426E-40DD-AFC4-6F175D3DCCD1}">
                  <a14:hiddenFill>
                    <a:noFill/>
                  </a14:hiddenFill>
                </a:ext>
              </a:extLst>
            </xdr:spPr>
          </xdr:sp>
          <xdr:sp macro="" textlink="">
            <xdr:nvSpPr>
              <xdr:cNvPr id="12888" name="Option Button 600" hidden="1">
                <a:extLst>
                  <a:ext uri="{63B3BB69-23CF-44E3-9099-C40C66FF867C}">
                    <a14:compatExt spid="_x0000_s12888"/>
                  </a:ext>
                </a:extLst>
              </xdr:cNvPr>
              <xdr:cNvSpPr/>
            </xdr:nvSpPr>
            <xdr:spPr bwMode="auto">
              <a:xfrm>
                <a:off x="7250071" y="84635385"/>
                <a:ext cx="157611" cy="17633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89" name="Option Button 601" hidden="1">
                <a:extLst>
                  <a:ext uri="{63B3BB69-23CF-44E3-9099-C40C66FF867C}">
                    <a14:compatExt spid="_x0000_s12889"/>
                  </a:ext>
                </a:extLst>
              </xdr:cNvPr>
              <xdr:cNvSpPr/>
            </xdr:nvSpPr>
            <xdr:spPr bwMode="auto">
              <a:xfrm>
                <a:off x="7675372" y="84635385"/>
                <a:ext cx="157611" cy="17633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92" name="Option Button 1004" hidden="1">
                <a:extLst>
                  <a:ext uri="{63B3BB69-23CF-44E3-9099-C40C66FF867C}">
                    <a14:compatExt spid="_x0000_s13292"/>
                  </a:ext>
                </a:extLst>
              </xdr:cNvPr>
              <xdr:cNvSpPr/>
            </xdr:nvSpPr>
            <xdr:spPr bwMode="auto">
              <a:xfrm>
                <a:off x="8094391" y="84632333"/>
                <a:ext cx="156707" cy="17983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2931</xdr:colOff>
          <xdr:row>265</xdr:row>
          <xdr:rowOff>0</xdr:rowOff>
        </xdr:from>
        <xdr:to>
          <xdr:col>12</xdr:col>
          <xdr:colOff>431010</xdr:colOff>
          <xdr:row>265</xdr:row>
          <xdr:rowOff>352425</xdr:rowOff>
        </xdr:to>
        <xdr:grpSp>
          <xdr:nvGrpSpPr>
            <xdr:cNvPr id="132" name="Group 131"/>
            <xdr:cNvGrpSpPr/>
          </xdr:nvGrpSpPr>
          <xdr:grpSpPr>
            <a:xfrm>
              <a:off x="7165731" y="90459017"/>
              <a:ext cx="1275804" cy="352425"/>
              <a:chOff x="7118106" y="84938396"/>
              <a:chExt cx="1275804" cy="371474"/>
            </a:xfrm>
          </xdr:grpSpPr>
          <xdr:sp macro="" textlink="">
            <xdr:nvSpPr>
              <xdr:cNvPr id="12890" name="Group Box 602" hidden="1">
                <a:extLst>
                  <a:ext uri="{63B3BB69-23CF-44E3-9099-C40C66FF867C}">
                    <a14:compatExt spid="_x0000_s12890"/>
                  </a:ext>
                </a:extLst>
              </xdr:cNvPr>
              <xdr:cNvSpPr/>
            </xdr:nvSpPr>
            <xdr:spPr bwMode="auto">
              <a:xfrm>
                <a:off x="7118106" y="84938396"/>
                <a:ext cx="1275804" cy="371474"/>
              </a:xfrm>
              <a:prstGeom prst="rect">
                <a:avLst/>
              </a:prstGeom>
              <a:noFill/>
              <a:ln w="9525">
                <a:miter lim="800000"/>
                <a:headEnd/>
                <a:tailEnd/>
              </a:ln>
              <a:extLst>
                <a:ext uri="{909E8E84-426E-40DD-AFC4-6F175D3DCCD1}">
                  <a14:hiddenFill>
                    <a:noFill/>
                  </a14:hiddenFill>
                </a:ext>
              </a:extLst>
            </xdr:spPr>
          </xdr:sp>
          <xdr:sp macro="" textlink="">
            <xdr:nvSpPr>
              <xdr:cNvPr id="12891" name="Option Button 603" hidden="1">
                <a:extLst>
                  <a:ext uri="{63B3BB69-23CF-44E3-9099-C40C66FF867C}">
                    <a14:compatExt spid="_x0000_s12891"/>
                  </a:ext>
                </a:extLst>
              </xdr:cNvPr>
              <xdr:cNvSpPr/>
            </xdr:nvSpPr>
            <xdr:spPr bwMode="auto">
              <a:xfrm>
                <a:off x="7250078" y="85022424"/>
                <a:ext cx="157843" cy="17281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92" name="Option Button 604" hidden="1">
                <a:extLst>
                  <a:ext uri="{63B3BB69-23CF-44E3-9099-C40C66FF867C}">
                    <a14:compatExt spid="_x0000_s12892"/>
                  </a:ext>
                </a:extLst>
              </xdr:cNvPr>
              <xdr:cNvSpPr/>
            </xdr:nvSpPr>
            <xdr:spPr bwMode="auto">
              <a:xfrm>
                <a:off x="7676203" y="85022424"/>
                <a:ext cx="157843" cy="17281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94" name="Option Button 1006" hidden="1">
                <a:extLst>
                  <a:ext uri="{63B3BB69-23CF-44E3-9099-C40C66FF867C}">
                    <a14:compatExt spid="_x0000_s13294"/>
                  </a:ext>
                </a:extLst>
              </xdr:cNvPr>
              <xdr:cNvSpPr/>
            </xdr:nvSpPr>
            <xdr:spPr bwMode="auto">
              <a:xfrm>
                <a:off x="8096064" y="85020082"/>
                <a:ext cx="156939" cy="17057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344</xdr:row>
          <xdr:rowOff>0</xdr:rowOff>
        </xdr:from>
        <xdr:to>
          <xdr:col>12</xdr:col>
          <xdr:colOff>428625</xdr:colOff>
          <xdr:row>345</xdr:row>
          <xdr:rowOff>7650</xdr:rowOff>
        </xdr:to>
        <xdr:grpSp>
          <xdr:nvGrpSpPr>
            <xdr:cNvPr id="133" name="Group 132"/>
            <xdr:cNvGrpSpPr/>
          </xdr:nvGrpSpPr>
          <xdr:grpSpPr>
            <a:xfrm>
              <a:off x="7172325" y="115957333"/>
              <a:ext cx="1266825" cy="388650"/>
              <a:chOff x="7124700" y="108402907"/>
              <a:chExt cx="1266825" cy="579150"/>
            </a:xfrm>
          </xdr:grpSpPr>
          <xdr:sp macro="" textlink="">
            <xdr:nvSpPr>
              <xdr:cNvPr id="12911" name="Group Box 623" hidden="1">
                <a:extLst>
                  <a:ext uri="{63B3BB69-23CF-44E3-9099-C40C66FF867C}">
                    <a14:compatExt spid="_x0000_s12911"/>
                  </a:ext>
                </a:extLst>
              </xdr:cNvPr>
              <xdr:cNvSpPr/>
            </xdr:nvSpPr>
            <xdr:spPr bwMode="auto">
              <a:xfrm>
                <a:off x="7124700" y="108402907"/>
                <a:ext cx="1266825" cy="579150"/>
              </a:xfrm>
              <a:prstGeom prst="rect">
                <a:avLst/>
              </a:prstGeom>
              <a:noFill/>
              <a:ln w="9525">
                <a:miter lim="800000"/>
                <a:headEnd/>
                <a:tailEnd/>
              </a:ln>
              <a:extLst>
                <a:ext uri="{909E8E84-426E-40DD-AFC4-6F175D3DCCD1}">
                  <a14:hiddenFill>
                    <a:noFill/>
                  </a14:hiddenFill>
                </a:ext>
              </a:extLst>
            </xdr:spPr>
          </xdr:sp>
          <xdr:sp macro="" textlink="">
            <xdr:nvSpPr>
              <xdr:cNvPr id="12912" name="Option Button 624" hidden="1">
                <a:extLst>
                  <a:ext uri="{63B3BB69-23CF-44E3-9099-C40C66FF867C}">
                    <a14:compatExt spid="_x0000_s12912"/>
                  </a:ext>
                </a:extLst>
              </xdr:cNvPr>
              <xdr:cNvSpPr/>
            </xdr:nvSpPr>
            <xdr:spPr bwMode="auto">
              <a:xfrm>
                <a:off x="7246813" y="108538158"/>
                <a:ext cx="157611" cy="2626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13" name="Option Button 625" hidden="1">
                <a:extLst>
                  <a:ext uri="{63B3BB69-23CF-44E3-9099-C40C66FF867C}">
                    <a14:compatExt spid="_x0000_s12913"/>
                  </a:ext>
                </a:extLst>
              </xdr:cNvPr>
              <xdr:cNvSpPr/>
            </xdr:nvSpPr>
            <xdr:spPr bwMode="auto">
              <a:xfrm>
                <a:off x="7662588" y="108538158"/>
                <a:ext cx="157611" cy="2626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0" name="Option Button 1012" hidden="1">
                <a:extLst>
                  <a:ext uri="{63B3BB69-23CF-44E3-9099-C40C66FF867C}">
                    <a14:compatExt spid="_x0000_s13300"/>
                  </a:ext>
                </a:extLst>
              </xdr:cNvPr>
              <xdr:cNvSpPr/>
            </xdr:nvSpPr>
            <xdr:spPr bwMode="auto">
              <a:xfrm>
                <a:off x="8081608" y="108534598"/>
                <a:ext cx="156707" cy="25929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345</xdr:row>
          <xdr:rowOff>0</xdr:rowOff>
        </xdr:from>
        <xdr:to>
          <xdr:col>12</xdr:col>
          <xdr:colOff>426177</xdr:colOff>
          <xdr:row>346</xdr:row>
          <xdr:rowOff>9975</xdr:rowOff>
        </xdr:to>
        <xdr:grpSp>
          <xdr:nvGrpSpPr>
            <xdr:cNvPr id="135" name="Group 134"/>
            <xdr:cNvGrpSpPr/>
          </xdr:nvGrpSpPr>
          <xdr:grpSpPr>
            <a:xfrm>
              <a:off x="7162799" y="116338350"/>
              <a:ext cx="1273903" cy="390975"/>
              <a:chOff x="7115174" y="108975525"/>
              <a:chExt cx="1273903" cy="390975"/>
            </a:xfrm>
          </xdr:grpSpPr>
          <xdr:sp macro="" textlink="">
            <xdr:nvSpPr>
              <xdr:cNvPr id="12905" name="Group Box 617" hidden="1">
                <a:extLst>
                  <a:ext uri="{63B3BB69-23CF-44E3-9099-C40C66FF867C}">
                    <a14:compatExt spid="_x0000_s12905"/>
                  </a:ext>
                </a:extLst>
              </xdr:cNvPr>
              <xdr:cNvSpPr/>
            </xdr:nvSpPr>
            <xdr:spPr bwMode="auto">
              <a:xfrm>
                <a:off x="7115174" y="108975525"/>
                <a:ext cx="1273903" cy="390975"/>
              </a:xfrm>
              <a:prstGeom prst="rect">
                <a:avLst/>
              </a:prstGeom>
              <a:noFill/>
              <a:ln w="9525">
                <a:miter lim="800000"/>
                <a:headEnd/>
                <a:tailEnd/>
              </a:ln>
              <a:extLst>
                <a:ext uri="{909E8E84-426E-40DD-AFC4-6F175D3DCCD1}">
                  <a14:hiddenFill>
                    <a:noFill/>
                  </a14:hiddenFill>
                </a:ext>
              </a:extLst>
            </xdr:spPr>
          </xdr:sp>
          <xdr:sp macro="" textlink="">
            <xdr:nvSpPr>
              <xdr:cNvPr id="12906" name="Option Button 618" hidden="1">
                <a:extLst>
                  <a:ext uri="{63B3BB69-23CF-44E3-9099-C40C66FF867C}">
                    <a14:compatExt spid="_x0000_s12906"/>
                  </a:ext>
                </a:extLst>
              </xdr:cNvPr>
              <xdr:cNvSpPr/>
            </xdr:nvSpPr>
            <xdr:spPr bwMode="auto">
              <a:xfrm>
                <a:off x="7244035" y="109065530"/>
                <a:ext cx="157911" cy="1773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07" name="Option Button 619" hidden="1">
                <a:extLst>
                  <a:ext uri="{63B3BB69-23CF-44E3-9099-C40C66FF867C}">
                    <a14:compatExt spid="_x0000_s12907"/>
                  </a:ext>
                </a:extLst>
              </xdr:cNvPr>
              <xdr:cNvSpPr/>
            </xdr:nvSpPr>
            <xdr:spPr bwMode="auto">
              <a:xfrm>
                <a:off x="7660874" y="109065530"/>
                <a:ext cx="157911" cy="1773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1" name="Option Button 1013" hidden="1">
                <a:extLst>
                  <a:ext uri="{63B3BB69-23CF-44E3-9099-C40C66FF867C}">
                    <a14:compatExt spid="_x0000_s13301"/>
                  </a:ext>
                </a:extLst>
              </xdr:cNvPr>
              <xdr:cNvSpPr/>
            </xdr:nvSpPr>
            <xdr:spPr bwMode="auto">
              <a:xfrm>
                <a:off x="8080981" y="109062461"/>
                <a:ext cx="157006" cy="18084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346</xdr:row>
          <xdr:rowOff>0</xdr:rowOff>
        </xdr:from>
        <xdr:to>
          <xdr:col>12</xdr:col>
          <xdr:colOff>428625</xdr:colOff>
          <xdr:row>347</xdr:row>
          <xdr:rowOff>7650</xdr:rowOff>
        </xdr:to>
        <xdr:grpSp>
          <xdr:nvGrpSpPr>
            <xdr:cNvPr id="137" name="Group 136"/>
            <xdr:cNvGrpSpPr/>
          </xdr:nvGrpSpPr>
          <xdr:grpSpPr>
            <a:xfrm>
              <a:off x="7172325" y="116719350"/>
              <a:ext cx="1266825" cy="579150"/>
              <a:chOff x="7124700" y="109355713"/>
              <a:chExt cx="1266825" cy="579150"/>
            </a:xfrm>
          </xdr:grpSpPr>
          <xdr:sp macro="" textlink="">
            <xdr:nvSpPr>
              <xdr:cNvPr id="12908" name="Group Box 620" hidden="1">
                <a:extLst>
                  <a:ext uri="{63B3BB69-23CF-44E3-9099-C40C66FF867C}">
                    <a14:compatExt spid="_x0000_s12908"/>
                  </a:ext>
                </a:extLst>
              </xdr:cNvPr>
              <xdr:cNvSpPr/>
            </xdr:nvSpPr>
            <xdr:spPr bwMode="auto">
              <a:xfrm>
                <a:off x="7124700" y="109355713"/>
                <a:ext cx="1266825" cy="579150"/>
              </a:xfrm>
              <a:prstGeom prst="rect">
                <a:avLst/>
              </a:prstGeom>
              <a:noFill/>
              <a:ln w="9525">
                <a:miter lim="800000"/>
                <a:headEnd/>
                <a:tailEnd/>
              </a:ln>
              <a:extLst>
                <a:ext uri="{909E8E84-426E-40DD-AFC4-6F175D3DCCD1}">
                  <a14:hiddenFill>
                    <a:noFill/>
                  </a14:hiddenFill>
                </a:ext>
              </a:extLst>
            </xdr:spPr>
          </xdr:sp>
          <xdr:sp macro="" textlink="">
            <xdr:nvSpPr>
              <xdr:cNvPr id="12909" name="Option Button 621" hidden="1">
                <a:extLst>
                  <a:ext uri="{63B3BB69-23CF-44E3-9099-C40C66FF867C}">
                    <a14:compatExt spid="_x0000_s12909"/>
                  </a:ext>
                </a:extLst>
              </xdr:cNvPr>
              <xdr:cNvSpPr/>
            </xdr:nvSpPr>
            <xdr:spPr bwMode="auto">
              <a:xfrm>
                <a:off x="7246813" y="109490644"/>
                <a:ext cx="157611" cy="26268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10" name="Option Button 622" hidden="1">
                <a:extLst>
                  <a:ext uri="{63B3BB69-23CF-44E3-9099-C40C66FF867C}">
                    <a14:compatExt spid="_x0000_s12910"/>
                  </a:ext>
                </a:extLst>
              </xdr:cNvPr>
              <xdr:cNvSpPr/>
            </xdr:nvSpPr>
            <xdr:spPr bwMode="auto">
              <a:xfrm>
                <a:off x="7662588" y="109490644"/>
                <a:ext cx="157611" cy="26268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2" name="Option Button 1014" hidden="1">
                <a:extLst>
                  <a:ext uri="{63B3BB69-23CF-44E3-9099-C40C66FF867C}">
                    <a14:compatExt spid="_x0000_s13302"/>
                  </a:ext>
                </a:extLst>
              </xdr:cNvPr>
              <xdr:cNvSpPr/>
            </xdr:nvSpPr>
            <xdr:spPr bwMode="auto">
              <a:xfrm>
                <a:off x="8081608" y="109487087"/>
                <a:ext cx="156707" cy="25929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347</xdr:row>
          <xdr:rowOff>0</xdr:rowOff>
        </xdr:from>
        <xdr:to>
          <xdr:col>12</xdr:col>
          <xdr:colOff>428625</xdr:colOff>
          <xdr:row>348</xdr:row>
          <xdr:rowOff>7650</xdr:rowOff>
        </xdr:to>
        <xdr:grpSp>
          <xdr:nvGrpSpPr>
            <xdr:cNvPr id="138" name="Group 137"/>
            <xdr:cNvGrpSpPr/>
          </xdr:nvGrpSpPr>
          <xdr:grpSpPr>
            <a:xfrm>
              <a:off x="7172325" y="117290850"/>
              <a:ext cx="1266825" cy="579150"/>
              <a:chOff x="7124700" y="109926730"/>
              <a:chExt cx="1266825" cy="579150"/>
            </a:xfrm>
          </xdr:grpSpPr>
          <xdr:sp macro="" textlink="">
            <xdr:nvSpPr>
              <xdr:cNvPr id="12914" name="Group Box 626" hidden="1">
                <a:extLst>
                  <a:ext uri="{63B3BB69-23CF-44E3-9099-C40C66FF867C}">
                    <a14:compatExt spid="_x0000_s12914"/>
                  </a:ext>
                </a:extLst>
              </xdr:cNvPr>
              <xdr:cNvSpPr/>
            </xdr:nvSpPr>
            <xdr:spPr bwMode="auto">
              <a:xfrm>
                <a:off x="7124700" y="109926730"/>
                <a:ext cx="1266825" cy="579150"/>
              </a:xfrm>
              <a:prstGeom prst="rect">
                <a:avLst/>
              </a:prstGeom>
              <a:noFill/>
              <a:ln w="9525">
                <a:miter lim="800000"/>
                <a:headEnd/>
                <a:tailEnd/>
              </a:ln>
              <a:extLst>
                <a:ext uri="{909E8E84-426E-40DD-AFC4-6F175D3DCCD1}">
                  <a14:hiddenFill>
                    <a:noFill/>
                  </a14:hiddenFill>
                </a:ext>
              </a:extLst>
            </xdr:spPr>
          </xdr:sp>
          <xdr:sp macro="" textlink="">
            <xdr:nvSpPr>
              <xdr:cNvPr id="12915" name="Option Button 627" hidden="1">
                <a:extLst>
                  <a:ext uri="{63B3BB69-23CF-44E3-9099-C40C66FF867C}">
                    <a14:compatExt spid="_x0000_s12915"/>
                  </a:ext>
                </a:extLst>
              </xdr:cNvPr>
              <xdr:cNvSpPr/>
            </xdr:nvSpPr>
            <xdr:spPr bwMode="auto">
              <a:xfrm>
                <a:off x="7246813" y="110062164"/>
                <a:ext cx="157611" cy="2626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16" name="Option Button 628" hidden="1">
                <a:extLst>
                  <a:ext uri="{63B3BB69-23CF-44E3-9099-C40C66FF867C}">
                    <a14:compatExt spid="_x0000_s12916"/>
                  </a:ext>
                </a:extLst>
              </xdr:cNvPr>
              <xdr:cNvSpPr/>
            </xdr:nvSpPr>
            <xdr:spPr bwMode="auto">
              <a:xfrm>
                <a:off x="7662588" y="110062164"/>
                <a:ext cx="157611" cy="2626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3" name="Option Button 1015" hidden="1">
                <a:extLst>
                  <a:ext uri="{63B3BB69-23CF-44E3-9099-C40C66FF867C}">
                    <a14:compatExt spid="_x0000_s13303"/>
                  </a:ext>
                </a:extLst>
              </xdr:cNvPr>
              <xdr:cNvSpPr/>
            </xdr:nvSpPr>
            <xdr:spPr bwMode="auto">
              <a:xfrm>
                <a:off x="8081608" y="110058607"/>
                <a:ext cx="156707" cy="25929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348</xdr:row>
          <xdr:rowOff>0</xdr:rowOff>
        </xdr:from>
        <xdr:to>
          <xdr:col>12</xdr:col>
          <xdr:colOff>428625</xdr:colOff>
          <xdr:row>349</xdr:row>
          <xdr:rowOff>7650</xdr:rowOff>
        </xdr:to>
        <xdr:grpSp>
          <xdr:nvGrpSpPr>
            <xdr:cNvPr id="139" name="Group 138"/>
            <xdr:cNvGrpSpPr/>
          </xdr:nvGrpSpPr>
          <xdr:grpSpPr>
            <a:xfrm>
              <a:off x="7172325" y="117862400"/>
              <a:ext cx="1266825" cy="388650"/>
              <a:chOff x="7124700" y="110500115"/>
              <a:chExt cx="1266825" cy="388652"/>
            </a:xfrm>
          </xdr:grpSpPr>
          <xdr:sp macro="" textlink="">
            <xdr:nvSpPr>
              <xdr:cNvPr id="12917" name="Group Box 629" hidden="1">
                <a:extLst>
                  <a:ext uri="{63B3BB69-23CF-44E3-9099-C40C66FF867C}">
                    <a14:compatExt spid="_x0000_s12917"/>
                  </a:ext>
                </a:extLst>
              </xdr:cNvPr>
              <xdr:cNvSpPr/>
            </xdr:nvSpPr>
            <xdr:spPr bwMode="auto">
              <a:xfrm>
                <a:off x="7124700" y="110500115"/>
                <a:ext cx="1266825" cy="388652"/>
              </a:xfrm>
              <a:prstGeom prst="rect">
                <a:avLst/>
              </a:prstGeom>
              <a:noFill/>
              <a:ln w="9525">
                <a:miter lim="800000"/>
                <a:headEnd/>
                <a:tailEnd/>
              </a:ln>
              <a:extLst>
                <a:ext uri="{909E8E84-426E-40DD-AFC4-6F175D3DCCD1}">
                  <a14:hiddenFill>
                    <a:noFill/>
                  </a14:hiddenFill>
                </a:ext>
              </a:extLst>
            </xdr:spPr>
          </xdr:sp>
          <xdr:sp macro="" textlink="">
            <xdr:nvSpPr>
              <xdr:cNvPr id="12918" name="Option Button 630" hidden="1">
                <a:extLst>
                  <a:ext uri="{63B3BB69-23CF-44E3-9099-C40C66FF867C}">
                    <a14:compatExt spid="_x0000_s12918"/>
                  </a:ext>
                </a:extLst>
              </xdr:cNvPr>
              <xdr:cNvSpPr/>
            </xdr:nvSpPr>
            <xdr:spPr bwMode="auto">
              <a:xfrm>
                <a:off x="7246813" y="110589227"/>
                <a:ext cx="157611" cy="1762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19" name="Option Button 631" hidden="1">
                <a:extLst>
                  <a:ext uri="{63B3BB69-23CF-44E3-9099-C40C66FF867C}">
                    <a14:compatExt spid="_x0000_s12919"/>
                  </a:ext>
                </a:extLst>
              </xdr:cNvPr>
              <xdr:cNvSpPr/>
            </xdr:nvSpPr>
            <xdr:spPr bwMode="auto">
              <a:xfrm>
                <a:off x="7662588" y="110589227"/>
                <a:ext cx="157611" cy="1762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4" name="Option Button 1016" hidden="1">
                <a:extLst>
                  <a:ext uri="{63B3BB69-23CF-44E3-9099-C40C66FF867C}">
                    <a14:compatExt spid="_x0000_s13304"/>
                  </a:ext>
                </a:extLst>
              </xdr:cNvPr>
              <xdr:cNvSpPr/>
            </xdr:nvSpPr>
            <xdr:spPr bwMode="auto">
              <a:xfrm>
                <a:off x="8081608" y="110586840"/>
                <a:ext cx="156707" cy="174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349</xdr:row>
          <xdr:rowOff>0</xdr:rowOff>
        </xdr:from>
        <xdr:to>
          <xdr:col>12</xdr:col>
          <xdr:colOff>426177</xdr:colOff>
          <xdr:row>350</xdr:row>
          <xdr:rowOff>14654</xdr:rowOff>
        </xdr:to>
        <xdr:grpSp>
          <xdr:nvGrpSpPr>
            <xdr:cNvPr id="140" name="Group 139"/>
            <xdr:cNvGrpSpPr/>
          </xdr:nvGrpSpPr>
          <xdr:grpSpPr>
            <a:xfrm>
              <a:off x="7162800" y="118243350"/>
              <a:ext cx="1273902" cy="395654"/>
              <a:chOff x="7115175" y="110880525"/>
              <a:chExt cx="1273902" cy="395654"/>
            </a:xfrm>
          </xdr:grpSpPr>
          <xdr:sp macro="" textlink="">
            <xdr:nvSpPr>
              <xdr:cNvPr id="12920" name="Group Box 632" hidden="1">
                <a:extLst>
                  <a:ext uri="{63B3BB69-23CF-44E3-9099-C40C66FF867C}">
                    <a14:compatExt spid="_x0000_s12920"/>
                  </a:ext>
                </a:extLst>
              </xdr:cNvPr>
              <xdr:cNvSpPr/>
            </xdr:nvSpPr>
            <xdr:spPr bwMode="auto">
              <a:xfrm>
                <a:off x="7115175" y="110880525"/>
                <a:ext cx="1273902" cy="395654"/>
              </a:xfrm>
              <a:prstGeom prst="rect">
                <a:avLst/>
              </a:prstGeom>
              <a:noFill/>
              <a:ln w="9525">
                <a:miter lim="800000"/>
                <a:headEnd/>
                <a:tailEnd/>
              </a:ln>
              <a:extLst>
                <a:ext uri="{909E8E84-426E-40DD-AFC4-6F175D3DCCD1}">
                  <a14:hiddenFill>
                    <a:noFill/>
                  </a14:hiddenFill>
                </a:ext>
              </a:extLst>
            </xdr:spPr>
          </xdr:sp>
          <xdr:sp macro="" textlink="">
            <xdr:nvSpPr>
              <xdr:cNvPr id="12921" name="Option Button 633" hidden="1">
                <a:extLst>
                  <a:ext uri="{63B3BB69-23CF-44E3-9099-C40C66FF867C}">
                    <a14:compatExt spid="_x0000_s12921"/>
                  </a:ext>
                </a:extLst>
              </xdr:cNvPr>
              <xdr:cNvSpPr/>
            </xdr:nvSpPr>
            <xdr:spPr bwMode="auto">
              <a:xfrm>
                <a:off x="7244023" y="110971535"/>
                <a:ext cx="157911" cy="1794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22" name="Option Button 634" hidden="1">
                <a:extLst>
                  <a:ext uri="{63B3BB69-23CF-44E3-9099-C40C66FF867C}">
                    <a14:compatExt spid="_x0000_s12922"/>
                  </a:ext>
                </a:extLst>
              </xdr:cNvPr>
              <xdr:cNvSpPr/>
            </xdr:nvSpPr>
            <xdr:spPr bwMode="auto">
              <a:xfrm>
                <a:off x="7660862" y="110971535"/>
                <a:ext cx="157911" cy="1794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5" name="Option Button 1017" hidden="1">
                <a:extLst>
                  <a:ext uri="{63B3BB69-23CF-44E3-9099-C40C66FF867C}">
                    <a14:compatExt spid="_x0000_s13305"/>
                  </a:ext>
                </a:extLst>
              </xdr:cNvPr>
              <xdr:cNvSpPr/>
            </xdr:nvSpPr>
            <xdr:spPr bwMode="auto">
              <a:xfrm>
                <a:off x="8080969" y="110968429"/>
                <a:ext cx="157005" cy="18301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351</xdr:row>
          <xdr:rowOff>1</xdr:rowOff>
        </xdr:from>
        <xdr:to>
          <xdr:col>12</xdr:col>
          <xdr:colOff>428625</xdr:colOff>
          <xdr:row>351</xdr:row>
          <xdr:rowOff>352425</xdr:rowOff>
        </xdr:to>
        <xdr:grpSp>
          <xdr:nvGrpSpPr>
            <xdr:cNvPr id="143" name="Group 142"/>
            <xdr:cNvGrpSpPr/>
          </xdr:nvGrpSpPr>
          <xdr:grpSpPr>
            <a:xfrm>
              <a:off x="7172325" y="119005363"/>
              <a:ext cx="1266825" cy="352424"/>
              <a:chOff x="7124700" y="111643190"/>
              <a:chExt cx="1266825" cy="381000"/>
            </a:xfrm>
          </xdr:grpSpPr>
          <xdr:sp macro="" textlink="">
            <xdr:nvSpPr>
              <xdr:cNvPr id="12923" name="Group Box 635" hidden="1">
                <a:extLst>
                  <a:ext uri="{63B3BB69-23CF-44E3-9099-C40C66FF867C}">
                    <a14:compatExt spid="_x0000_s12923"/>
                  </a:ext>
                </a:extLst>
              </xdr:cNvPr>
              <xdr:cNvSpPr/>
            </xdr:nvSpPr>
            <xdr:spPr bwMode="auto">
              <a:xfrm>
                <a:off x="7124700" y="111643190"/>
                <a:ext cx="1266825" cy="381000"/>
              </a:xfrm>
              <a:prstGeom prst="rect">
                <a:avLst/>
              </a:prstGeom>
              <a:noFill/>
              <a:ln w="9525">
                <a:miter lim="800000"/>
                <a:headEnd/>
                <a:tailEnd/>
              </a:ln>
              <a:extLst>
                <a:ext uri="{909E8E84-426E-40DD-AFC4-6F175D3DCCD1}">
                  <a14:hiddenFill>
                    <a:noFill/>
                  </a14:hiddenFill>
                </a:ext>
              </a:extLst>
            </xdr:spPr>
          </xdr:sp>
          <xdr:sp macro="" textlink="">
            <xdr:nvSpPr>
              <xdr:cNvPr id="12924" name="Option Button 636" hidden="1">
                <a:extLst>
                  <a:ext uri="{63B3BB69-23CF-44E3-9099-C40C66FF867C}">
                    <a14:compatExt spid="_x0000_s12924"/>
                  </a:ext>
                </a:extLst>
              </xdr:cNvPr>
              <xdr:cNvSpPr/>
            </xdr:nvSpPr>
            <xdr:spPr bwMode="auto">
              <a:xfrm>
                <a:off x="7246813" y="111729397"/>
                <a:ext cx="157611" cy="18924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25" name="Option Button 637" hidden="1">
                <a:extLst>
                  <a:ext uri="{63B3BB69-23CF-44E3-9099-C40C66FF867C}">
                    <a14:compatExt spid="_x0000_s12925"/>
                  </a:ext>
                </a:extLst>
              </xdr:cNvPr>
              <xdr:cNvSpPr/>
            </xdr:nvSpPr>
            <xdr:spPr bwMode="auto">
              <a:xfrm>
                <a:off x="7662588" y="111729397"/>
                <a:ext cx="157611" cy="18924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6" name="Option Button 1018" hidden="1">
                <a:extLst>
                  <a:ext uri="{63B3BB69-23CF-44E3-9099-C40C66FF867C}">
                    <a14:compatExt spid="_x0000_s13306"/>
                  </a:ext>
                </a:extLst>
              </xdr:cNvPr>
              <xdr:cNvSpPr/>
            </xdr:nvSpPr>
            <xdr:spPr bwMode="auto">
              <a:xfrm>
                <a:off x="8081608" y="111726526"/>
                <a:ext cx="156707" cy="1903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436</xdr:row>
          <xdr:rowOff>0</xdr:rowOff>
        </xdr:from>
        <xdr:to>
          <xdr:col>12</xdr:col>
          <xdr:colOff>447675</xdr:colOff>
          <xdr:row>436</xdr:row>
          <xdr:rowOff>561975</xdr:rowOff>
        </xdr:to>
        <xdr:grpSp>
          <xdr:nvGrpSpPr>
            <xdr:cNvPr id="144" name="Group 143"/>
            <xdr:cNvGrpSpPr/>
          </xdr:nvGrpSpPr>
          <xdr:grpSpPr>
            <a:xfrm>
              <a:off x="7162800" y="148237510"/>
              <a:ext cx="1295400" cy="381000"/>
              <a:chOff x="7115175" y="138898957"/>
              <a:chExt cx="1295400" cy="561975"/>
            </a:xfrm>
          </xdr:grpSpPr>
          <xdr:sp macro="" textlink="">
            <xdr:nvSpPr>
              <xdr:cNvPr id="12932" name="Group Box 644" hidden="1">
                <a:extLst>
                  <a:ext uri="{63B3BB69-23CF-44E3-9099-C40C66FF867C}">
                    <a14:compatExt spid="_x0000_s12932"/>
                  </a:ext>
                </a:extLst>
              </xdr:cNvPr>
              <xdr:cNvSpPr/>
            </xdr:nvSpPr>
            <xdr:spPr bwMode="auto">
              <a:xfrm>
                <a:off x="7115175" y="138898957"/>
                <a:ext cx="1295400" cy="561975"/>
              </a:xfrm>
              <a:prstGeom prst="rect">
                <a:avLst/>
              </a:prstGeom>
              <a:noFill/>
              <a:ln w="9525">
                <a:miter lim="800000"/>
                <a:headEnd/>
                <a:tailEnd/>
              </a:ln>
              <a:extLst>
                <a:ext uri="{909E8E84-426E-40DD-AFC4-6F175D3DCCD1}">
                  <a14:hiddenFill>
                    <a:noFill/>
                  </a14:hiddenFill>
                </a:ext>
              </a:extLst>
            </xdr:spPr>
          </xdr:sp>
          <xdr:sp macro="" textlink="">
            <xdr:nvSpPr>
              <xdr:cNvPr id="12933" name="Option Button 645" hidden="1">
                <a:extLst>
                  <a:ext uri="{63B3BB69-23CF-44E3-9099-C40C66FF867C}">
                    <a14:compatExt spid="_x0000_s12933"/>
                  </a:ext>
                </a:extLst>
              </xdr:cNvPr>
              <xdr:cNvSpPr/>
            </xdr:nvSpPr>
            <xdr:spPr bwMode="auto">
              <a:xfrm>
                <a:off x="7239000" y="138988805"/>
                <a:ext cx="323850" cy="1809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34" name="Option Button 646" hidden="1">
                <a:extLst>
                  <a:ext uri="{63B3BB69-23CF-44E3-9099-C40C66FF867C}">
                    <a14:compatExt spid="_x0000_s12934"/>
                  </a:ext>
                </a:extLst>
              </xdr:cNvPr>
              <xdr:cNvSpPr/>
            </xdr:nvSpPr>
            <xdr:spPr bwMode="auto">
              <a:xfrm>
                <a:off x="7667625" y="138988805"/>
                <a:ext cx="161925" cy="1809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7" name="Option Button 1019" hidden="1">
                <a:extLst>
                  <a:ext uri="{63B3BB69-23CF-44E3-9099-C40C66FF867C}">
                    <a14:compatExt spid="_x0000_s13307"/>
                  </a:ext>
                </a:extLst>
              </xdr:cNvPr>
              <xdr:cNvSpPr/>
            </xdr:nvSpPr>
            <xdr:spPr bwMode="auto">
              <a:xfrm>
                <a:off x="8074670" y="138988805"/>
                <a:ext cx="226695" cy="1809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2931</xdr:colOff>
          <xdr:row>436</xdr:row>
          <xdr:rowOff>564173</xdr:rowOff>
        </xdr:from>
        <xdr:to>
          <xdr:col>12</xdr:col>
          <xdr:colOff>450052</xdr:colOff>
          <xdr:row>438</xdr:row>
          <xdr:rowOff>15000</xdr:rowOff>
        </xdr:to>
        <xdr:grpSp>
          <xdr:nvGrpSpPr>
            <xdr:cNvPr id="145" name="Group 144"/>
            <xdr:cNvGrpSpPr/>
          </xdr:nvGrpSpPr>
          <xdr:grpSpPr>
            <a:xfrm>
              <a:off x="7165731" y="148620786"/>
              <a:ext cx="1294846" cy="393802"/>
              <a:chOff x="7118106" y="139468089"/>
              <a:chExt cx="1294846" cy="593827"/>
            </a:xfrm>
          </xdr:grpSpPr>
          <xdr:sp macro="" textlink="">
            <xdr:nvSpPr>
              <xdr:cNvPr id="13163" name="Group Box 875" hidden="1">
                <a:extLst>
                  <a:ext uri="{63B3BB69-23CF-44E3-9099-C40C66FF867C}">
                    <a14:compatExt spid="_x0000_s13163"/>
                  </a:ext>
                </a:extLst>
              </xdr:cNvPr>
              <xdr:cNvSpPr/>
            </xdr:nvSpPr>
            <xdr:spPr bwMode="auto">
              <a:xfrm>
                <a:off x="7118106" y="139468089"/>
                <a:ext cx="1294846" cy="593827"/>
              </a:xfrm>
              <a:prstGeom prst="rect">
                <a:avLst/>
              </a:prstGeom>
              <a:noFill/>
              <a:ln w="9525">
                <a:miter lim="800000"/>
                <a:headEnd/>
                <a:tailEnd/>
              </a:ln>
              <a:extLst>
                <a:ext uri="{909E8E84-426E-40DD-AFC4-6F175D3DCCD1}">
                  <a14:hiddenFill>
                    <a:noFill/>
                  </a14:hiddenFill>
                </a:ext>
              </a:extLst>
            </xdr:spPr>
          </xdr:sp>
          <xdr:sp macro="" textlink="">
            <xdr:nvSpPr>
              <xdr:cNvPr id="13164" name="Option Button 876" hidden="1">
                <a:extLst>
                  <a:ext uri="{63B3BB69-23CF-44E3-9099-C40C66FF867C}">
                    <a14:compatExt spid="_x0000_s13164"/>
                  </a:ext>
                </a:extLst>
              </xdr:cNvPr>
              <xdr:cNvSpPr/>
            </xdr:nvSpPr>
            <xdr:spPr bwMode="auto">
              <a:xfrm>
                <a:off x="7239000" y="139602912"/>
                <a:ext cx="157843" cy="26934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165" name="Option Button 877" hidden="1">
                <a:extLst>
                  <a:ext uri="{63B3BB69-23CF-44E3-9099-C40C66FF867C}">
                    <a14:compatExt spid="_x0000_s13165"/>
                  </a:ext>
                </a:extLst>
              </xdr:cNvPr>
              <xdr:cNvSpPr/>
            </xdr:nvSpPr>
            <xdr:spPr bwMode="auto">
              <a:xfrm>
                <a:off x="7667625" y="139602912"/>
                <a:ext cx="157843" cy="26934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8" name="Option Button 1020" hidden="1">
                <a:extLst>
                  <a:ext uri="{63B3BB69-23CF-44E3-9099-C40C66FF867C}">
                    <a14:compatExt spid="_x0000_s13308"/>
                  </a:ext>
                </a:extLst>
              </xdr:cNvPr>
              <xdr:cNvSpPr/>
            </xdr:nvSpPr>
            <xdr:spPr bwMode="auto">
              <a:xfrm>
                <a:off x="8074670" y="139609992"/>
                <a:ext cx="156939" cy="2571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439</xdr:row>
          <xdr:rowOff>9525</xdr:rowOff>
        </xdr:from>
        <xdr:to>
          <xdr:col>12</xdr:col>
          <xdr:colOff>447674</xdr:colOff>
          <xdr:row>440</xdr:row>
          <xdr:rowOff>17175</xdr:rowOff>
        </xdr:to>
        <xdr:grpSp>
          <xdr:nvGrpSpPr>
            <xdr:cNvPr id="146" name="Group 145"/>
            <xdr:cNvGrpSpPr/>
          </xdr:nvGrpSpPr>
          <xdr:grpSpPr>
            <a:xfrm>
              <a:off x="7162799" y="149390316"/>
              <a:ext cx="1295400" cy="388651"/>
              <a:chOff x="7115174" y="140435283"/>
              <a:chExt cx="1295400" cy="255300"/>
            </a:xfrm>
          </xdr:grpSpPr>
          <xdr:sp macro="" textlink="">
            <xdr:nvSpPr>
              <xdr:cNvPr id="12926" name="Group Box 638" hidden="1">
                <a:extLst>
                  <a:ext uri="{63B3BB69-23CF-44E3-9099-C40C66FF867C}">
                    <a14:compatExt spid="_x0000_s12926"/>
                  </a:ext>
                </a:extLst>
              </xdr:cNvPr>
              <xdr:cNvSpPr/>
            </xdr:nvSpPr>
            <xdr:spPr bwMode="auto">
              <a:xfrm>
                <a:off x="7115174" y="140435283"/>
                <a:ext cx="1295400" cy="255300"/>
              </a:xfrm>
              <a:prstGeom prst="rect">
                <a:avLst/>
              </a:prstGeom>
              <a:noFill/>
              <a:ln w="9525">
                <a:miter lim="800000"/>
                <a:headEnd/>
                <a:tailEnd/>
              </a:ln>
              <a:extLst>
                <a:ext uri="{909E8E84-426E-40DD-AFC4-6F175D3DCCD1}">
                  <a14:hiddenFill>
                    <a:noFill/>
                  </a14:hiddenFill>
                </a:ext>
              </a:extLst>
            </xdr:spPr>
          </xdr:sp>
          <xdr:sp macro="" textlink="">
            <xdr:nvSpPr>
              <xdr:cNvPr id="12927" name="Option Button 639" hidden="1">
                <a:extLst>
                  <a:ext uri="{63B3BB69-23CF-44E3-9099-C40C66FF867C}">
                    <a14:compatExt spid="_x0000_s12927"/>
                  </a:ext>
                </a:extLst>
              </xdr:cNvPr>
              <xdr:cNvSpPr/>
            </xdr:nvSpPr>
            <xdr:spPr bwMode="auto">
              <a:xfrm>
                <a:off x="7239000" y="140492996"/>
                <a:ext cx="157911" cy="1157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28" name="Option Button 640" hidden="1">
                <a:extLst>
                  <a:ext uri="{63B3BB69-23CF-44E3-9099-C40C66FF867C}">
                    <a14:compatExt spid="_x0000_s12928"/>
                  </a:ext>
                </a:extLst>
              </xdr:cNvPr>
              <xdr:cNvSpPr/>
            </xdr:nvSpPr>
            <xdr:spPr bwMode="auto">
              <a:xfrm>
                <a:off x="7667625" y="140492996"/>
                <a:ext cx="157911" cy="1157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9" name="Option Button 1021" hidden="1">
                <a:extLst>
                  <a:ext uri="{63B3BB69-23CF-44E3-9099-C40C66FF867C}">
                    <a14:compatExt spid="_x0000_s13309"/>
                  </a:ext>
                </a:extLst>
              </xdr:cNvPr>
              <xdr:cNvSpPr/>
            </xdr:nvSpPr>
            <xdr:spPr bwMode="auto">
              <a:xfrm>
                <a:off x="8074670" y="140491155"/>
                <a:ext cx="157005" cy="1188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440</xdr:row>
          <xdr:rowOff>9525</xdr:rowOff>
        </xdr:from>
        <xdr:to>
          <xdr:col>12</xdr:col>
          <xdr:colOff>447674</xdr:colOff>
          <xdr:row>441</xdr:row>
          <xdr:rowOff>9525</xdr:rowOff>
        </xdr:to>
        <xdr:grpSp>
          <xdr:nvGrpSpPr>
            <xdr:cNvPr id="147" name="Group 146"/>
            <xdr:cNvGrpSpPr/>
          </xdr:nvGrpSpPr>
          <xdr:grpSpPr>
            <a:xfrm>
              <a:off x="7162799" y="149771100"/>
              <a:ext cx="1295400" cy="571500"/>
              <a:chOff x="7115174" y="140684250"/>
              <a:chExt cx="1295400" cy="571500"/>
            </a:xfrm>
          </xdr:grpSpPr>
          <xdr:sp macro="" textlink="">
            <xdr:nvSpPr>
              <xdr:cNvPr id="12929" name="Group Box 641" hidden="1">
                <a:extLst>
                  <a:ext uri="{63B3BB69-23CF-44E3-9099-C40C66FF867C}">
                    <a14:compatExt spid="_x0000_s12929"/>
                  </a:ext>
                </a:extLst>
              </xdr:cNvPr>
              <xdr:cNvSpPr/>
            </xdr:nvSpPr>
            <xdr:spPr bwMode="auto">
              <a:xfrm>
                <a:off x="7115174" y="140684250"/>
                <a:ext cx="1295400" cy="571500"/>
              </a:xfrm>
              <a:prstGeom prst="rect">
                <a:avLst/>
              </a:prstGeom>
              <a:noFill/>
              <a:ln w="9525">
                <a:miter lim="800000"/>
                <a:headEnd/>
                <a:tailEnd/>
              </a:ln>
              <a:extLst>
                <a:ext uri="{909E8E84-426E-40DD-AFC4-6F175D3DCCD1}">
                  <a14:hiddenFill>
                    <a:noFill/>
                  </a14:hiddenFill>
                </a:ext>
              </a:extLst>
            </xdr:spPr>
          </xdr:sp>
          <xdr:sp macro="" textlink="">
            <xdr:nvSpPr>
              <xdr:cNvPr id="12930" name="Option Button 642" hidden="1">
                <a:extLst>
                  <a:ext uri="{63B3BB69-23CF-44E3-9099-C40C66FF867C}">
                    <a14:compatExt spid="_x0000_s12930"/>
                  </a:ext>
                </a:extLst>
              </xdr:cNvPr>
              <xdr:cNvSpPr/>
            </xdr:nvSpPr>
            <xdr:spPr bwMode="auto">
              <a:xfrm>
                <a:off x="7239000" y="140815274"/>
                <a:ext cx="157911" cy="25921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31" name="Option Button 643" hidden="1">
                <a:extLst>
                  <a:ext uri="{63B3BB69-23CF-44E3-9099-C40C66FF867C}">
                    <a14:compatExt spid="_x0000_s12931"/>
                  </a:ext>
                </a:extLst>
              </xdr:cNvPr>
              <xdr:cNvSpPr/>
            </xdr:nvSpPr>
            <xdr:spPr bwMode="auto">
              <a:xfrm>
                <a:off x="7667625" y="140815274"/>
                <a:ext cx="157911" cy="25921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10" name="Option Button 1022" hidden="1">
                <a:extLst>
                  <a:ext uri="{63B3BB69-23CF-44E3-9099-C40C66FF867C}">
                    <a14:compatExt spid="_x0000_s13310"/>
                  </a:ext>
                </a:extLst>
              </xdr:cNvPr>
              <xdr:cNvSpPr/>
            </xdr:nvSpPr>
            <xdr:spPr bwMode="auto">
              <a:xfrm>
                <a:off x="8074670" y="140814119"/>
                <a:ext cx="157005" cy="2597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442</xdr:row>
          <xdr:rowOff>0</xdr:rowOff>
        </xdr:from>
        <xdr:to>
          <xdr:col>12</xdr:col>
          <xdr:colOff>447674</xdr:colOff>
          <xdr:row>443</xdr:row>
          <xdr:rowOff>0</xdr:rowOff>
        </xdr:to>
        <xdr:grpSp>
          <xdr:nvGrpSpPr>
            <xdr:cNvPr id="148" name="Group 147"/>
            <xdr:cNvGrpSpPr/>
          </xdr:nvGrpSpPr>
          <xdr:grpSpPr>
            <a:xfrm>
              <a:off x="7162799" y="150580456"/>
              <a:ext cx="1295400" cy="380999"/>
              <a:chOff x="7115174" y="141487544"/>
              <a:chExt cx="1295400" cy="255299"/>
            </a:xfrm>
          </xdr:grpSpPr>
          <xdr:sp macro="" textlink="">
            <xdr:nvSpPr>
              <xdr:cNvPr id="12935" name="Group Box 647" hidden="1">
                <a:extLst>
                  <a:ext uri="{63B3BB69-23CF-44E3-9099-C40C66FF867C}">
                    <a14:compatExt spid="_x0000_s12935"/>
                  </a:ext>
                </a:extLst>
              </xdr:cNvPr>
              <xdr:cNvSpPr/>
            </xdr:nvSpPr>
            <xdr:spPr bwMode="auto">
              <a:xfrm>
                <a:off x="7115174" y="141487544"/>
                <a:ext cx="1295400" cy="255299"/>
              </a:xfrm>
              <a:prstGeom prst="rect">
                <a:avLst/>
              </a:prstGeom>
              <a:noFill/>
              <a:ln w="9525">
                <a:miter lim="800000"/>
                <a:headEnd/>
                <a:tailEnd/>
              </a:ln>
              <a:extLst>
                <a:ext uri="{909E8E84-426E-40DD-AFC4-6F175D3DCCD1}">
                  <a14:hiddenFill>
                    <a:noFill/>
                  </a14:hiddenFill>
                </a:ext>
              </a:extLst>
            </xdr:spPr>
          </xdr:sp>
          <xdr:sp macro="" textlink="">
            <xdr:nvSpPr>
              <xdr:cNvPr id="12936" name="Option Button 648" hidden="1">
                <a:extLst>
                  <a:ext uri="{63B3BB69-23CF-44E3-9099-C40C66FF867C}">
                    <a14:compatExt spid="_x0000_s12936"/>
                  </a:ext>
                </a:extLst>
              </xdr:cNvPr>
              <xdr:cNvSpPr/>
            </xdr:nvSpPr>
            <xdr:spPr bwMode="auto">
              <a:xfrm>
                <a:off x="7239000" y="141543013"/>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37" name="Option Button 649" hidden="1">
                <a:extLst>
                  <a:ext uri="{63B3BB69-23CF-44E3-9099-C40C66FF867C}">
                    <a14:compatExt spid="_x0000_s12937"/>
                  </a:ext>
                </a:extLst>
              </xdr:cNvPr>
              <xdr:cNvSpPr/>
            </xdr:nvSpPr>
            <xdr:spPr bwMode="auto">
              <a:xfrm>
                <a:off x="7667625" y="141543013"/>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11" name="Option Button 1023" hidden="1">
                <a:extLst>
                  <a:ext uri="{63B3BB69-23CF-44E3-9099-C40C66FF867C}">
                    <a14:compatExt spid="_x0000_s13311"/>
                  </a:ext>
                </a:extLst>
              </xdr:cNvPr>
              <xdr:cNvSpPr/>
            </xdr:nvSpPr>
            <xdr:spPr bwMode="auto">
              <a:xfrm>
                <a:off x="8074670" y="141541444"/>
                <a:ext cx="157005"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442</xdr:row>
          <xdr:rowOff>361950</xdr:rowOff>
        </xdr:from>
        <xdr:to>
          <xdr:col>12</xdr:col>
          <xdr:colOff>447674</xdr:colOff>
          <xdr:row>444</xdr:row>
          <xdr:rowOff>0</xdr:rowOff>
        </xdr:to>
        <xdr:grpSp>
          <xdr:nvGrpSpPr>
            <xdr:cNvPr id="149" name="Group 148"/>
            <xdr:cNvGrpSpPr/>
          </xdr:nvGrpSpPr>
          <xdr:grpSpPr>
            <a:xfrm>
              <a:off x="7162799" y="150942889"/>
              <a:ext cx="1295400" cy="400050"/>
              <a:chOff x="7115174" y="141737890"/>
              <a:chExt cx="1295400" cy="255300"/>
            </a:xfrm>
          </xdr:grpSpPr>
          <xdr:sp macro="" textlink="">
            <xdr:nvSpPr>
              <xdr:cNvPr id="12938" name="Group Box 650" hidden="1">
                <a:extLst>
                  <a:ext uri="{63B3BB69-23CF-44E3-9099-C40C66FF867C}">
                    <a14:compatExt spid="_x0000_s12938"/>
                  </a:ext>
                </a:extLst>
              </xdr:cNvPr>
              <xdr:cNvSpPr/>
            </xdr:nvSpPr>
            <xdr:spPr bwMode="auto">
              <a:xfrm>
                <a:off x="7115174" y="141737890"/>
                <a:ext cx="1295400" cy="255300"/>
              </a:xfrm>
              <a:prstGeom prst="rect">
                <a:avLst/>
              </a:prstGeom>
              <a:noFill/>
              <a:ln w="9525">
                <a:miter lim="800000"/>
                <a:headEnd/>
                <a:tailEnd/>
              </a:ln>
              <a:extLst>
                <a:ext uri="{909E8E84-426E-40DD-AFC4-6F175D3DCCD1}">
                  <a14:hiddenFill>
                    <a:noFill/>
                  </a14:hiddenFill>
                </a:ext>
              </a:extLst>
            </xdr:spPr>
          </xdr:sp>
          <xdr:sp macro="" textlink="">
            <xdr:nvSpPr>
              <xdr:cNvPr id="12939" name="Option Button 651" hidden="1">
                <a:extLst>
                  <a:ext uri="{63B3BB69-23CF-44E3-9099-C40C66FF867C}">
                    <a14:compatExt spid="_x0000_s12939"/>
                  </a:ext>
                </a:extLst>
              </xdr:cNvPr>
              <xdr:cNvSpPr/>
            </xdr:nvSpPr>
            <xdr:spPr bwMode="auto">
              <a:xfrm>
                <a:off x="7239000" y="141790579"/>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40" name="Option Button 652" hidden="1">
                <a:extLst>
                  <a:ext uri="{63B3BB69-23CF-44E3-9099-C40C66FF867C}">
                    <a14:compatExt spid="_x0000_s12940"/>
                  </a:ext>
                </a:extLst>
              </xdr:cNvPr>
              <xdr:cNvSpPr/>
            </xdr:nvSpPr>
            <xdr:spPr bwMode="auto">
              <a:xfrm>
                <a:off x="7667625" y="141790579"/>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60" name="Option Button 1024" hidden="1">
                <a:extLst>
                  <a:ext uri="{63B3BB69-23CF-44E3-9099-C40C66FF867C}">
                    <a14:compatExt spid="_x0000_s15360"/>
                  </a:ext>
                </a:extLst>
              </xdr:cNvPr>
              <xdr:cNvSpPr/>
            </xdr:nvSpPr>
            <xdr:spPr bwMode="auto">
              <a:xfrm>
                <a:off x="8074670" y="141789010"/>
                <a:ext cx="157005"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444</xdr:row>
          <xdr:rowOff>0</xdr:rowOff>
        </xdr:from>
        <xdr:to>
          <xdr:col>12</xdr:col>
          <xdr:colOff>447674</xdr:colOff>
          <xdr:row>444</xdr:row>
          <xdr:rowOff>245775</xdr:rowOff>
        </xdr:to>
        <xdr:grpSp>
          <xdr:nvGrpSpPr>
            <xdr:cNvPr id="150" name="Group 149"/>
            <xdr:cNvGrpSpPr/>
          </xdr:nvGrpSpPr>
          <xdr:grpSpPr>
            <a:xfrm>
              <a:off x="7162799" y="151342950"/>
              <a:ext cx="1295400" cy="245775"/>
              <a:chOff x="7115174" y="141989714"/>
              <a:chExt cx="1295400" cy="255300"/>
            </a:xfrm>
          </xdr:grpSpPr>
          <xdr:sp macro="" textlink="">
            <xdr:nvSpPr>
              <xdr:cNvPr id="12941" name="Group Box 653" hidden="1">
                <a:extLst>
                  <a:ext uri="{63B3BB69-23CF-44E3-9099-C40C66FF867C}">
                    <a14:compatExt spid="_x0000_s12941"/>
                  </a:ext>
                </a:extLst>
              </xdr:cNvPr>
              <xdr:cNvSpPr/>
            </xdr:nvSpPr>
            <xdr:spPr bwMode="auto">
              <a:xfrm>
                <a:off x="7115174" y="141989714"/>
                <a:ext cx="1295400" cy="255300"/>
              </a:xfrm>
              <a:prstGeom prst="rect">
                <a:avLst/>
              </a:prstGeom>
              <a:noFill/>
              <a:ln w="9525">
                <a:miter lim="800000"/>
                <a:headEnd/>
                <a:tailEnd/>
              </a:ln>
              <a:extLst>
                <a:ext uri="{909E8E84-426E-40DD-AFC4-6F175D3DCCD1}">
                  <a14:hiddenFill>
                    <a:noFill/>
                  </a14:hiddenFill>
                </a:ext>
              </a:extLst>
            </xdr:spPr>
          </xdr:sp>
          <xdr:sp macro="" textlink="">
            <xdr:nvSpPr>
              <xdr:cNvPr id="12942" name="Option Button 654" hidden="1">
                <a:extLst>
                  <a:ext uri="{63B3BB69-23CF-44E3-9099-C40C66FF867C}">
                    <a14:compatExt spid="_x0000_s12942"/>
                  </a:ext>
                </a:extLst>
              </xdr:cNvPr>
              <xdr:cNvSpPr/>
            </xdr:nvSpPr>
            <xdr:spPr bwMode="auto">
              <a:xfrm>
                <a:off x="7239000" y="142038237"/>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43" name="Option Button 655" hidden="1">
                <a:extLst>
                  <a:ext uri="{63B3BB69-23CF-44E3-9099-C40C66FF867C}">
                    <a14:compatExt spid="_x0000_s12943"/>
                  </a:ext>
                </a:extLst>
              </xdr:cNvPr>
              <xdr:cNvSpPr/>
            </xdr:nvSpPr>
            <xdr:spPr bwMode="auto">
              <a:xfrm>
                <a:off x="7667625" y="142038237"/>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61" name="Option Button 1025" hidden="1">
                <a:extLst>
                  <a:ext uri="{63B3BB69-23CF-44E3-9099-C40C66FF867C}">
                    <a14:compatExt spid="_x0000_s15361"/>
                  </a:ext>
                </a:extLst>
              </xdr:cNvPr>
              <xdr:cNvSpPr/>
            </xdr:nvSpPr>
            <xdr:spPr bwMode="auto">
              <a:xfrm>
                <a:off x="8074670" y="142036668"/>
                <a:ext cx="157005"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2931</xdr:colOff>
          <xdr:row>445</xdr:row>
          <xdr:rowOff>238125</xdr:rowOff>
        </xdr:from>
        <xdr:to>
          <xdr:col>12</xdr:col>
          <xdr:colOff>450052</xdr:colOff>
          <xdr:row>447</xdr:row>
          <xdr:rowOff>0</xdr:rowOff>
        </xdr:to>
        <xdr:grpSp>
          <xdr:nvGrpSpPr>
            <xdr:cNvPr id="151" name="Group 150"/>
            <xdr:cNvGrpSpPr/>
          </xdr:nvGrpSpPr>
          <xdr:grpSpPr>
            <a:xfrm>
              <a:off x="7165731" y="151828500"/>
              <a:ext cx="1294846" cy="390525"/>
              <a:chOff x="7118106" y="142478566"/>
              <a:chExt cx="1294846" cy="390525"/>
            </a:xfrm>
          </xdr:grpSpPr>
          <xdr:sp macro="" textlink="">
            <xdr:nvSpPr>
              <xdr:cNvPr id="12947" name="Group Box 659" hidden="1">
                <a:extLst>
                  <a:ext uri="{63B3BB69-23CF-44E3-9099-C40C66FF867C}">
                    <a14:compatExt spid="_x0000_s12947"/>
                  </a:ext>
                </a:extLst>
              </xdr:cNvPr>
              <xdr:cNvSpPr/>
            </xdr:nvSpPr>
            <xdr:spPr bwMode="auto">
              <a:xfrm>
                <a:off x="7118106" y="142478566"/>
                <a:ext cx="1294846" cy="390525"/>
              </a:xfrm>
              <a:prstGeom prst="rect">
                <a:avLst/>
              </a:prstGeom>
              <a:noFill/>
              <a:ln w="9525">
                <a:miter lim="800000"/>
                <a:headEnd/>
                <a:tailEnd/>
              </a:ln>
              <a:extLst>
                <a:ext uri="{909E8E84-426E-40DD-AFC4-6F175D3DCCD1}">
                  <a14:hiddenFill>
                    <a:noFill/>
                  </a14:hiddenFill>
                </a:ext>
              </a:extLst>
            </xdr:spPr>
          </xdr:sp>
          <xdr:sp macro="" textlink="">
            <xdr:nvSpPr>
              <xdr:cNvPr id="12948" name="Option Button 660" hidden="1">
                <a:extLst>
                  <a:ext uri="{63B3BB69-23CF-44E3-9099-C40C66FF867C}">
                    <a14:compatExt spid="_x0000_s12948"/>
                  </a:ext>
                </a:extLst>
              </xdr:cNvPr>
              <xdr:cNvSpPr/>
            </xdr:nvSpPr>
            <xdr:spPr bwMode="auto">
              <a:xfrm>
                <a:off x="7239000" y="142565104"/>
                <a:ext cx="157843" cy="17713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49" name="Option Button 661" hidden="1">
                <a:extLst>
                  <a:ext uri="{63B3BB69-23CF-44E3-9099-C40C66FF867C}">
                    <a14:compatExt spid="_x0000_s12949"/>
                  </a:ext>
                </a:extLst>
              </xdr:cNvPr>
              <xdr:cNvSpPr/>
            </xdr:nvSpPr>
            <xdr:spPr bwMode="auto">
              <a:xfrm>
                <a:off x="7667625" y="142565104"/>
                <a:ext cx="157843" cy="17713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63" name="Option Button 1027" hidden="1">
                <a:extLst>
                  <a:ext uri="{63B3BB69-23CF-44E3-9099-C40C66FF867C}">
                    <a14:compatExt spid="_x0000_s15363"/>
                  </a:ext>
                </a:extLst>
              </xdr:cNvPr>
              <xdr:cNvSpPr/>
            </xdr:nvSpPr>
            <xdr:spPr bwMode="auto">
              <a:xfrm>
                <a:off x="8074670" y="142562705"/>
                <a:ext cx="156939" cy="1748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447</xdr:row>
          <xdr:rowOff>238125</xdr:rowOff>
        </xdr:from>
        <xdr:to>
          <xdr:col>12</xdr:col>
          <xdr:colOff>450003</xdr:colOff>
          <xdr:row>449</xdr:row>
          <xdr:rowOff>450</xdr:rowOff>
        </xdr:to>
        <xdr:grpSp>
          <xdr:nvGrpSpPr>
            <xdr:cNvPr id="152" name="Group 151"/>
            <xdr:cNvGrpSpPr/>
          </xdr:nvGrpSpPr>
          <xdr:grpSpPr>
            <a:xfrm>
              <a:off x="7172325" y="152457150"/>
              <a:ext cx="1288203" cy="390975"/>
              <a:chOff x="7124700" y="143103600"/>
              <a:chExt cx="1288203" cy="390975"/>
            </a:xfrm>
          </xdr:grpSpPr>
          <xdr:sp macro="" textlink="">
            <xdr:nvSpPr>
              <xdr:cNvPr id="12953" name="Group Box 665" hidden="1">
                <a:extLst>
                  <a:ext uri="{63B3BB69-23CF-44E3-9099-C40C66FF867C}">
                    <a14:compatExt spid="_x0000_s12953"/>
                  </a:ext>
                </a:extLst>
              </xdr:cNvPr>
              <xdr:cNvSpPr/>
            </xdr:nvSpPr>
            <xdr:spPr bwMode="auto">
              <a:xfrm>
                <a:off x="7124700" y="143103600"/>
                <a:ext cx="1288203" cy="390975"/>
              </a:xfrm>
              <a:prstGeom prst="rect">
                <a:avLst/>
              </a:prstGeom>
              <a:noFill/>
              <a:ln w="9525">
                <a:miter lim="800000"/>
                <a:headEnd/>
                <a:tailEnd/>
              </a:ln>
              <a:extLst>
                <a:ext uri="{909E8E84-426E-40DD-AFC4-6F175D3DCCD1}">
                  <a14:hiddenFill>
                    <a:noFill/>
                  </a14:hiddenFill>
                </a:ext>
              </a:extLst>
            </xdr:spPr>
          </xdr:sp>
          <xdr:sp macro="" textlink="">
            <xdr:nvSpPr>
              <xdr:cNvPr id="12954" name="Option Button 666" hidden="1">
                <a:extLst>
                  <a:ext uri="{63B3BB69-23CF-44E3-9099-C40C66FF867C}">
                    <a14:compatExt spid="_x0000_s12954"/>
                  </a:ext>
                </a:extLst>
              </xdr:cNvPr>
              <xdr:cNvSpPr/>
            </xdr:nvSpPr>
            <xdr:spPr bwMode="auto">
              <a:xfrm>
                <a:off x="7239000" y="143192681"/>
                <a:ext cx="157611" cy="1773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55" name="Option Button 667" hidden="1">
                <a:extLst>
                  <a:ext uri="{63B3BB69-23CF-44E3-9099-C40C66FF867C}">
                    <a14:compatExt spid="_x0000_s12955"/>
                  </a:ext>
                </a:extLst>
              </xdr:cNvPr>
              <xdr:cNvSpPr/>
            </xdr:nvSpPr>
            <xdr:spPr bwMode="auto">
              <a:xfrm>
                <a:off x="7667625" y="143192681"/>
                <a:ext cx="157611" cy="1773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64" name="Option Button 1028" hidden="1">
                <a:extLst>
                  <a:ext uri="{63B3BB69-23CF-44E3-9099-C40C66FF867C}">
                    <a14:compatExt spid="_x0000_s15364"/>
                  </a:ext>
                </a:extLst>
              </xdr:cNvPr>
              <xdr:cNvSpPr/>
            </xdr:nvSpPr>
            <xdr:spPr bwMode="auto">
              <a:xfrm>
                <a:off x="8074670" y="143189222"/>
                <a:ext cx="156707" cy="1809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450</xdr:row>
          <xdr:rowOff>0</xdr:rowOff>
        </xdr:from>
        <xdr:to>
          <xdr:col>12</xdr:col>
          <xdr:colOff>447675</xdr:colOff>
          <xdr:row>451</xdr:row>
          <xdr:rowOff>4350</xdr:rowOff>
        </xdr:to>
        <xdr:grpSp>
          <xdr:nvGrpSpPr>
            <xdr:cNvPr id="153" name="Group 152"/>
            <xdr:cNvGrpSpPr/>
          </xdr:nvGrpSpPr>
          <xdr:grpSpPr>
            <a:xfrm>
              <a:off x="7162800" y="153095325"/>
              <a:ext cx="1295400" cy="385350"/>
              <a:chOff x="7115175" y="143745196"/>
              <a:chExt cx="1295400" cy="385350"/>
            </a:xfrm>
          </xdr:grpSpPr>
          <xdr:sp macro="" textlink="">
            <xdr:nvSpPr>
              <xdr:cNvPr id="12956" name="Group Box 668" hidden="1">
                <a:extLst>
                  <a:ext uri="{63B3BB69-23CF-44E3-9099-C40C66FF867C}">
                    <a14:compatExt spid="_x0000_s12956"/>
                  </a:ext>
                </a:extLst>
              </xdr:cNvPr>
              <xdr:cNvSpPr/>
            </xdr:nvSpPr>
            <xdr:spPr bwMode="auto">
              <a:xfrm>
                <a:off x="7115175" y="143745196"/>
                <a:ext cx="1295400" cy="385350"/>
              </a:xfrm>
              <a:prstGeom prst="rect">
                <a:avLst/>
              </a:prstGeom>
              <a:noFill/>
              <a:ln w="9525">
                <a:miter lim="800000"/>
                <a:headEnd/>
                <a:tailEnd/>
              </a:ln>
              <a:extLst>
                <a:ext uri="{909E8E84-426E-40DD-AFC4-6F175D3DCCD1}">
                  <a14:hiddenFill>
                    <a:noFill/>
                  </a14:hiddenFill>
                </a:ext>
              </a:extLst>
            </xdr:spPr>
          </xdr:sp>
          <xdr:sp macro="" textlink="">
            <xdr:nvSpPr>
              <xdr:cNvPr id="12957" name="Option Button 669" hidden="1">
                <a:extLst>
                  <a:ext uri="{63B3BB69-23CF-44E3-9099-C40C66FF867C}">
                    <a14:compatExt spid="_x0000_s12957"/>
                  </a:ext>
                </a:extLst>
              </xdr:cNvPr>
              <xdr:cNvSpPr/>
            </xdr:nvSpPr>
            <xdr:spPr bwMode="auto">
              <a:xfrm>
                <a:off x="7239000" y="143829933"/>
                <a:ext cx="157911" cy="174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58" name="Option Button 670" hidden="1">
                <a:extLst>
                  <a:ext uri="{63B3BB69-23CF-44E3-9099-C40C66FF867C}">
                    <a14:compatExt spid="_x0000_s12958"/>
                  </a:ext>
                </a:extLst>
              </xdr:cNvPr>
              <xdr:cNvSpPr/>
            </xdr:nvSpPr>
            <xdr:spPr bwMode="auto">
              <a:xfrm>
                <a:off x="7667625" y="143829933"/>
                <a:ext cx="157911" cy="174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66" name="Option Button 1030" hidden="1">
                <a:extLst>
                  <a:ext uri="{63B3BB69-23CF-44E3-9099-C40C66FF867C}">
                    <a14:compatExt spid="_x0000_s15366"/>
                  </a:ext>
                </a:extLst>
              </xdr:cNvPr>
              <xdr:cNvSpPr/>
            </xdr:nvSpPr>
            <xdr:spPr bwMode="auto">
              <a:xfrm>
                <a:off x="8074670" y="143829690"/>
                <a:ext cx="157005" cy="174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451</xdr:row>
          <xdr:rowOff>0</xdr:rowOff>
        </xdr:from>
        <xdr:to>
          <xdr:col>12</xdr:col>
          <xdr:colOff>450003</xdr:colOff>
          <xdr:row>452</xdr:row>
          <xdr:rowOff>9975</xdr:rowOff>
        </xdr:to>
        <xdr:grpSp>
          <xdr:nvGrpSpPr>
            <xdr:cNvPr id="154" name="Group 153"/>
            <xdr:cNvGrpSpPr/>
          </xdr:nvGrpSpPr>
          <xdr:grpSpPr>
            <a:xfrm>
              <a:off x="7172325" y="153476325"/>
              <a:ext cx="1288203" cy="390975"/>
              <a:chOff x="7124700" y="144122775"/>
              <a:chExt cx="1288203" cy="390975"/>
            </a:xfrm>
          </xdr:grpSpPr>
          <xdr:sp macro="" textlink="">
            <xdr:nvSpPr>
              <xdr:cNvPr id="12962" name="Group Box 674" hidden="1">
                <a:extLst>
                  <a:ext uri="{63B3BB69-23CF-44E3-9099-C40C66FF867C}">
                    <a14:compatExt spid="_x0000_s12962"/>
                  </a:ext>
                </a:extLst>
              </xdr:cNvPr>
              <xdr:cNvSpPr/>
            </xdr:nvSpPr>
            <xdr:spPr bwMode="auto">
              <a:xfrm>
                <a:off x="7124700" y="144122775"/>
                <a:ext cx="1288203" cy="390975"/>
              </a:xfrm>
              <a:prstGeom prst="rect">
                <a:avLst/>
              </a:prstGeom>
              <a:noFill/>
              <a:ln w="9525">
                <a:miter lim="800000"/>
                <a:headEnd/>
                <a:tailEnd/>
              </a:ln>
              <a:extLst>
                <a:ext uri="{909E8E84-426E-40DD-AFC4-6F175D3DCCD1}">
                  <a14:hiddenFill>
                    <a:noFill/>
                  </a14:hiddenFill>
                </a:ext>
              </a:extLst>
            </xdr:spPr>
          </xdr:sp>
          <xdr:sp macro="" textlink="">
            <xdr:nvSpPr>
              <xdr:cNvPr id="12963" name="Option Button 675" hidden="1">
                <a:extLst>
                  <a:ext uri="{63B3BB69-23CF-44E3-9099-C40C66FF867C}">
                    <a14:compatExt spid="_x0000_s12963"/>
                  </a:ext>
                </a:extLst>
              </xdr:cNvPr>
              <xdr:cNvSpPr/>
            </xdr:nvSpPr>
            <xdr:spPr bwMode="auto">
              <a:xfrm>
                <a:off x="7239000" y="144210089"/>
                <a:ext cx="157611" cy="1773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64" name="Option Button 676" hidden="1">
                <a:extLst>
                  <a:ext uri="{63B3BB69-23CF-44E3-9099-C40C66FF867C}">
                    <a14:compatExt spid="_x0000_s12964"/>
                  </a:ext>
                </a:extLst>
              </xdr:cNvPr>
              <xdr:cNvSpPr/>
            </xdr:nvSpPr>
            <xdr:spPr bwMode="auto">
              <a:xfrm>
                <a:off x="7667625" y="144210089"/>
                <a:ext cx="157611" cy="1773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68" name="Option Button 1032" hidden="1">
                <a:extLst>
                  <a:ext uri="{63B3BB69-23CF-44E3-9099-C40C66FF867C}">
                    <a14:compatExt spid="_x0000_s15368"/>
                  </a:ext>
                </a:extLst>
              </xdr:cNvPr>
              <xdr:cNvSpPr/>
            </xdr:nvSpPr>
            <xdr:spPr bwMode="auto">
              <a:xfrm>
                <a:off x="8074670" y="144206631"/>
                <a:ext cx="156707" cy="1809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452</xdr:row>
          <xdr:rowOff>0</xdr:rowOff>
        </xdr:from>
        <xdr:to>
          <xdr:col>12</xdr:col>
          <xdr:colOff>450003</xdr:colOff>
          <xdr:row>453</xdr:row>
          <xdr:rowOff>7650</xdr:rowOff>
        </xdr:to>
        <xdr:grpSp>
          <xdr:nvGrpSpPr>
            <xdr:cNvPr id="155" name="Group 154"/>
            <xdr:cNvGrpSpPr/>
          </xdr:nvGrpSpPr>
          <xdr:grpSpPr>
            <a:xfrm>
              <a:off x="7172325" y="153857325"/>
              <a:ext cx="1288203" cy="388650"/>
              <a:chOff x="7124700" y="144503775"/>
              <a:chExt cx="1288203" cy="388650"/>
            </a:xfrm>
          </xdr:grpSpPr>
          <xdr:sp macro="" textlink="">
            <xdr:nvSpPr>
              <xdr:cNvPr id="12959" name="Group Box 671" hidden="1">
                <a:extLst>
                  <a:ext uri="{63B3BB69-23CF-44E3-9099-C40C66FF867C}">
                    <a14:compatExt spid="_x0000_s12959"/>
                  </a:ext>
                </a:extLst>
              </xdr:cNvPr>
              <xdr:cNvSpPr/>
            </xdr:nvSpPr>
            <xdr:spPr bwMode="auto">
              <a:xfrm>
                <a:off x="7124700" y="144503775"/>
                <a:ext cx="1288203" cy="388650"/>
              </a:xfrm>
              <a:prstGeom prst="rect">
                <a:avLst/>
              </a:prstGeom>
              <a:noFill/>
              <a:ln w="9525">
                <a:miter lim="800000"/>
                <a:headEnd/>
                <a:tailEnd/>
              </a:ln>
              <a:extLst>
                <a:ext uri="{909E8E84-426E-40DD-AFC4-6F175D3DCCD1}">
                  <a14:hiddenFill>
                    <a:noFill/>
                  </a14:hiddenFill>
                </a:ext>
              </a:extLst>
            </xdr:spPr>
          </xdr:sp>
          <xdr:sp macro="" textlink="">
            <xdr:nvSpPr>
              <xdr:cNvPr id="12960" name="Option Button 672" hidden="1">
                <a:extLst>
                  <a:ext uri="{63B3BB69-23CF-44E3-9099-C40C66FF867C}">
                    <a14:compatExt spid="_x0000_s12960"/>
                  </a:ext>
                </a:extLst>
              </xdr:cNvPr>
              <xdr:cNvSpPr/>
            </xdr:nvSpPr>
            <xdr:spPr bwMode="auto">
              <a:xfrm>
                <a:off x="7239000" y="144593580"/>
                <a:ext cx="157611" cy="17628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61" name="Option Button 673" hidden="1">
                <a:extLst>
                  <a:ext uri="{63B3BB69-23CF-44E3-9099-C40C66FF867C}">
                    <a14:compatExt spid="_x0000_s12961"/>
                  </a:ext>
                </a:extLst>
              </xdr:cNvPr>
              <xdr:cNvSpPr/>
            </xdr:nvSpPr>
            <xdr:spPr bwMode="auto">
              <a:xfrm>
                <a:off x="7667625" y="144593580"/>
                <a:ext cx="157611" cy="17628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69" name="Option Button 1033" hidden="1">
                <a:extLst>
                  <a:ext uri="{63B3BB69-23CF-44E3-9099-C40C66FF867C}">
                    <a14:compatExt spid="_x0000_s15369"/>
                  </a:ext>
                </a:extLst>
              </xdr:cNvPr>
              <xdr:cNvSpPr/>
            </xdr:nvSpPr>
            <xdr:spPr bwMode="auto">
              <a:xfrm>
                <a:off x="8074670" y="144591191"/>
                <a:ext cx="156707" cy="174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453</xdr:row>
          <xdr:rowOff>2198</xdr:rowOff>
        </xdr:from>
        <xdr:to>
          <xdr:col>12</xdr:col>
          <xdr:colOff>450003</xdr:colOff>
          <xdr:row>453</xdr:row>
          <xdr:rowOff>564173</xdr:rowOff>
        </xdr:to>
        <xdr:grpSp>
          <xdr:nvGrpSpPr>
            <xdr:cNvPr id="156" name="Group 155"/>
            <xdr:cNvGrpSpPr/>
          </xdr:nvGrpSpPr>
          <xdr:grpSpPr>
            <a:xfrm>
              <a:off x="7172325" y="154240523"/>
              <a:ext cx="1288203" cy="561975"/>
              <a:chOff x="7124700" y="144886973"/>
              <a:chExt cx="1288203" cy="561975"/>
            </a:xfrm>
          </xdr:grpSpPr>
          <xdr:sp macro="" textlink="">
            <xdr:nvSpPr>
              <xdr:cNvPr id="12965" name="Group Box 677" hidden="1">
                <a:extLst>
                  <a:ext uri="{63B3BB69-23CF-44E3-9099-C40C66FF867C}">
                    <a14:compatExt spid="_x0000_s12965"/>
                  </a:ext>
                </a:extLst>
              </xdr:cNvPr>
              <xdr:cNvSpPr/>
            </xdr:nvSpPr>
            <xdr:spPr bwMode="auto">
              <a:xfrm>
                <a:off x="7124700" y="144886973"/>
                <a:ext cx="1288203" cy="561975"/>
              </a:xfrm>
              <a:prstGeom prst="rect">
                <a:avLst/>
              </a:prstGeom>
              <a:noFill/>
              <a:ln w="9525">
                <a:miter lim="800000"/>
                <a:headEnd/>
                <a:tailEnd/>
              </a:ln>
              <a:extLst>
                <a:ext uri="{909E8E84-426E-40DD-AFC4-6F175D3DCCD1}">
                  <a14:hiddenFill>
                    <a:noFill/>
                  </a14:hiddenFill>
                </a:ext>
              </a:extLst>
            </xdr:spPr>
          </xdr:sp>
          <xdr:sp macro="" textlink="">
            <xdr:nvSpPr>
              <xdr:cNvPr id="12966" name="Option Button 678" hidden="1">
                <a:extLst>
                  <a:ext uri="{63B3BB69-23CF-44E3-9099-C40C66FF867C}">
                    <a14:compatExt spid="_x0000_s12966"/>
                  </a:ext>
                </a:extLst>
              </xdr:cNvPr>
              <xdr:cNvSpPr/>
            </xdr:nvSpPr>
            <xdr:spPr bwMode="auto">
              <a:xfrm>
                <a:off x="7239000" y="145014328"/>
                <a:ext cx="157611" cy="2548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67" name="Option Button 679" hidden="1">
                <a:extLst>
                  <a:ext uri="{63B3BB69-23CF-44E3-9099-C40C66FF867C}">
                    <a14:compatExt spid="_x0000_s12967"/>
                  </a:ext>
                </a:extLst>
              </xdr:cNvPr>
              <xdr:cNvSpPr/>
            </xdr:nvSpPr>
            <xdr:spPr bwMode="auto">
              <a:xfrm>
                <a:off x="7667625" y="145014328"/>
                <a:ext cx="157611" cy="2548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0" name="Option Button 1034" hidden="1">
                <a:extLst>
                  <a:ext uri="{63B3BB69-23CF-44E3-9099-C40C66FF867C}">
                    <a14:compatExt spid="_x0000_s15370"/>
                  </a:ext>
                </a:extLst>
              </xdr:cNvPr>
              <xdr:cNvSpPr/>
            </xdr:nvSpPr>
            <xdr:spPr bwMode="auto">
              <a:xfrm>
                <a:off x="8074670" y="145013628"/>
                <a:ext cx="156707" cy="25323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455</xdr:row>
          <xdr:rowOff>9525</xdr:rowOff>
        </xdr:from>
        <xdr:to>
          <xdr:col>12</xdr:col>
          <xdr:colOff>450003</xdr:colOff>
          <xdr:row>456</xdr:row>
          <xdr:rowOff>0</xdr:rowOff>
        </xdr:to>
        <xdr:grpSp>
          <xdr:nvGrpSpPr>
            <xdr:cNvPr id="158" name="Group 157"/>
            <xdr:cNvGrpSpPr/>
          </xdr:nvGrpSpPr>
          <xdr:grpSpPr>
            <a:xfrm>
              <a:off x="7172325" y="155390840"/>
              <a:ext cx="1288203" cy="371475"/>
              <a:chOff x="7124700" y="146036748"/>
              <a:chExt cx="1288203" cy="561975"/>
            </a:xfrm>
          </xdr:grpSpPr>
          <xdr:sp macro="" textlink="">
            <xdr:nvSpPr>
              <xdr:cNvPr id="12968" name="Group Box 680" hidden="1">
                <a:extLst>
                  <a:ext uri="{63B3BB69-23CF-44E3-9099-C40C66FF867C}">
                    <a14:compatExt spid="_x0000_s12968"/>
                  </a:ext>
                </a:extLst>
              </xdr:cNvPr>
              <xdr:cNvSpPr/>
            </xdr:nvSpPr>
            <xdr:spPr bwMode="auto">
              <a:xfrm>
                <a:off x="7124700" y="146036748"/>
                <a:ext cx="1288203" cy="561975"/>
              </a:xfrm>
              <a:prstGeom prst="rect">
                <a:avLst/>
              </a:prstGeom>
              <a:noFill/>
              <a:ln w="9525">
                <a:miter lim="800000"/>
                <a:headEnd/>
                <a:tailEnd/>
              </a:ln>
              <a:extLst>
                <a:ext uri="{909E8E84-426E-40DD-AFC4-6F175D3DCCD1}">
                  <a14:hiddenFill>
                    <a:noFill/>
                  </a14:hiddenFill>
                </a:ext>
              </a:extLst>
            </xdr:spPr>
          </xdr:sp>
          <xdr:sp macro="" textlink="">
            <xdr:nvSpPr>
              <xdr:cNvPr id="12969" name="Option Button 681" hidden="1">
                <a:extLst>
                  <a:ext uri="{63B3BB69-23CF-44E3-9099-C40C66FF867C}">
                    <a14:compatExt spid="_x0000_s12969"/>
                  </a:ext>
                </a:extLst>
              </xdr:cNvPr>
              <xdr:cNvSpPr/>
            </xdr:nvSpPr>
            <xdr:spPr bwMode="auto">
              <a:xfrm>
                <a:off x="7239000" y="146164645"/>
                <a:ext cx="157611" cy="2548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70" name="Option Button 682" hidden="1">
                <a:extLst>
                  <a:ext uri="{63B3BB69-23CF-44E3-9099-C40C66FF867C}">
                    <a14:compatExt spid="_x0000_s12970"/>
                  </a:ext>
                </a:extLst>
              </xdr:cNvPr>
              <xdr:cNvSpPr/>
            </xdr:nvSpPr>
            <xdr:spPr bwMode="auto">
              <a:xfrm>
                <a:off x="7667625" y="146164645"/>
                <a:ext cx="157611" cy="2548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1" name="Option Button 1035" hidden="1">
                <a:extLst>
                  <a:ext uri="{63B3BB69-23CF-44E3-9099-C40C66FF867C}">
                    <a14:compatExt spid="_x0000_s15371"/>
                  </a:ext>
                </a:extLst>
              </xdr:cNvPr>
              <xdr:cNvSpPr/>
            </xdr:nvSpPr>
            <xdr:spPr bwMode="auto">
              <a:xfrm>
                <a:off x="8074670" y="146166572"/>
                <a:ext cx="156707" cy="2597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456</xdr:row>
          <xdr:rowOff>0</xdr:rowOff>
        </xdr:from>
        <xdr:to>
          <xdr:col>12</xdr:col>
          <xdr:colOff>450003</xdr:colOff>
          <xdr:row>456</xdr:row>
          <xdr:rowOff>371475</xdr:rowOff>
        </xdr:to>
        <xdr:grpSp>
          <xdr:nvGrpSpPr>
            <xdr:cNvPr id="159" name="Group 158"/>
            <xdr:cNvGrpSpPr/>
          </xdr:nvGrpSpPr>
          <xdr:grpSpPr>
            <a:xfrm>
              <a:off x="7172325" y="155762325"/>
              <a:ext cx="1288203" cy="371475"/>
              <a:chOff x="7124700" y="146599275"/>
              <a:chExt cx="1288203" cy="371475"/>
            </a:xfrm>
          </xdr:grpSpPr>
          <xdr:sp macro="" textlink="">
            <xdr:nvSpPr>
              <xdr:cNvPr id="13157" name="Group Box 869" hidden="1">
                <a:extLst>
                  <a:ext uri="{63B3BB69-23CF-44E3-9099-C40C66FF867C}">
                    <a14:compatExt spid="_x0000_s13157"/>
                  </a:ext>
                </a:extLst>
              </xdr:cNvPr>
              <xdr:cNvSpPr/>
            </xdr:nvSpPr>
            <xdr:spPr bwMode="auto">
              <a:xfrm>
                <a:off x="7124700" y="146599275"/>
                <a:ext cx="1288203" cy="371475"/>
              </a:xfrm>
              <a:prstGeom prst="rect">
                <a:avLst/>
              </a:prstGeom>
              <a:noFill/>
              <a:ln w="9525">
                <a:miter lim="800000"/>
                <a:headEnd/>
                <a:tailEnd/>
              </a:ln>
              <a:extLst>
                <a:ext uri="{909E8E84-426E-40DD-AFC4-6F175D3DCCD1}">
                  <a14:hiddenFill>
                    <a:noFill/>
                  </a14:hiddenFill>
                </a:ext>
              </a:extLst>
            </xdr:spPr>
          </xdr:sp>
          <xdr:sp macro="" textlink="">
            <xdr:nvSpPr>
              <xdr:cNvPr id="13158" name="Option Button 870" hidden="1">
                <a:extLst>
                  <a:ext uri="{63B3BB69-23CF-44E3-9099-C40C66FF867C}">
                    <a14:compatExt spid="_x0000_s13158"/>
                  </a:ext>
                </a:extLst>
              </xdr:cNvPr>
              <xdr:cNvSpPr/>
            </xdr:nvSpPr>
            <xdr:spPr bwMode="auto">
              <a:xfrm>
                <a:off x="7239000" y="146688558"/>
                <a:ext cx="157611" cy="16849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159" name="Option Button 871" hidden="1">
                <a:extLst>
                  <a:ext uri="{63B3BB69-23CF-44E3-9099-C40C66FF867C}">
                    <a14:compatExt spid="_x0000_s13159"/>
                  </a:ext>
                </a:extLst>
              </xdr:cNvPr>
              <xdr:cNvSpPr/>
            </xdr:nvSpPr>
            <xdr:spPr bwMode="auto">
              <a:xfrm>
                <a:off x="7667625" y="146688558"/>
                <a:ext cx="157611" cy="16849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2" name="Option Button 1036" hidden="1">
                <a:extLst>
                  <a:ext uri="{63B3BB69-23CF-44E3-9099-C40C66FF867C}">
                    <a14:compatExt spid="_x0000_s15372"/>
                  </a:ext>
                </a:extLst>
              </xdr:cNvPr>
              <xdr:cNvSpPr/>
            </xdr:nvSpPr>
            <xdr:spPr bwMode="auto">
              <a:xfrm>
                <a:off x="8074670" y="146689588"/>
                <a:ext cx="156707" cy="17181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2930</xdr:colOff>
          <xdr:row>458</xdr:row>
          <xdr:rowOff>7329</xdr:rowOff>
        </xdr:from>
        <xdr:to>
          <xdr:col>12</xdr:col>
          <xdr:colOff>448391</xdr:colOff>
          <xdr:row>458</xdr:row>
          <xdr:rowOff>352425</xdr:rowOff>
        </xdr:to>
        <xdr:grpSp>
          <xdr:nvGrpSpPr>
            <xdr:cNvPr id="225" name="Group 224"/>
            <xdr:cNvGrpSpPr/>
          </xdr:nvGrpSpPr>
          <xdr:grpSpPr>
            <a:xfrm>
              <a:off x="7165730" y="156531582"/>
              <a:ext cx="1293186" cy="345096"/>
              <a:chOff x="7118105" y="147556827"/>
              <a:chExt cx="1293186" cy="366345"/>
            </a:xfrm>
          </xdr:grpSpPr>
          <xdr:sp macro="" textlink="">
            <xdr:nvSpPr>
              <xdr:cNvPr id="13160" name="Group Box 872" hidden="1">
                <a:extLst>
                  <a:ext uri="{63B3BB69-23CF-44E3-9099-C40C66FF867C}">
                    <a14:compatExt spid="_x0000_s13160"/>
                  </a:ext>
                </a:extLst>
              </xdr:cNvPr>
              <xdr:cNvSpPr/>
            </xdr:nvSpPr>
            <xdr:spPr bwMode="auto">
              <a:xfrm>
                <a:off x="7118105" y="147556827"/>
                <a:ext cx="1293186" cy="366345"/>
              </a:xfrm>
              <a:prstGeom prst="rect">
                <a:avLst/>
              </a:prstGeom>
              <a:noFill/>
              <a:ln w="9525">
                <a:miter lim="800000"/>
                <a:headEnd/>
                <a:tailEnd/>
              </a:ln>
              <a:extLst>
                <a:ext uri="{909E8E84-426E-40DD-AFC4-6F175D3DCCD1}">
                  <a14:hiddenFill>
                    <a:noFill/>
                  </a14:hiddenFill>
                </a:ext>
              </a:extLst>
            </xdr:spPr>
          </xdr:sp>
          <xdr:sp macro="" textlink="">
            <xdr:nvSpPr>
              <xdr:cNvPr id="13161" name="Option Button 873" hidden="1">
                <a:extLst>
                  <a:ext uri="{63B3BB69-23CF-44E3-9099-C40C66FF867C}">
                    <a14:compatExt spid="_x0000_s13161"/>
                  </a:ext>
                </a:extLst>
              </xdr:cNvPr>
              <xdr:cNvSpPr/>
            </xdr:nvSpPr>
            <xdr:spPr bwMode="auto">
              <a:xfrm>
                <a:off x="7239000" y="147647075"/>
                <a:ext cx="157640" cy="16616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162" name="Option Button 874" hidden="1">
                <a:extLst>
                  <a:ext uri="{63B3BB69-23CF-44E3-9099-C40C66FF867C}">
                    <a14:compatExt spid="_x0000_s13162"/>
                  </a:ext>
                </a:extLst>
              </xdr:cNvPr>
              <xdr:cNvSpPr/>
            </xdr:nvSpPr>
            <xdr:spPr bwMode="auto">
              <a:xfrm>
                <a:off x="7667625" y="147647075"/>
                <a:ext cx="157640" cy="16616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3" name="Option Button 1037" hidden="1">
                <a:extLst>
                  <a:ext uri="{63B3BB69-23CF-44E3-9099-C40C66FF867C}">
                    <a14:compatExt spid="_x0000_s15373"/>
                  </a:ext>
                </a:extLst>
              </xdr:cNvPr>
              <xdr:cNvSpPr/>
            </xdr:nvSpPr>
            <xdr:spPr bwMode="auto">
              <a:xfrm>
                <a:off x="8074670" y="147648092"/>
                <a:ext cx="156736" cy="16944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546</xdr:row>
          <xdr:rowOff>0</xdr:rowOff>
        </xdr:from>
        <xdr:to>
          <xdr:col>12</xdr:col>
          <xdr:colOff>428625</xdr:colOff>
          <xdr:row>547</xdr:row>
          <xdr:rowOff>7650</xdr:rowOff>
        </xdr:to>
        <xdr:grpSp>
          <xdr:nvGrpSpPr>
            <xdr:cNvPr id="226" name="Group 225"/>
            <xdr:cNvGrpSpPr/>
          </xdr:nvGrpSpPr>
          <xdr:grpSpPr>
            <a:xfrm>
              <a:off x="7162799" y="186994800"/>
              <a:ext cx="1276351" cy="255300"/>
              <a:chOff x="7115174" y="176269650"/>
              <a:chExt cx="1276351" cy="255300"/>
            </a:xfrm>
          </xdr:grpSpPr>
          <xdr:sp macro="" textlink="">
            <xdr:nvSpPr>
              <xdr:cNvPr id="12974" name="Group Box 686" hidden="1">
                <a:extLst>
                  <a:ext uri="{63B3BB69-23CF-44E3-9099-C40C66FF867C}">
                    <a14:compatExt spid="_x0000_s12974"/>
                  </a:ext>
                </a:extLst>
              </xdr:cNvPr>
              <xdr:cNvSpPr/>
            </xdr:nvSpPr>
            <xdr:spPr bwMode="auto">
              <a:xfrm>
                <a:off x="7115174" y="176269650"/>
                <a:ext cx="1276351" cy="255300"/>
              </a:xfrm>
              <a:prstGeom prst="rect">
                <a:avLst/>
              </a:prstGeom>
              <a:noFill/>
              <a:ln w="9525">
                <a:miter lim="800000"/>
                <a:headEnd/>
                <a:tailEnd/>
              </a:ln>
              <a:extLst>
                <a:ext uri="{909E8E84-426E-40DD-AFC4-6F175D3DCCD1}">
                  <a14:hiddenFill>
                    <a:noFill/>
                  </a14:hiddenFill>
                </a:ext>
              </a:extLst>
            </xdr:spPr>
          </xdr:sp>
          <xdr:sp macro="" textlink="">
            <xdr:nvSpPr>
              <xdr:cNvPr id="12975" name="Option Button 687" hidden="1">
                <a:extLst>
                  <a:ext uri="{63B3BB69-23CF-44E3-9099-C40C66FF867C}">
                    <a14:compatExt spid="_x0000_s12975"/>
                  </a:ext>
                </a:extLst>
              </xdr:cNvPr>
              <xdr:cNvSpPr/>
            </xdr:nvSpPr>
            <xdr:spPr bwMode="auto">
              <a:xfrm>
                <a:off x="7247249" y="176328206"/>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76" name="Option Button 688" hidden="1">
                <a:extLst>
                  <a:ext uri="{63B3BB69-23CF-44E3-9099-C40C66FF867C}">
                    <a14:compatExt spid="_x0000_s12976"/>
                  </a:ext>
                </a:extLst>
              </xdr:cNvPr>
              <xdr:cNvSpPr/>
            </xdr:nvSpPr>
            <xdr:spPr bwMode="auto">
              <a:xfrm>
                <a:off x="7654563" y="176328206"/>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4" name="Option Button 1038" hidden="1">
                <a:extLst>
                  <a:ext uri="{63B3BB69-23CF-44E3-9099-C40C66FF867C}">
                    <a14:compatExt spid="_x0000_s15374"/>
                  </a:ext>
                </a:extLst>
              </xdr:cNvPr>
              <xdr:cNvSpPr/>
            </xdr:nvSpPr>
            <xdr:spPr bwMode="auto">
              <a:xfrm>
                <a:off x="8084195" y="176326637"/>
                <a:ext cx="157005"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547</xdr:row>
          <xdr:rowOff>0</xdr:rowOff>
        </xdr:from>
        <xdr:to>
          <xdr:col>12</xdr:col>
          <xdr:colOff>428627</xdr:colOff>
          <xdr:row>548</xdr:row>
          <xdr:rowOff>7650</xdr:rowOff>
        </xdr:to>
        <xdr:grpSp>
          <xdr:nvGrpSpPr>
            <xdr:cNvPr id="227" name="Group 226"/>
            <xdr:cNvGrpSpPr/>
          </xdr:nvGrpSpPr>
          <xdr:grpSpPr>
            <a:xfrm>
              <a:off x="7162800" y="187242450"/>
              <a:ext cx="1276352" cy="255300"/>
              <a:chOff x="7115175" y="176517300"/>
              <a:chExt cx="1276352" cy="255300"/>
            </a:xfrm>
          </xdr:grpSpPr>
          <xdr:sp macro="" textlink="">
            <xdr:nvSpPr>
              <xdr:cNvPr id="12977" name="Group Box 689" hidden="1">
                <a:extLst>
                  <a:ext uri="{63B3BB69-23CF-44E3-9099-C40C66FF867C}">
                    <a14:compatExt spid="_x0000_s12977"/>
                  </a:ext>
                </a:extLst>
              </xdr:cNvPr>
              <xdr:cNvSpPr/>
            </xdr:nvSpPr>
            <xdr:spPr bwMode="auto">
              <a:xfrm>
                <a:off x="7115175" y="176517300"/>
                <a:ext cx="1276352" cy="255300"/>
              </a:xfrm>
              <a:prstGeom prst="rect">
                <a:avLst/>
              </a:prstGeom>
              <a:noFill/>
              <a:ln w="9525">
                <a:miter lim="800000"/>
                <a:headEnd/>
                <a:tailEnd/>
              </a:ln>
              <a:extLst>
                <a:ext uri="{909E8E84-426E-40DD-AFC4-6F175D3DCCD1}">
                  <a14:hiddenFill>
                    <a:noFill/>
                  </a14:hiddenFill>
                </a:ext>
              </a:extLst>
            </xdr:spPr>
          </xdr:sp>
          <xdr:sp macro="" textlink="">
            <xdr:nvSpPr>
              <xdr:cNvPr id="12978" name="Option Button 690" hidden="1">
                <a:extLst>
                  <a:ext uri="{63B3BB69-23CF-44E3-9099-C40C66FF867C}">
                    <a14:compatExt spid="_x0000_s12978"/>
                  </a:ext>
                </a:extLst>
              </xdr:cNvPr>
              <xdr:cNvSpPr/>
            </xdr:nvSpPr>
            <xdr:spPr bwMode="auto">
              <a:xfrm>
                <a:off x="7247280" y="176575845"/>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79" name="Option Button 691" hidden="1">
                <a:extLst>
                  <a:ext uri="{63B3BB69-23CF-44E3-9099-C40C66FF867C}">
                    <a14:compatExt spid="_x0000_s12979"/>
                  </a:ext>
                </a:extLst>
              </xdr:cNvPr>
              <xdr:cNvSpPr/>
            </xdr:nvSpPr>
            <xdr:spPr bwMode="auto">
              <a:xfrm>
                <a:off x="7654594" y="176575845"/>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5" name="Option Button 1039" hidden="1">
                <a:extLst>
                  <a:ext uri="{63B3BB69-23CF-44E3-9099-C40C66FF867C}">
                    <a14:compatExt spid="_x0000_s15375"/>
                  </a:ext>
                </a:extLst>
              </xdr:cNvPr>
              <xdr:cNvSpPr/>
            </xdr:nvSpPr>
            <xdr:spPr bwMode="auto">
              <a:xfrm>
                <a:off x="8084226" y="176574276"/>
                <a:ext cx="157006"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548</xdr:row>
          <xdr:rowOff>0</xdr:rowOff>
        </xdr:from>
        <xdr:to>
          <xdr:col>12</xdr:col>
          <xdr:colOff>428626</xdr:colOff>
          <xdr:row>549</xdr:row>
          <xdr:rowOff>7650</xdr:rowOff>
        </xdr:to>
        <xdr:grpSp>
          <xdr:nvGrpSpPr>
            <xdr:cNvPr id="228" name="Group 227"/>
            <xdr:cNvGrpSpPr/>
          </xdr:nvGrpSpPr>
          <xdr:grpSpPr>
            <a:xfrm>
              <a:off x="7162800" y="187490100"/>
              <a:ext cx="1276351" cy="255300"/>
              <a:chOff x="7115175" y="176764950"/>
              <a:chExt cx="1276351" cy="255300"/>
            </a:xfrm>
          </xdr:grpSpPr>
          <xdr:sp macro="" textlink="">
            <xdr:nvSpPr>
              <xdr:cNvPr id="12980" name="Group Box 692" hidden="1">
                <a:extLst>
                  <a:ext uri="{63B3BB69-23CF-44E3-9099-C40C66FF867C}">
                    <a14:compatExt spid="_x0000_s12980"/>
                  </a:ext>
                </a:extLst>
              </xdr:cNvPr>
              <xdr:cNvSpPr/>
            </xdr:nvSpPr>
            <xdr:spPr bwMode="auto">
              <a:xfrm>
                <a:off x="7115175" y="176764950"/>
                <a:ext cx="1276351" cy="255300"/>
              </a:xfrm>
              <a:prstGeom prst="rect">
                <a:avLst/>
              </a:prstGeom>
              <a:noFill/>
              <a:ln w="9525">
                <a:miter lim="800000"/>
                <a:headEnd/>
                <a:tailEnd/>
              </a:ln>
              <a:extLst>
                <a:ext uri="{909E8E84-426E-40DD-AFC4-6F175D3DCCD1}">
                  <a14:hiddenFill>
                    <a:noFill/>
                  </a14:hiddenFill>
                </a:ext>
              </a:extLst>
            </xdr:spPr>
          </xdr:sp>
          <xdr:sp macro="" textlink="">
            <xdr:nvSpPr>
              <xdr:cNvPr id="12981" name="Option Button 693" hidden="1">
                <a:extLst>
                  <a:ext uri="{63B3BB69-23CF-44E3-9099-C40C66FF867C}">
                    <a14:compatExt spid="_x0000_s12981"/>
                  </a:ext>
                </a:extLst>
              </xdr:cNvPr>
              <xdr:cNvSpPr/>
            </xdr:nvSpPr>
            <xdr:spPr bwMode="auto">
              <a:xfrm>
                <a:off x="7247267" y="176823600"/>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82" name="Option Button 694" hidden="1">
                <a:extLst>
                  <a:ext uri="{63B3BB69-23CF-44E3-9099-C40C66FF867C}">
                    <a14:compatExt spid="_x0000_s12982"/>
                  </a:ext>
                </a:extLst>
              </xdr:cNvPr>
              <xdr:cNvSpPr/>
            </xdr:nvSpPr>
            <xdr:spPr bwMode="auto">
              <a:xfrm>
                <a:off x="7654582" y="176823600"/>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6" name="Option Button 1040" hidden="1">
                <a:extLst>
                  <a:ext uri="{63B3BB69-23CF-44E3-9099-C40C66FF867C}">
                    <a14:compatExt spid="_x0000_s15376"/>
                  </a:ext>
                </a:extLst>
              </xdr:cNvPr>
              <xdr:cNvSpPr/>
            </xdr:nvSpPr>
            <xdr:spPr bwMode="auto">
              <a:xfrm>
                <a:off x="8084214" y="176822031"/>
                <a:ext cx="157005"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2930</xdr:colOff>
          <xdr:row>549</xdr:row>
          <xdr:rowOff>7327</xdr:rowOff>
        </xdr:from>
        <xdr:to>
          <xdr:col>12</xdr:col>
          <xdr:colOff>431010</xdr:colOff>
          <xdr:row>550</xdr:row>
          <xdr:rowOff>7327</xdr:rowOff>
        </xdr:to>
        <xdr:grpSp>
          <xdr:nvGrpSpPr>
            <xdr:cNvPr id="229" name="Group 228"/>
            <xdr:cNvGrpSpPr/>
          </xdr:nvGrpSpPr>
          <xdr:grpSpPr>
            <a:xfrm>
              <a:off x="7165730" y="187744914"/>
              <a:ext cx="1275805" cy="381000"/>
              <a:chOff x="7118105" y="177014902"/>
              <a:chExt cx="1275805" cy="380996"/>
            </a:xfrm>
          </xdr:grpSpPr>
          <xdr:sp macro="" textlink="">
            <xdr:nvSpPr>
              <xdr:cNvPr id="12983" name="Group Box 695" hidden="1">
                <a:extLst>
                  <a:ext uri="{63B3BB69-23CF-44E3-9099-C40C66FF867C}">
                    <a14:compatExt spid="_x0000_s12983"/>
                  </a:ext>
                </a:extLst>
              </xdr:cNvPr>
              <xdr:cNvSpPr/>
            </xdr:nvSpPr>
            <xdr:spPr bwMode="auto">
              <a:xfrm>
                <a:off x="7118105" y="177014902"/>
                <a:ext cx="1275805" cy="380996"/>
              </a:xfrm>
              <a:prstGeom prst="rect">
                <a:avLst/>
              </a:prstGeom>
              <a:noFill/>
              <a:ln w="9525">
                <a:miter lim="800000"/>
                <a:headEnd/>
                <a:tailEnd/>
              </a:ln>
              <a:extLst>
                <a:ext uri="{909E8E84-426E-40DD-AFC4-6F175D3DCCD1}">
                  <a14:hiddenFill>
                    <a:noFill/>
                  </a14:hiddenFill>
                </a:ext>
              </a:extLst>
            </xdr:spPr>
          </xdr:sp>
          <xdr:sp macro="" textlink="">
            <xdr:nvSpPr>
              <xdr:cNvPr id="12984" name="Option Button 696" hidden="1">
                <a:extLst>
                  <a:ext uri="{63B3BB69-23CF-44E3-9099-C40C66FF867C}">
                    <a14:compatExt spid="_x0000_s12984"/>
                  </a:ext>
                </a:extLst>
              </xdr:cNvPr>
              <xdr:cNvSpPr/>
            </xdr:nvSpPr>
            <xdr:spPr bwMode="auto">
              <a:xfrm>
                <a:off x="7250078" y="177107002"/>
                <a:ext cx="157843" cy="17281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85" name="Option Button 697" hidden="1">
                <a:extLst>
                  <a:ext uri="{63B3BB69-23CF-44E3-9099-C40C66FF867C}">
                    <a14:compatExt spid="_x0000_s12985"/>
                  </a:ext>
                </a:extLst>
              </xdr:cNvPr>
              <xdr:cNvSpPr/>
            </xdr:nvSpPr>
            <xdr:spPr bwMode="auto">
              <a:xfrm>
                <a:off x="7657153" y="177107002"/>
                <a:ext cx="157843" cy="17281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7" name="Option Button 1041" hidden="1">
                <a:extLst>
                  <a:ext uri="{63B3BB69-23CF-44E3-9099-C40C66FF867C}">
                    <a14:compatExt spid="_x0000_s15377"/>
                  </a:ext>
                </a:extLst>
              </xdr:cNvPr>
              <xdr:cNvSpPr/>
            </xdr:nvSpPr>
            <xdr:spPr bwMode="auto">
              <a:xfrm>
                <a:off x="8086539" y="177104654"/>
                <a:ext cx="156939" cy="17058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550</xdr:row>
          <xdr:rowOff>0</xdr:rowOff>
        </xdr:from>
        <xdr:to>
          <xdr:col>12</xdr:col>
          <xdr:colOff>431061</xdr:colOff>
          <xdr:row>550</xdr:row>
          <xdr:rowOff>219075</xdr:rowOff>
        </xdr:to>
        <xdr:grpSp>
          <xdr:nvGrpSpPr>
            <xdr:cNvPr id="230" name="Group 229"/>
            <xdr:cNvGrpSpPr/>
          </xdr:nvGrpSpPr>
          <xdr:grpSpPr>
            <a:xfrm>
              <a:off x="7172326" y="188118788"/>
              <a:ext cx="1269260" cy="219075"/>
              <a:chOff x="7124701" y="177394313"/>
              <a:chExt cx="1269260" cy="235276"/>
            </a:xfrm>
          </xdr:grpSpPr>
          <xdr:sp macro="" textlink="">
            <xdr:nvSpPr>
              <xdr:cNvPr id="12971" name="Group Box 683" hidden="1">
                <a:extLst>
                  <a:ext uri="{63B3BB69-23CF-44E3-9099-C40C66FF867C}">
                    <a14:compatExt spid="_x0000_s12971"/>
                  </a:ext>
                </a:extLst>
              </xdr:cNvPr>
              <xdr:cNvSpPr/>
            </xdr:nvSpPr>
            <xdr:spPr bwMode="auto">
              <a:xfrm>
                <a:off x="7124701" y="177394313"/>
                <a:ext cx="1269260" cy="235276"/>
              </a:xfrm>
              <a:prstGeom prst="rect">
                <a:avLst/>
              </a:prstGeom>
              <a:noFill/>
              <a:ln w="9525">
                <a:miter lim="800000"/>
                <a:headEnd/>
                <a:tailEnd/>
              </a:ln>
              <a:extLst>
                <a:ext uri="{909E8E84-426E-40DD-AFC4-6F175D3DCCD1}">
                  <a14:hiddenFill>
                    <a:noFill/>
                  </a14:hiddenFill>
                </a:ext>
              </a:extLst>
            </xdr:spPr>
          </xdr:sp>
          <xdr:sp macro="" textlink="">
            <xdr:nvSpPr>
              <xdr:cNvPr id="12972" name="Option Button 684" hidden="1">
                <a:extLst>
                  <a:ext uri="{63B3BB69-23CF-44E3-9099-C40C66FF867C}">
                    <a14:compatExt spid="_x0000_s12972"/>
                  </a:ext>
                </a:extLst>
              </xdr:cNvPr>
              <xdr:cNvSpPr/>
            </xdr:nvSpPr>
            <xdr:spPr bwMode="auto">
              <a:xfrm>
                <a:off x="7250071" y="177447060"/>
                <a:ext cx="157611" cy="10671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73" name="Option Button 685" hidden="1">
                <a:extLst>
                  <a:ext uri="{63B3BB69-23CF-44E3-9099-C40C66FF867C}">
                    <a14:compatExt spid="_x0000_s12973"/>
                  </a:ext>
                </a:extLst>
              </xdr:cNvPr>
              <xdr:cNvSpPr/>
            </xdr:nvSpPr>
            <xdr:spPr bwMode="auto">
              <a:xfrm>
                <a:off x="7656322" y="177447060"/>
                <a:ext cx="157611" cy="10671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8" name="Option Button 1042" hidden="1">
                <a:extLst>
                  <a:ext uri="{63B3BB69-23CF-44E3-9099-C40C66FF867C}">
                    <a14:compatExt spid="_x0000_s15378"/>
                  </a:ext>
                </a:extLst>
              </xdr:cNvPr>
              <xdr:cNvSpPr/>
            </xdr:nvSpPr>
            <xdr:spPr bwMode="auto">
              <a:xfrm>
                <a:off x="8084866" y="177448070"/>
                <a:ext cx="156707" cy="10985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9524</xdr:colOff>
          <xdr:row>624</xdr:row>
          <xdr:rowOff>7323</xdr:rowOff>
        </xdr:from>
        <xdr:to>
          <xdr:col>12</xdr:col>
          <xdr:colOff>428625</xdr:colOff>
          <xdr:row>625</xdr:row>
          <xdr:rowOff>0</xdr:rowOff>
        </xdr:to>
        <xdr:grpSp>
          <xdr:nvGrpSpPr>
            <xdr:cNvPr id="231" name="Group 230"/>
            <xdr:cNvGrpSpPr/>
          </xdr:nvGrpSpPr>
          <xdr:grpSpPr>
            <a:xfrm>
              <a:off x="7172324" y="207414198"/>
              <a:ext cx="1266826" cy="373677"/>
              <a:chOff x="7124699" y="195421243"/>
              <a:chExt cx="1266826" cy="373677"/>
            </a:xfrm>
          </xdr:grpSpPr>
          <xdr:sp macro="" textlink="">
            <xdr:nvSpPr>
              <xdr:cNvPr id="12986" name="Group Box 698" hidden="1">
                <a:extLst>
                  <a:ext uri="{63B3BB69-23CF-44E3-9099-C40C66FF867C}">
                    <a14:compatExt spid="_x0000_s12986"/>
                  </a:ext>
                </a:extLst>
              </xdr:cNvPr>
              <xdr:cNvSpPr/>
            </xdr:nvSpPr>
            <xdr:spPr bwMode="auto">
              <a:xfrm>
                <a:off x="7124699" y="195421243"/>
                <a:ext cx="1266826" cy="373677"/>
              </a:xfrm>
              <a:prstGeom prst="rect">
                <a:avLst/>
              </a:prstGeom>
              <a:noFill/>
              <a:ln w="9525">
                <a:miter lim="800000"/>
                <a:headEnd/>
                <a:tailEnd/>
              </a:ln>
              <a:extLst>
                <a:ext uri="{909E8E84-426E-40DD-AFC4-6F175D3DCCD1}">
                  <a14:hiddenFill>
                    <a:noFill/>
                  </a14:hiddenFill>
                </a:ext>
              </a:extLst>
            </xdr:spPr>
          </xdr:sp>
          <xdr:sp macro="" textlink="">
            <xdr:nvSpPr>
              <xdr:cNvPr id="12987" name="Option Button 699" hidden="1">
                <a:extLst>
                  <a:ext uri="{63B3BB69-23CF-44E3-9099-C40C66FF867C}">
                    <a14:compatExt spid="_x0000_s12987"/>
                  </a:ext>
                </a:extLst>
              </xdr:cNvPr>
              <xdr:cNvSpPr/>
            </xdr:nvSpPr>
            <xdr:spPr bwMode="auto">
              <a:xfrm>
                <a:off x="7237291" y="195507189"/>
                <a:ext cx="157610" cy="1694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88" name="Option Button 700" hidden="1">
                <a:extLst>
                  <a:ext uri="{63B3BB69-23CF-44E3-9099-C40C66FF867C}">
                    <a14:compatExt spid="_x0000_s12988"/>
                  </a:ext>
                </a:extLst>
              </xdr:cNvPr>
              <xdr:cNvSpPr/>
            </xdr:nvSpPr>
            <xdr:spPr bwMode="auto">
              <a:xfrm>
                <a:off x="7672118" y="195507189"/>
                <a:ext cx="157610" cy="1694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9" name="Option Button 1043" hidden="1">
                <a:extLst>
                  <a:ext uri="{63B3BB69-23CF-44E3-9099-C40C66FF867C}">
                    <a14:compatExt spid="_x0000_s15379"/>
                  </a:ext>
                </a:extLst>
              </xdr:cNvPr>
              <xdr:cNvSpPr/>
            </xdr:nvSpPr>
            <xdr:spPr bwMode="auto">
              <a:xfrm>
                <a:off x="8072087" y="195503843"/>
                <a:ext cx="156707" cy="17296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9524</xdr:colOff>
          <xdr:row>626</xdr:row>
          <xdr:rowOff>0</xdr:rowOff>
        </xdr:from>
        <xdr:to>
          <xdr:col>12</xdr:col>
          <xdr:colOff>428625</xdr:colOff>
          <xdr:row>627</xdr:row>
          <xdr:rowOff>9525</xdr:rowOff>
        </xdr:to>
        <xdr:grpSp>
          <xdr:nvGrpSpPr>
            <xdr:cNvPr id="232" name="Group 231"/>
            <xdr:cNvGrpSpPr/>
          </xdr:nvGrpSpPr>
          <xdr:grpSpPr>
            <a:xfrm>
              <a:off x="7172324" y="208035568"/>
              <a:ext cx="1266826" cy="390525"/>
              <a:chOff x="7124699" y="196044313"/>
              <a:chExt cx="1266826" cy="385351"/>
            </a:xfrm>
          </xdr:grpSpPr>
          <xdr:sp macro="" textlink="">
            <xdr:nvSpPr>
              <xdr:cNvPr id="12989" name="Group Box 701" hidden="1">
                <a:extLst>
                  <a:ext uri="{63B3BB69-23CF-44E3-9099-C40C66FF867C}">
                    <a14:compatExt spid="_x0000_s12989"/>
                  </a:ext>
                </a:extLst>
              </xdr:cNvPr>
              <xdr:cNvSpPr/>
            </xdr:nvSpPr>
            <xdr:spPr bwMode="auto">
              <a:xfrm>
                <a:off x="7124699" y="196044313"/>
                <a:ext cx="1266826" cy="385351"/>
              </a:xfrm>
              <a:prstGeom prst="rect">
                <a:avLst/>
              </a:prstGeom>
              <a:noFill/>
              <a:ln w="9525">
                <a:miter lim="800000"/>
                <a:headEnd/>
                <a:tailEnd/>
              </a:ln>
              <a:extLst>
                <a:ext uri="{909E8E84-426E-40DD-AFC4-6F175D3DCCD1}">
                  <a14:hiddenFill>
                    <a:noFill/>
                  </a14:hiddenFill>
                </a:ext>
              </a:extLst>
            </xdr:spPr>
          </xdr:sp>
          <xdr:sp macro="" textlink="">
            <xdr:nvSpPr>
              <xdr:cNvPr id="12990" name="Option Button 702" hidden="1">
                <a:extLst>
                  <a:ext uri="{63B3BB69-23CF-44E3-9099-C40C66FF867C}">
                    <a14:compatExt spid="_x0000_s12990"/>
                  </a:ext>
                </a:extLst>
              </xdr:cNvPr>
              <xdr:cNvSpPr/>
            </xdr:nvSpPr>
            <xdr:spPr bwMode="auto">
              <a:xfrm>
                <a:off x="7237291" y="196132304"/>
                <a:ext cx="157610" cy="174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91" name="Option Button 703" hidden="1">
                <a:extLst>
                  <a:ext uri="{63B3BB69-23CF-44E3-9099-C40C66FF867C}">
                    <a14:compatExt spid="_x0000_s12991"/>
                  </a:ext>
                </a:extLst>
              </xdr:cNvPr>
              <xdr:cNvSpPr/>
            </xdr:nvSpPr>
            <xdr:spPr bwMode="auto">
              <a:xfrm>
                <a:off x="7672118" y="196132304"/>
                <a:ext cx="157610" cy="174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80" name="Option Button 1044" hidden="1">
                <a:extLst>
                  <a:ext uri="{63B3BB69-23CF-44E3-9099-C40C66FF867C}">
                    <a14:compatExt spid="_x0000_s15380"/>
                  </a:ext>
                </a:extLst>
              </xdr:cNvPr>
              <xdr:cNvSpPr/>
            </xdr:nvSpPr>
            <xdr:spPr bwMode="auto">
              <a:xfrm>
                <a:off x="8072087" y="196132061"/>
                <a:ext cx="156707" cy="174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627</xdr:row>
          <xdr:rowOff>7327</xdr:rowOff>
        </xdr:from>
        <xdr:to>
          <xdr:col>12</xdr:col>
          <xdr:colOff>428625</xdr:colOff>
          <xdr:row>628</xdr:row>
          <xdr:rowOff>9525</xdr:rowOff>
        </xdr:to>
        <xdr:grpSp>
          <xdr:nvGrpSpPr>
            <xdr:cNvPr id="233" name="Group 232"/>
            <xdr:cNvGrpSpPr/>
          </xdr:nvGrpSpPr>
          <xdr:grpSpPr>
            <a:xfrm>
              <a:off x="7172325" y="208423825"/>
              <a:ext cx="1266825" cy="383198"/>
              <a:chOff x="7124700" y="196431773"/>
              <a:chExt cx="1266825" cy="243623"/>
            </a:xfrm>
          </xdr:grpSpPr>
          <xdr:sp macro="" textlink="">
            <xdr:nvSpPr>
              <xdr:cNvPr id="12995" name="Group Box 707" hidden="1">
                <a:extLst>
                  <a:ext uri="{63B3BB69-23CF-44E3-9099-C40C66FF867C}">
                    <a14:compatExt spid="_x0000_s12995"/>
                  </a:ext>
                </a:extLst>
              </xdr:cNvPr>
              <xdr:cNvSpPr/>
            </xdr:nvSpPr>
            <xdr:spPr bwMode="auto">
              <a:xfrm>
                <a:off x="7124700" y="196431773"/>
                <a:ext cx="1266825" cy="243623"/>
              </a:xfrm>
              <a:prstGeom prst="rect">
                <a:avLst/>
              </a:prstGeom>
              <a:noFill/>
              <a:ln w="9525">
                <a:miter lim="800000"/>
                <a:headEnd/>
                <a:tailEnd/>
              </a:ln>
              <a:extLst>
                <a:ext uri="{909E8E84-426E-40DD-AFC4-6F175D3DCCD1}">
                  <a14:hiddenFill>
                    <a:noFill/>
                  </a14:hiddenFill>
                </a:ext>
              </a:extLst>
            </xdr:spPr>
          </xdr:sp>
          <xdr:sp macro="" textlink="">
            <xdr:nvSpPr>
              <xdr:cNvPr id="12996" name="Option Button 708" hidden="1">
                <a:extLst>
                  <a:ext uri="{63B3BB69-23CF-44E3-9099-C40C66FF867C}">
                    <a14:compatExt spid="_x0000_s12996"/>
                  </a:ext>
                </a:extLst>
              </xdr:cNvPr>
              <xdr:cNvSpPr/>
            </xdr:nvSpPr>
            <xdr:spPr bwMode="auto">
              <a:xfrm>
                <a:off x="7237288" y="196487152"/>
                <a:ext cx="157611" cy="11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97" name="Option Button 709" hidden="1">
                <a:extLst>
                  <a:ext uri="{63B3BB69-23CF-44E3-9099-C40C66FF867C}">
                    <a14:compatExt spid="_x0000_s12997"/>
                  </a:ext>
                </a:extLst>
              </xdr:cNvPr>
              <xdr:cNvSpPr/>
            </xdr:nvSpPr>
            <xdr:spPr bwMode="auto">
              <a:xfrm>
                <a:off x="7672113" y="196487152"/>
                <a:ext cx="157611" cy="11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81" name="Option Button 1045" hidden="1">
                <a:extLst>
                  <a:ext uri="{63B3BB69-23CF-44E3-9099-C40C66FF867C}">
                    <a14:compatExt spid="_x0000_s15381"/>
                  </a:ext>
                </a:extLst>
              </xdr:cNvPr>
              <xdr:cNvSpPr/>
            </xdr:nvSpPr>
            <xdr:spPr bwMode="auto">
              <a:xfrm>
                <a:off x="8072083" y="196491393"/>
                <a:ext cx="156707" cy="10313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628</xdr:row>
          <xdr:rowOff>0</xdr:rowOff>
        </xdr:from>
        <xdr:to>
          <xdr:col>12</xdr:col>
          <xdr:colOff>428625</xdr:colOff>
          <xdr:row>629</xdr:row>
          <xdr:rowOff>12825</xdr:rowOff>
        </xdr:to>
        <xdr:grpSp>
          <xdr:nvGrpSpPr>
            <xdr:cNvPr id="234" name="Group 233"/>
            <xdr:cNvGrpSpPr/>
          </xdr:nvGrpSpPr>
          <xdr:grpSpPr>
            <a:xfrm>
              <a:off x="7172325" y="208797604"/>
              <a:ext cx="1266825" cy="584325"/>
              <a:chOff x="7124700" y="196663001"/>
              <a:chExt cx="1266825" cy="403350"/>
            </a:xfrm>
          </xdr:grpSpPr>
          <xdr:sp macro="" textlink="">
            <xdr:nvSpPr>
              <xdr:cNvPr id="12998" name="Group Box 710" hidden="1">
                <a:extLst>
                  <a:ext uri="{63B3BB69-23CF-44E3-9099-C40C66FF867C}">
                    <a14:compatExt spid="_x0000_s12998"/>
                  </a:ext>
                </a:extLst>
              </xdr:cNvPr>
              <xdr:cNvSpPr/>
            </xdr:nvSpPr>
            <xdr:spPr bwMode="auto">
              <a:xfrm>
                <a:off x="7124700" y="196663001"/>
                <a:ext cx="1266825" cy="403350"/>
              </a:xfrm>
              <a:prstGeom prst="rect">
                <a:avLst/>
              </a:prstGeom>
              <a:noFill/>
              <a:ln w="9525">
                <a:miter lim="800000"/>
                <a:headEnd/>
                <a:tailEnd/>
              </a:ln>
              <a:extLst>
                <a:ext uri="{909E8E84-426E-40DD-AFC4-6F175D3DCCD1}">
                  <a14:hiddenFill>
                    <a:noFill/>
                  </a14:hiddenFill>
                </a:ext>
              </a:extLst>
            </xdr:spPr>
          </xdr:sp>
          <xdr:sp macro="" textlink="">
            <xdr:nvSpPr>
              <xdr:cNvPr id="12999" name="Option Button 711" hidden="1">
                <a:extLst>
                  <a:ext uri="{63B3BB69-23CF-44E3-9099-C40C66FF867C}">
                    <a14:compatExt spid="_x0000_s12999"/>
                  </a:ext>
                </a:extLst>
              </xdr:cNvPr>
              <xdr:cNvSpPr/>
            </xdr:nvSpPr>
            <xdr:spPr bwMode="auto">
              <a:xfrm>
                <a:off x="7237288" y="196750470"/>
                <a:ext cx="157611" cy="18294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00" name="Option Button 712" hidden="1">
                <a:extLst>
                  <a:ext uri="{63B3BB69-23CF-44E3-9099-C40C66FF867C}">
                    <a14:compatExt spid="_x0000_s13000"/>
                  </a:ext>
                </a:extLst>
              </xdr:cNvPr>
              <xdr:cNvSpPr/>
            </xdr:nvSpPr>
            <xdr:spPr bwMode="auto">
              <a:xfrm>
                <a:off x="7672113" y="196750470"/>
                <a:ext cx="157611" cy="18294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82" name="Option Button 1046" hidden="1">
                <a:extLst>
                  <a:ext uri="{63B3BB69-23CF-44E3-9099-C40C66FF867C}">
                    <a14:compatExt spid="_x0000_s15382"/>
                  </a:ext>
                </a:extLst>
              </xdr:cNvPr>
              <xdr:cNvSpPr/>
            </xdr:nvSpPr>
            <xdr:spPr bwMode="auto">
              <a:xfrm>
                <a:off x="8072083" y="196757492"/>
                <a:ext cx="156707" cy="1707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9524</xdr:colOff>
          <xdr:row>629</xdr:row>
          <xdr:rowOff>0</xdr:rowOff>
        </xdr:from>
        <xdr:to>
          <xdr:col>12</xdr:col>
          <xdr:colOff>428625</xdr:colOff>
          <xdr:row>630</xdr:row>
          <xdr:rowOff>9975</xdr:rowOff>
        </xdr:to>
        <xdr:grpSp>
          <xdr:nvGrpSpPr>
            <xdr:cNvPr id="235" name="Group 234"/>
            <xdr:cNvGrpSpPr/>
          </xdr:nvGrpSpPr>
          <xdr:grpSpPr>
            <a:xfrm>
              <a:off x="7172324" y="209369025"/>
              <a:ext cx="1266826" cy="390975"/>
              <a:chOff x="7124699" y="197053200"/>
              <a:chExt cx="1266826" cy="390975"/>
            </a:xfrm>
          </xdr:grpSpPr>
          <xdr:sp macro="" textlink="">
            <xdr:nvSpPr>
              <xdr:cNvPr id="13001" name="Group Box 713" hidden="1">
                <a:extLst>
                  <a:ext uri="{63B3BB69-23CF-44E3-9099-C40C66FF867C}">
                    <a14:compatExt spid="_x0000_s13001"/>
                  </a:ext>
                </a:extLst>
              </xdr:cNvPr>
              <xdr:cNvSpPr/>
            </xdr:nvSpPr>
            <xdr:spPr bwMode="auto">
              <a:xfrm>
                <a:off x="7124699" y="197053200"/>
                <a:ext cx="1266826" cy="390975"/>
              </a:xfrm>
              <a:prstGeom prst="rect">
                <a:avLst/>
              </a:prstGeom>
              <a:noFill/>
              <a:ln w="9525">
                <a:miter lim="800000"/>
                <a:headEnd/>
                <a:tailEnd/>
              </a:ln>
              <a:extLst>
                <a:ext uri="{909E8E84-426E-40DD-AFC4-6F175D3DCCD1}">
                  <a14:hiddenFill>
                    <a:noFill/>
                  </a14:hiddenFill>
                </a:ext>
              </a:extLst>
            </xdr:spPr>
          </xdr:sp>
          <xdr:sp macro="" textlink="">
            <xdr:nvSpPr>
              <xdr:cNvPr id="13002" name="Option Button 714" hidden="1">
                <a:extLst>
                  <a:ext uri="{63B3BB69-23CF-44E3-9099-C40C66FF867C}">
                    <a14:compatExt spid="_x0000_s13002"/>
                  </a:ext>
                </a:extLst>
              </xdr:cNvPr>
              <xdr:cNvSpPr/>
            </xdr:nvSpPr>
            <xdr:spPr bwMode="auto">
              <a:xfrm>
                <a:off x="7237291" y="197143307"/>
                <a:ext cx="157610" cy="1773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03" name="Option Button 715" hidden="1">
                <a:extLst>
                  <a:ext uri="{63B3BB69-23CF-44E3-9099-C40C66FF867C}">
                    <a14:compatExt spid="_x0000_s13003"/>
                  </a:ext>
                </a:extLst>
              </xdr:cNvPr>
              <xdr:cNvSpPr/>
            </xdr:nvSpPr>
            <xdr:spPr bwMode="auto">
              <a:xfrm>
                <a:off x="7672118" y="197143307"/>
                <a:ext cx="157610" cy="1773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83" name="Option Button 1047" hidden="1">
                <a:extLst>
                  <a:ext uri="{63B3BB69-23CF-44E3-9099-C40C66FF867C}">
                    <a14:compatExt spid="_x0000_s15383"/>
                  </a:ext>
                </a:extLst>
              </xdr:cNvPr>
              <xdr:cNvSpPr/>
            </xdr:nvSpPr>
            <xdr:spPr bwMode="auto">
              <a:xfrm>
                <a:off x="8072087" y="197140238"/>
                <a:ext cx="156707" cy="18084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9524</xdr:colOff>
          <xdr:row>630</xdr:row>
          <xdr:rowOff>0</xdr:rowOff>
        </xdr:from>
        <xdr:to>
          <xdr:col>12</xdr:col>
          <xdr:colOff>428625</xdr:colOff>
          <xdr:row>630</xdr:row>
          <xdr:rowOff>561975</xdr:rowOff>
        </xdr:to>
        <xdr:grpSp>
          <xdr:nvGrpSpPr>
            <xdr:cNvPr id="236" name="Group 235"/>
            <xdr:cNvGrpSpPr/>
          </xdr:nvGrpSpPr>
          <xdr:grpSpPr>
            <a:xfrm>
              <a:off x="7172324" y="209750063"/>
              <a:ext cx="1266826" cy="561975"/>
              <a:chOff x="7124699" y="197438792"/>
              <a:chExt cx="1266826" cy="571500"/>
            </a:xfrm>
          </xdr:grpSpPr>
          <xdr:sp macro="" textlink="">
            <xdr:nvSpPr>
              <xdr:cNvPr id="13004" name="Group Box 716" hidden="1">
                <a:extLst>
                  <a:ext uri="{63B3BB69-23CF-44E3-9099-C40C66FF867C}">
                    <a14:compatExt spid="_x0000_s13004"/>
                  </a:ext>
                </a:extLst>
              </xdr:cNvPr>
              <xdr:cNvSpPr/>
            </xdr:nvSpPr>
            <xdr:spPr bwMode="auto">
              <a:xfrm>
                <a:off x="7124699" y="197438792"/>
                <a:ext cx="1266826" cy="571500"/>
              </a:xfrm>
              <a:prstGeom prst="rect">
                <a:avLst/>
              </a:prstGeom>
              <a:noFill/>
              <a:ln w="9525">
                <a:miter lim="800000"/>
                <a:headEnd/>
                <a:tailEnd/>
              </a:ln>
              <a:extLst>
                <a:ext uri="{909E8E84-426E-40DD-AFC4-6F175D3DCCD1}">
                  <a14:hiddenFill>
                    <a:noFill/>
                  </a14:hiddenFill>
                </a:ext>
              </a:extLst>
            </xdr:spPr>
          </xdr:sp>
          <xdr:sp macro="" textlink="">
            <xdr:nvSpPr>
              <xdr:cNvPr id="13005" name="Option Button 717" hidden="1">
                <a:extLst>
                  <a:ext uri="{63B3BB69-23CF-44E3-9099-C40C66FF867C}">
                    <a14:compatExt spid="_x0000_s13005"/>
                  </a:ext>
                </a:extLst>
              </xdr:cNvPr>
              <xdr:cNvSpPr/>
            </xdr:nvSpPr>
            <xdr:spPr bwMode="auto">
              <a:xfrm>
                <a:off x="7237291" y="197564475"/>
                <a:ext cx="157610" cy="25921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06" name="Option Button 718" hidden="1">
                <a:extLst>
                  <a:ext uri="{63B3BB69-23CF-44E3-9099-C40C66FF867C}">
                    <a14:compatExt spid="_x0000_s13006"/>
                  </a:ext>
                </a:extLst>
              </xdr:cNvPr>
              <xdr:cNvSpPr/>
            </xdr:nvSpPr>
            <xdr:spPr bwMode="auto">
              <a:xfrm>
                <a:off x="7672118" y="197564475"/>
                <a:ext cx="157610" cy="25921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84" name="Option Button 1048" hidden="1">
                <a:extLst>
                  <a:ext uri="{63B3BB69-23CF-44E3-9099-C40C66FF867C}">
                    <a14:compatExt spid="_x0000_s15384"/>
                  </a:ext>
                </a:extLst>
              </xdr:cNvPr>
              <xdr:cNvSpPr/>
            </xdr:nvSpPr>
            <xdr:spPr bwMode="auto">
              <a:xfrm>
                <a:off x="8072087" y="197559353"/>
                <a:ext cx="156707" cy="26453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67</xdr:row>
          <xdr:rowOff>238125</xdr:rowOff>
        </xdr:from>
        <xdr:to>
          <xdr:col>12</xdr:col>
          <xdr:colOff>428625</xdr:colOff>
          <xdr:row>69</xdr:row>
          <xdr:rowOff>9525</xdr:rowOff>
        </xdr:to>
        <xdr:grpSp>
          <xdr:nvGrpSpPr>
            <xdr:cNvPr id="57" name="Group 56"/>
            <xdr:cNvGrpSpPr/>
          </xdr:nvGrpSpPr>
          <xdr:grpSpPr>
            <a:xfrm>
              <a:off x="7172325" y="23764892"/>
              <a:ext cx="1266825" cy="590551"/>
              <a:chOff x="7124700" y="20697662"/>
              <a:chExt cx="1266825" cy="400050"/>
            </a:xfrm>
          </xdr:grpSpPr>
          <xdr:sp macro="" textlink="">
            <xdr:nvSpPr>
              <xdr:cNvPr id="12821" name="Group Box 533" hidden="1">
                <a:extLst>
                  <a:ext uri="{63B3BB69-23CF-44E3-9099-C40C66FF867C}">
                    <a14:compatExt spid="_x0000_s12821"/>
                  </a:ext>
                </a:extLst>
              </xdr:cNvPr>
              <xdr:cNvSpPr/>
            </xdr:nvSpPr>
            <xdr:spPr bwMode="auto">
              <a:xfrm>
                <a:off x="7124700" y="20697662"/>
                <a:ext cx="1266825" cy="400050"/>
              </a:xfrm>
              <a:prstGeom prst="rect">
                <a:avLst/>
              </a:prstGeom>
              <a:noFill/>
              <a:ln w="9525">
                <a:miter lim="800000"/>
                <a:headEnd/>
                <a:tailEnd/>
              </a:ln>
              <a:extLst>
                <a:ext uri="{909E8E84-426E-40DD-AFC4-6F175D3DCCD1}">
                  <a14:hiddenFill>
                    <a:noFill/>
                  </a14:hiddenFill>
                </a:ext>
              </a:extLst>
            </xdr:spPr>
          </xdr:sp>
          <xdr:sp macro="" textlink="">
            <xdr:nvSpPr>
              <xdr:cNvPr id="12843" name="Option Button 555" hidden="1">
                <a:extLst>
                  <a:ext uri="{63B3BB69-23CF-44E3-9099-C40C66FF867C}">
                    <a14:compatExt spid="_x0000_s12843"/>
                  </a:ext>
                </a:extLst>
              </xdr:cNvPr>
              <xdr:cNvSpPr/>
            </xdr:nvSpPr>
            <xdr:spPr bwMode="auto">
              <a:xfrm>
                <a:off x="7215378" y="20764500"/>
                <a:ext cx="168402" cy="2573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44" name="Option Button 556" hidden="1">
                <a:extLst>
                  <a:ext uri="{63B3BB69-23CF-44E3-9099-C40C66FF867C}">
                    <a14:compatExt spid="_x0000_s12844"/>
                  </a:ext>
                </a:extLst>
              </xdr:cNvPr>
              <xdr:cNvSpPr/>
            </xdr:nvSpPr>
            <xdr:spPr bwMode="auto">
              <a:xfrm>
                <a:off x="7669395" y="20764500"/>
                <a:ext cx="168402" cy="2573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86" name="Option Button 1050" hidden="1">
                <a:extLst>
                  <a:ext uri="{63B3BB69-23CF-44E3-9099-C40C66FF867C}">
                    <a14:compatExt spid="_x0000_s15386"/>
                  </a:ext>
                </a:extLst>
              </xdr:cNvPr>
              <xdr:cNvSpPr/>
            </xdr:nvSpPr>
            <xdr:spPr bwMode="auto">
              <a:xfrm>
                <a:off x="8105775" y="20764500"/>
                <a:ext cx="247650"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154</xdr:row>
          <xdr:rowOff>0</xdr:rowOff>
        </xdr:from>
        <xdr:to>
          <xdr:col>12</xdr:col>
          <xdr:colOff>438151</xdr:colOff>
          <xdr:row>155</xdr:row>
          <xdr:rowOff>0</xdr:rowOff>
        </xdr:to>
        <xdr:grpSp>
          <xdr:nvGrpSpPr>
            <xdr:cNvPr id="79" name="Group 78"/>
            <xdr:cNvGrpSpPr/>
          </xdr:nvGrpSpPr>
          <xdr:grpSpPr>
            <a:xfrm>
              <a:off x="7172326" y="51596925"/>
              <a:ext cx="1276350" cy="571500"/>
              <a:chOff x="7124701" y="47815500"/>
              <a:chExt cx="1276350" cy="571500"/>
            </a:xfrm>
          </xdr:grpSpPr>
          <xdr:sp macro="" textlink="">
            <xdr:nvSpPr>
              <xdr:cNvPr id="15387" name="Group Box 1051" hidden="1">
                <a:extLst>
                  <a:ext uri="{63B3BB69-23CF-44E3-9099-C40C66FF867C}">
                    <a14:compatExt spid="_x0000_s15387"/>
                  </a:ext>
                </a:extLst>
              </xdr:cNvPr>
              <xdr:cNvSpPr/>
            </xdr:nvSpPr>
            <xdr:spPr bwMode="auto">
              <a:xfrm>
                <a:off x="7124701" y="47815500"/>
                <a:ext cx="1276350" cy="571500"/>
              </a:xfrm>
              <a:prstGeom prst="rect">
                <a:avLst/>
              </a:prstGeom>
              <a:noFill/>
              <a:ln w="9525">
                <a:miter lim="800000"/>
                <a:headEnd/>
                <a:tailEnd/>
              </a:ln>
              <a:extLst>
                <a:ext uri="{909E8E84-426E-40DD-AFC4-6F175D3DCCD1}">
                  <a14:hiddenFill>
                    <a:noFill/>
                  </a14:hiddenFill>
                </a:ext>
              </a:extLst>
            </xdr:spPr>
          </xdr:sp>
          <xdr:sp macro="" textlink="">
            <xdr:nvSpPr>
              <xdr:cNvPr id="15388" name="Option Button 1052" hidden="1">
                <a:extLst>
                  <a:ext uri="{63B3BB69-23CF-44E3-9099-C40C66FF867C}">
                    <a14:compatExt spid="_x0000_s15388"/>
                  </a:ext>
                </a:extLst>
              </xdr:cNvPr>
              <xdr:cNvSpPr/>
            </xdr:nvSpPr>
            <xdr:spPr bwMode="auto">
              <a:xfrm>
                <a:off x="7260431" y="47946412"/>
                <a:ext cx="160340" cy="25921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89" name="Option Button 1053" hidden="1">
                <a:extLst>
                  <a:ext uri="{63B3BB69-23CF-44E3-9099-C40C66FF867C}">
                    <a14:compatExt spid="_x0000_s15389"/>
                  </a:ext>
                </a:extLst>
              </xdr:cNvPr>
              <xdr:cNvSpPr/>
            </xdr:nvSpPr>
            <xdr:spPr bwMode="auto">
              <a:xfrm>
                <a:off x="7647781" y="47946412"/>
                <a:ext cx="160340" cy="25921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90" name="Option Button 1054" hidden="1">
                <a:extLst>
                  <a:ext uri="{63B3BB69-23CF-44E3-9099-C40C66FF867C}">
                    <a14:compatExt spid="_x0000_s15390"/>
                  </a:ext>
                </a:extLst>
              </xdr:cNvPr>
              <xdr:cNvSpPr/>
            </xdr:nvSpPr>
            <xdr:spPr bwMode="auto">
              <a:xfrm>
                <a:off x="8094523" y="47942902"/>
                <a:ext cx="157196" cy="25586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155</xdr:row>
          <xdr:rowOff>0</xdr:rowOff>
        </xdr:from>
        <xdr:to>
          <xdr:col>12</xdr:col>
          <xdr:colOff>438151</xdr:colOff>
          <xdr:row>156</xdr:row>
          <xdr:rowOff>0</xdr:rowOff>
        </xdr:to>
        <xdr:grpSp>
          <xdr:nvGrpSpPr>
            <xdr:cNvPr id="81" name="Group 80"/>
            <xdr:cNvGrpSpPr/>
          </xdr:nvGrpSpPr>
          <xdr:grpSpPr>
            <a:xfrm>
              <a:off x="7172326" y="52168425"/>
              <a:ext cx="1276350" cy="381000"/>
              <a:chOff x="7124701" y="48387000"/>
              <a:chExt cx="1276350" cy="381000"/>
            </a:xfrm>
          </xdr:grpSpPr>
          <xdr:sp macro="" textlink="">
            <xdr:nvSpPr>
              <xdr:cNvPr id="15391" name="Group Box 1055" hidden="1">
                <a:extLst>
                  <a:ext uri="{63B3BB69-23CF-44E3-9099-C40C66FF867C}">
                    <a14:compatExt spid="_x0000_s15391"/>
                  </a:ext>
                </a:extLst>
              </xdr:cNvPr>
              <xdr:cNvSpPr/>
            </xdr:nvSpPr>
            <xdr:spPr bwMode="auto">
              <a:xfrm>
                <a:off x="7124701" y="48387000"/>
                <a:ext cx="1276350" cy="381000"/>
              </a:xfrm>
              <a:prstGeom prst="rect">
                <a:avLst/>
              </a:prstGeom>
              <a:noFill/>
              <a:ln w="9525">
                <a:miter lim="800000"/>
                <a:headEnd/>
                <a:tailEnd/>
              </a:ln>
              <a:extLst>
                <a:ext uri="{909E8E84-426E-40DD-AFC4-6F175D3DCCD1}">
                  <a14:hiddenFill>
                    <a:noFill/>
                  </a14:hiddenFill>
                </a:ext>
              </a:extLst>
            </xdr:spPr>
          </xdr:sp>
          <xdr:sp macro="" textlink="">
            <xdr:nvSpPr>
              <xdr:cNvPr id="15392" name="Option Button 1056" hidden="1">
                <a:extLst>
                  <a:ext uri="{63B3BB69-23CF-44E3-9099-C40C66FF867C}">
                    <a14:compatExt spid="_x0000_s15392"/>
                  </a:ext>
                </a:extLst>
              </xdr:cNvPr>
              <xdr:cNvSpPr/>
            </xdr:nvSpPr>
            <xdr:spPr bwMode="auto">
              <a:xfrm>
                <a:off x="7260431" y="48473300"/>
                <a:ext cx="160340"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93" name="Option Button 1057" hidden="1">
                <a:extLst>
                  <a:ext uri="{63B3BB69-23CF-44E3-9099-C40C66FF867C}">
                    <a14:compatExt spid="_x0000_s15393"/>
                  </a:ext>
                </a:extLst>
              </xdr:cNvPr>
              <xdr:cNvSpPr/>
            </xdr:nvSpPr>
            <xdr:spPr bwMode="auto">
              <a:xfrm>
                <a:off x="7647781" y="48473300"/>
                <a:ext cx="160340"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94" name="Option Button 1058" hidden="1">
                <a:extLst>
                  <a:ext uri="{63B3BB69-23CF-44E3-9099-C40C66FF867C}">
                    <a14:compatExt spid="_x0000_s15394"/>
                  </a:ext>
                </a:extLst>
              </xdr:cNvPr>
              <xdr:cNvSpPr/>
            </xdr:nvSpPr>
            <xdr:spPr bwMode="auto">
              <a:xfrm>
                <a:off x="8094523" y="48470960"/>
                <a:ext cx="157196" cy="1705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159</xdr:row>
          <xdr:rowOff>0</xdr:rowOff>
        </xdr:from>
        <xdr:to>
          <xdr:col>12</xdr:col>
          <xdr:colOff>438151</xdr:colOff>
          <xdr:row>160</xdr:row>
          <xdr:rowOff>0</xdr:rowOff>
        </xdr:to>
        <xdr:grpSp>
          <xdr:nvGrpSpPr>
            <xdr:cNvPr id="86" name="Group 85"/>
            <xdr:cNvGrpSpPr/>
          </xdr:nvGrpSpPr>
          <xdr:grpSpPr>
            <a:xfrm>
              <a:off x="7172326" y="53425725"/>
              <a:ext cx="1276350" cy="381000"/>
              <a:chOff x="7124701" y="49510950"/>
              <a:chExt cx="1276350" cy="381000"/>
            </a:xfrm>
          </xdr:grpSpPr>
          <xdr:sp macro="" textlink="">
            <xdr:nvSpPr>
              <xdr:cNvPr id="15395" name="Group Box 1059" hidden="1">
                <a:extLst>
                  <a:ext uri="{63B3BB69-23CF-44E3-9099-C40C66FF867C}">
                    <a14:compatExt spid="_x0000_s15395"/>
                  </a:ext>
                </a:extLst>
              </xdr:cNvPr>
              <xdr:cNvSpPr/>
            </xdr:nvSpPr>
            <xdr:spPr bwMode="auto">
              <a:xfrm>
                <a:off x="7124701" y="49510950"/>
                <a:ext cx="1276350" cy="381000"/>
              </a:xfrm>
              <a:prstGeom prst="rect">
                <a:avLst/>
              </a:prstGeom>
              <a:noFill/>
              <a:ln w="9525">
                <a:miter lim="800000"/>
                <a:headEnd/>
                <a:tailEnd/>
              </a:ln>
              <a:extLst>
                <a:ext uri="{909E8E84-426E-40DD-AFC4-6F175D3DCCD1}">
                  <a14:hiddenFill>
                    <a:noFill/>
                  </a14:hiddenFill>
                </a:ext>
              </a:extLst>
            </xdr:spPr>
          </xdr:sp>
          <xdr:sp macro="" textlink="">
            <xdr:nvSpPr>
              <xdr:cNvPr id="15396" name="Option Button 1060" hidden="1">
                <a:extLst>
                  <a:ext uri="{63B3BB69-23CF-44E3-9099-C40C66FF867C}">
                    <a14:compatExt spid="_x0000_s15396"/>
                  </a:ext>
                </a:extLst>
              </xdr:cNvPr>
              <xdr:cNvSpPr/>
            </xdr:nvSpPr>
            <xdr:spPr bwMode="auto">
              <a:xfrm>
                <a:off x="7260431" y="49596873"/>
                <a:ext cx="160340"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97" name="Option Button 1061" hidden="1">
                <a:extLst>
                  <a:ext uri="{63B3BB69-23CF-44E3-9099-C40C66FF867C}">
                    <a14:compatExt spid="_x0000_s15397"/>
                  </a:ext>
                </a:extLst>
              </xdr:cNvPr>
              <xdr:cNvSpPr/>
            </xdr:nvSpPr>
            <xdr:spPr bwMode="auto">
              <a:xfrm>
                <a:off x="7647781" y="49596873"/>
                <a:ext cx="160340"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98" name="Option Button 1062" hidden="1">
                <a:extLst>
                  <a:ext uri="{63B3BB69-23CF-44E3-9099-C40C66FF867C}">
                    <a14:compatExt spid="_x0000_s15398"/>
                  </a:ext>
                </a:extLst>
              </xdr:cNvPr>
              <xdr:cNvSpPr/>
            </xdr:nvSpPr>
            <xdr:spPr bwMode="auto">
              <a:xfrm>
                <a:off x="8094523" y="49594533"/>
                <a:ext cx="157196" cy="1705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160</xdr:row>
          <xdr:rowOff>0</xdr:rowOff>
        </xdr:from>
        <xdr:to>
          <xdr:col>12</xdr:col>
          <xdr:colOff>438151</xdr:colOff>
          <xdr:row>161</xdr:row>
          <xdr:rowOff>7650</xdr:rowOff>
        </xdr:to>
        <xdr:grpSp>
          <xdr:nvGrpSpPr>
            <xdr:cNvPr id="87" name="Group 86"/>
            <xdr:cNvGrpSpPr/>
          </xdr:nvGrpSpPr>
          <xdr:grpSpPr>
            <a:xfrm>
              <a:off x="7172326" y="53806725"/>
              <a:ext cx="1276350" cy="388650"/>
              <a:chOff x="7124701" y="49891950"/>
              <a:chExt cx="1276350" cy="388650"/>
            </a:xfrm>
          </xdr:grpSpPr>
          <xdr:sp macro="" textlink="">
            <xdr:nvSpPr>
              <xdr:cNvPr id="15399" name="Group Box 1063" hidden="1">
                <a:extLst>
                  <a:ext uri="{63B3BB69-23CF-44E3-9099-C40C66FF867C}">
                    <a14:compatExt spid="_x0000_s15399"/>
                  </a:ext>
                </a:extLst>
              </xdr:cNvPr>
              <xdr:cNvSpPr/>
            </xdr:nvSpPr>
            <xdr:spPr bwMode="auto">
              <a:xfrm>
                <a:off x="7124701" y="49891950"/>
                <a:ext cx="1276350" cy="388650"/>
              </a:xfrm>
              <a:prstGeom prst="rect">
                <a:avLst/>
              </a:prstGeom>
              <a:noFill/>
              <a:ln w="9525">
                <a:miter lim="800000"/>
                <a:headEnd/>
                <a:tailEnd/>
              </a:ln>
              <a:extLst>
                <a:ext uri="{909E8E84-426E-40DD-AFC4-6F175D3DCCD1}">
                  <a14:hiddenFill>
                    <a:noFill/>
                  </a14:hiddenFill>
                </a:ext>
              </a:extLst>
            </xdr:spPr>
          </xdr:sp>
          <xdr:sp macro="" textlink="">
            <xdr:nvSpPr>
              <xdr:cNvPr id="15400" name="Option Button 1064" hidden="1">
                <a:extLst>
                  <a:ext uri="{63B3BB69-23CF-44E3-9099-C40C66FF867C}">
                    <a14:compatExt spid="_x0000_s15400"/>
                  </a:ext>
                </a:extLst>
              </xdr:cNvPr>
              <xdr:cNvSpPr/>
            </xdr:nvSpPr>
            <xdr:spPr bwMode="auto">
              <a:xfrm>
                <a:off x="7260431" y="49981356"/>
                <a:ext cx="160340" cy="1762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01" name="Option Button 1065" hidden="1">
                <a:extLst>
                  <a:ext uri="{63B3BB69-23CF-44E3-9099-C40C66FF867C}">
                    <a14:compatExt spid="_x0000_s15401"/>
                  </a:ext>
                </a:extLst>
              </xdr:cNvPr>
              <xdr:cNvSpPr/>
            </xdr:nvSpPr>
            <xdr:spPr bwMode="auto">
              <a:xfrm>
                <a:off x="7647781" y="49981356"/>
                <a:ext cx="160340" cy="1762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02" name="Option Button 1066" hidden="1">
                <a:extLst>
                  <a:ext uri="{63B3BB69-23CF-44E3-9099-C40C66FF867C}">
                    <a14:compatExt spid="_x0000_s15402"/>
                  </a:ext>
                </a:extLst>
              </xdr:cNvPr>
              <xdr:cNvSpPr/>
            </xdr:nvSpPr>
            <xdr:spPr bwMode="auto">
              <a:xfrm>
                <a:off x="8094523" y="49978969"/>
                <a:ext cx="157196" cy="17400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161</xdr:row>
          <xdr:rowOff>7327</xdr:rowOff>
        </xdr:from>
        <xdr:to>
          <xdr:col>12</xdr:col>
          <xdr:colOff>438151</xdr:colOff>
          <xdr:row>162</xdr:row>
          <xdr:rowOff>0</xdr:rowOff>
        </xdr:to>
        <xdr:grpSp>
          <xdr:nvGrpSpPr>
            <xdr:cNvPr id="88" name="Group 87"/>
            <xdr:cNvGrpSpPr/>
          </xdr:nvGrpSpPr>
          <xdr:grpSpPr>
            <a:xfrm>
              <a:off x="7172326" y="54195028"/>
              <a:ext cx="1276350" cy="373673"/>
              <a:chOff x="7124701" y="50280182"/>
              <a:chExt cx="1276350" cy="240323"/>
            </a:xfrm>
          </xdr:grpSpPr>
          <xdr:sp macro="" textlink="">
            <xdr:nvSpPr>
              <xdr:cNvPr id="15403" name="Group Box 1067" hidden="1">
                <a:extLst>
                  <a:ext uri="{63B3BB69-23CF-44E3-9099-C40C66FF867C}">
                    <a14:compatExt spid="_x0000_s15403"/>
                  </a:ext>
                </a:extLst>
              </xdr:cNvPr>
              <xdr:cNvSpPr/>
            </xdr:nvSpPr>
            <xdr:spPr bwMode="auto">
              <a:xfrm>
                <a:off x="7124701" y="50280182"/>
                <a:ext cx="1276350" cy="240323"/>
              </a:xfrm>
              <a:prstGeom prst="rect">
                <a:avLst/>
              </a:prstGeom>
              <a:noFill/>
              <a:ln w="9525">
                <a:miter lim="800000"/>
                <a:headEnd/>
                <a:tailEnd/>
              </a:ln>
              <a:extLst>
                <a:ext uri="{909E8E84-426E-40DD-AFC4-6F175D3DCCD1}">
                  <a14:hiddenFill>
                    <a:noFill/>
                  </a14:hiddenFill>
                </a:ext>
              </a:extLst>
            </xdr:spPr>
          </xdr:sp>
          <xdr:sp macro="" textlink="">
            <xdr:nvSpPr>
              <xdr:cNvPr id="15404" name="Option Button 1068" hidden="1">
                <a:extLst>
                  <a:ext uri="{63B3BB69-23CF-44E3-9099-C40C66FF867C}">
                    <a14:compatExt spid="_x0000_s15404"/>
                  </a:ext>
                </a:extLst>
              </xdr:cNvPr>
              <xdr:cNvSpPr/>
            </xdr:nvSpPr>
            <xdr:spPr bwMode="auto">
              <a:xfrm>
                <a:off x="7260431" y="50335632"/>
                <a:ext cx="160340" cy="10900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05" name="Option Button 1069" hidden="1">
                <a:extLst>
                  <a:ext uri="{63B3BB69-23CF-44E3-9099-C40C66FF867C}">
                    <a14:compatExt spid="_x0000_s15405"/>
                  </a:ext>
                </a:extLst>
              </xdr:cNvPr>
              <xdr:cNvSpPr/>
            </xdr:nvSpPr>
            <xdr:spPr bwMode="auto">
              <a:xfrm>
                <a:off x="7647781" y="50335632"/>
                <a:ext cx="160340" cy="10900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06" name="Option Button 1070" hidden="1">
                <a:extLst>
                  <a:ext uri="{63B3BB69-23CF-44E3-9099-C40C66FF867C}">
                    <a14:compatExt spid="_x0000_s15406"/>
                  </a:ext>
                </a:extLst>
              </xdr:cNvPr>
              <xdr:cNvSpPr/>
            </xdr:nvSpPr>
            <xdr:spPr bwMode="auto">
              <a:xfrm>
                <a:off x="8094523" y="50334156"/>
                <a:ext cx="157196" cy="1075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156</xdr:row>
          <xdr:rowOff>0</xdr:rowOff>
        </xdr:from>
        <xdr:to>
          <xdr:col>12</xdr:col>
          <xdr:colOff>438151</xdr:colOff>
          <xdr:row>157</xdr:row>
          <xdr:rowOff>0</xdr:rowOff>
        </xdr:to>
        <xdr:grpSp>
          <xdr:nvGrpSpPr>
            <xdr:cNvPr id="83" name="Group 82"/>
            <xdr:cNvGrpSpPr/>
          </xdr:nvGrpSpPr>
          <xdr:grpSpPr>
            <a:xfrm>
              <a:off x="7172326" y="52549425"/>
              <a:ext cx="1276350" cy="247650"/>
              <a:chOff x="7124701" y="48768000"/>
              <a:chExt cx="1276350" cy="247650"/>
            </a:xfrm>
          </xdr:grpSpPr>
          <xdr:sp macro="" textlink="">
            <xdr:nvSpPr>
              <xdr:cNvPr id="15407" name="Group Box 1071" hidden="1">
                <a:extLst>
                  <a:ext uri="{63B3BB69-23CF-44E3-9099-C40C66FF867C}">
                    <a14:compatExt spid="_x0000_s15407"/>
                  </a:ext>
                </a:extLst>
              </xdr:cNvPr>
              <xdr:cNvSpPr/>
            </xdr:nvSpPr>
            <xdr:spPr bwMode="auto">
              <a:xfrm>
                <a:off x="7124701" y="48768000"/>
                <a:ext cx="1276350" cy="247650"/>
              </a:xfrm>
              <a:prstGeom prst="rect">
                <a:avLst/>
              </a:prstGeom>
              <a:noFill/>
              <a:ln w="9525">
                <a:miter lim="800000"/>
                <a:headEnd/>
                <a:tailEnd/>
              </a:ln>
              <a:extLst>
                <a:ext uri="{909E8E84-426E-40DD-AFC4-6F175D3DCCD1}">
                  <a14:hiddenFill>
                    <a:noFill/>
                  </a14:hiddenFill>
                </a:ext>
              </a:extLst>
            </xdr:spPr>
          </xdr:sp>
          <xdr:sp macro="" textlink="">
            <xdr:nvSpPr>
              <xdr:cNvPr id="15408" name="Option Button 1072" hidden="1">
                <a:extLst>
                  <a:ext uri="{63B3BB69-23CF-44E3-9099-C40C66FF867C}">
                    <a14:compatExt spid="_x0000_s15408"/>
                  </a:ext>
                </a:extLst>
              </xdr:cNvPr>
              <xdr:cNvSpPr/>
            </xdr:nvSpPr>
            <xdr:spPr bwMode="auto">
              <a:xfrm>
                <a:off x="7260431" y="48824350"/>
                <a:ext cx="160340" cy="11232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09" name="Option Button 1073" hidden="1">
                <a:extLst>
                  <a:ext uri="{63B3BB69-23CF-44E3-9099-C40C66FF867C}">
                    <a14:compatExt spid="_x0000_s15409"/>
                  </a:ext>
                </a:extLst>
              </xdr:cNvPr>
              <xdr:cNvSpPr/>
            </xdr:nvSpPr>
            <xdr:spPr bwMode="auto">
              <a:xfrm>
                <a:off x="7647781" y="48824350"/>
                <a:ext cx="160340" cy="11232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10" name="Option Button 1074" hidden="1">
                <a:extLst>
                  <a:ext uri="{63B3BB69-23CF-44E3-9099-C40C66FF867C}">
                    <a14:compatExt spid="_x0000_s15410"/>
                  </a:ext>
                </a:extLst>
              </xdr:cNvPr>
              <xdr:cNvSpPr/>
            </xdr:nvSpPr>
            <xdr:spPr bwMode="auto">
              <a:xfrm>
                <a:off x="8094523" y="48822829"/>
                <a:ext cx="157196" cy="1108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157</xdr:row>
          <xdr:rowOff>0</xdr:rowOff>
        </xdr:from>
        <xdr:to>
          <xdr:col>12</xdr:col>
          <xdr:colOff>438151</xdr:colOff>
          <xdr:row>158</xdr:row>
          <xdr:rowOff>0</xdr:rowOff>
        </xdr:to>
        <xdr:grpSp>
          <xdr:nvGrpSpPr>
            <xdr:cNvPr id="84" name="Group 83"/>
            <xdr:cNvGrpSpPr/>
          </xdr:nvGrpSpPr>
          <xdr:grpSpPr>
            <a:xfrm>
              <a:off x="7172326" y="52797173"/>
              <a:ext cx="1276350" cy="381001"/>
              <a:chOff x="7124701" y="49015261"/>
              <a:chExt cx="1276350" cy="247650"/>
            </a:xfrm>
          </xdr:grpSpPr>
          <xdr:sp macro="" textlink="">
            <xdr:nvSpPr>
              <xdr:cNvPr id="15411" name="Group Box 1075" hidden="1">
                <a:extLst>
                  <a:ext uri="{63B3BB69-23CF-44E3-9099-C40C66FF867C}">
                    <a14:compatExt spid="_x0000_s15411"/>
                  </a:ext>
                </a:extLst>
              </xdr:cNvPr>
              <xdr:cNvSpPr/>
            </xdr:nvSpPr>
            <xdr:spPr bwMode="auto">
              <a:xfrm>
                <a:off x="7124701" y="49015261"/>
                <a:ext cx="1276350" cy="247650"/>
              </a:xfrm>
              <a:prstGeom prst="rect">
                <a:avLst/>
              </a:prstGeom>
              <a:noFill/>
              <a:ln w="9525">
                <a:miter lim="800000"/>
                <a:headEnd/>
                <a:tailEnd/>
              </a:ln>
              <a:extLst>
                <a:ext uri="{909E8E84-426E-40DD-AFC4-6F175D3DCCD1}">
                  <a14:hiddenFill>
                    <a:noFill/>
                  </a14:hiddenFill>
                </a:ext>
              </a:extLst>
            </xdr:spPr>
          </xdr:sp>
          <xdr:sp macro="" textlink="">
            <xdr:nvSpPr>
              <xdr:cNvPr id="15412" name="Option Button 1076" hidden="1">
                <a:extLst>
                  <a:ext uri="{63B3BB69-23CF-44E3-9099-C40C66FF867C}">
                    <a14:compatExt spid="_x0000_s15412"/>
                  </a:ext>
                </a:extLst>
              </xdr:cNvPr>
              <xdr:cNvSpPr/>
            </xdr:nvSpPr>
            <xdr:spPr bwMode="auto">
              <a:xfrm>
                <a:off x="7260431" y="49072057"/>
                <a:ext cx="160340" cy="11232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13" name="Option Button 1077" hidden="1">
                <a:extLst>
                  <a:ext uri="{63B3BB69-23CF-44E3-9099-C40C66FF867C}">
                    <a14:compatExt spid="_x0000_s15413"/>
                  </a:ext>
                </a:extLst>
              </xdr:cNvPr>
              <xdr:cNvSpPr/>
            </xdr:nvSpPr>
            <xdr:spPr bwMode="auto">
              <a:xfrm>
                <a:off x="7647781" y="49072057"/>
                <a:ext cx="160340" cy="11232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14" name="Option Button 1078" hidden="1">
                <a:extLst>
                  <a:ext uri="{63B3BB69-23CF-44E3-9099-C40C66FF867C}">
                    <a14:compatExt spid="_x0000_s15414"/>
                  </a:ext>
                </a:extLst>
              </xdr:cNvPr>
              <xdr:cNvSpPr/>
            </xdr:nvSpPr>
            <xdr:spPr bwMode="auto">
              <a:xfrm>
                <a:off x="8094523" y="49070536"/>
                <a:ext cx="157196" cy="110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158</xdr:row>
          <xdr:rowOff>0</xdr:rowOff>
        </xdr:from>
        <xdr:to>
          <xdr:col>12</xdr:col>
          <xdr:colOff>438151</xdr:colOff>
          <xdr:row>159</xdr:row>
          <xdr:rowOff>0</xdr:rowOff>
        </xdr:to>
        <xdr:grpSp>
          <xdr:nvGrpSpPr>
            <xdr:cNvPr id="85" name="Group 84"/>
            <xdr:cNvGrpSpPr/>
          </xdr:nvGrpSpPr>
          <xdr:grpSpPr>
            <a:xfrm>
              <a:off x="7172326" y="53178075"/>
              <a:ext cx="1276350" cy="247650"/>
              <a:chOff x="7124701" y="49263300"/>
              <a:chExt cx="1276350" cy="247650"/>
            </a:xfrm>
          </xdr:grpSpPr>
          <xdr:sp macro="" textlink="">
            <xdr:nvSpPr>
              <xdr:cNvPr id="15415" name="Group Box 1079" hidden="1">
                <a:extLst>
                  <a:ext uri="{63B3BB69-23CF-44E3-9099-C40C66FF867C}">
                    <a14:compatExt spid="_x0000_s15415"/>
                  </a:ext>
                </a:extLst>
              </xdr:cNvPr>
              <xdr:cNvSpPr/>
            </xdr:nvSpPr>
            <xdr:spPr bwMode="auto">
              <a:xfrm>
                <a:off x="7124701" y="49263300"/>
                <a:ext cx="1276350" cy="247650"/>
              </a:xfrm>
              <a:prstGeom prst="rect">
                <a:avLst/>
              </a:prstGeom>
              <a:noFill/>
              <a:ln w="9525">
                <a:miter lim="800000"/>
                <a:headEnd/>
                <a:tailEnd/>
              </a:ln>
              <a:extLst>
                <a:ext uri="{909E8E84-426E-40DD-AFC4-6F175D3DCCD1}">
                  <a14:hiddenFill>
                    <a:noFill/>
                  </a14:hiddenFill>
                </a:ext>
              </a:extLst>
            </xdr:spPr>
          </xdr:sp>
          <xdr:sp macro="" textlink="">
            <xdr:nvSpPr>
              <xdr:cNvPr id="15416" name="Option Button 1080" hidden="1">
                <a:extLst>
                  <a:ext uri="{63B3BB69-23CF-44E3-9099-C40C66FF867C}">
                    <a14:compatExt spid="_x0000_s15416"/>
                  </a:ext>
                </a:extLst>
              </xdr:cNvPr>
              <xdr:cNvSpPr/>
            </xdr:nvSpPr>
            <xdr:spPr bwMode="auto">
              <a:xfrm>
                <a:off x="7260431" y="49319382"/>
                <a:ext cx="160340" cy="11232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17" name="Option Button 1081" hidden="1">
                <a:extLst>
                  <a:ext uri="{63B3BB69-23CF-44E3-9099-C40C66FF867C}">
                    <a14:compatExt spid="_x0000_s15417"/>
                  </a:ext>
                </a:extLst>
              </xdr:cNvPr>
              <xdr:cNvSpPr/>
            </xdr:nvSpPr>
            <xdr:spPr bwMode="auto">
              <a:xfrm>
                <a:off x="7647781" y="49319382"/>
                <a:ext cx="160340" cy="11232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18" name="Option Button 1082" hidden="1">
                <a:extLst>
                  <a:ext uri="{63B3BB69-23CF-44E3-9099-C40C66FF867C}">
                    <a14:compatExt spid="_x0000_s15418"/>
                  </a:ext>
                </a:extLst>
              </xdr:cNvPr>
              <xdr:cNvSpPr/>
            </xdr:nvSpPr>
            <xdr:spPr bwMode="auto">
              <a:xfrm>
                <a:off x="8094523" y="49317862"/>
                <a:ext cx="157196" cy="1108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184</xdr:row>
          <xdr:rowOff>28575</xdr:rowOff>
        </xdr:from>
        <xdr:to>
          <xdr:col>7</xdr:col>
          <xdr:colOff>781050</xdr:colOff>
          <xdr:row>184</xdr:row>
          <xdr:rowOff>333375</xdr:rowOff>
        </xdr:to>
        <xdr:sp macro="" textlink="">
          <xdr:nvSpPr>
            <xdr:cNvPr id="15421" name="Drop Down 1085" hidden="1">
              <a:extLst>
                <a:ext uri="{63B3BB69-23CF-44E3-9099-C40C66FF867C}">
                  <a14:compatExt spid="_x0000_s154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185</xdr:row>
          <xdr:rowOff>28575</xdr:rowOff>
        </xdr:from>
        <xdr:to>
          <xdr:col>7</xdr:col>
          <xdr:colOff>781050</xdr:colOff>
          <xdr:row>185</xdr:row>
          <xdr:rowOff>333375</xdr:rowOff>
        </xdr:to>
        <xdr:sp macro="" textlink="">
          <xdr:nvSpPr>
            <xdr:cNvPr id="15422" name="Drop Down 1086" hidden="1">
              <a:extLst>
                <a:ext uri="{63B3BB69-23CF-44E3-9099-C40C66FF867C}">
                  <a14:compatExt spid="_x0000_s154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186</xdr:row>
          <xdr:rowOff>28575</xdr:rowOff>
        </xdr:from>
        <xdr:to>
          <xdr:col>7</xdr:col>
          <xdr:colOff>781050</xdr:colOff>
          <xdr:row>186</xdr:row>
          <xdr:rowOff>333375</xdr:rowOff>
        </xdr:to>
        <xdr:sp macro="" textlink="">
          <xdr:nvSpPr>
            <xdr:cNvPr id="15423" name="Drop Down 1087" hidden="1">
              <a:extLst>
                <a:ext uri="{63B3BB69-23CF-44E3-9099-C40C66FF867C}">
                  <a14:compatExt spid="_x0000_s154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187</xdr:row>
          <xdr:rowOff>28575</xdr:rowOff>
        </xdr:from>
        <xdr:to>
          <xdr:col>7</xdr:col>
          <xdr:colOff>781050</xdr:colOff>
          <xdr:row>187</xdr:row>
          <xdr:rowOff>333375</xdr:rowOff>
        </xdr:to>
        <xdr:sp macro="" textlink="">
          <xdr:nvSpPr>
            <xdr:cNvPr id="15424" name="Drop Down 1088" hidden="1">
              <a:extLst>
                <a:ext uri="{63B3BB69-23CF-44E3-9099-C40C66FF867C}">
                  <a14:compatExt spid="_x0000_s154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184</xdr:row>
          <xdr:rowOff>38100</xdr:rowOff>
        </xdr:from>
        <xdr:to>
          <xdr:col>12</xdr:col>
          <xdr:colOff>0</xdr:colOff>
          <xdr:row>184</xdr:row>
          <xdr:rowOff>447675</xdr:rowOff>
        </xdr:to>
        <xdr:sp macro="" textlink="">
          <xdr:nvSpPr>
            <xdr:cNvPr id="15427" name="Drop Down 1091" hidden="1">
              <a:extLst>
                <a:ext uri="{63B3BB69-23CF-44E3-9099-C40C66FF867C}">
                  <a14:compatExt spid="_x0000_s154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185</xdr:row>
          <xdr:rowOff>38100</xdr:rowOff>
        </xdr:from>
        <xdr:to>
          <xdr:col>12</xdr:col>
          <xdr:colOff>0</xdr:colOff>
          <xdr:row>185</xdr:row>
          <xdr:rowOff>447675</xdr:rowOff>
        </xdr:to>
        <xdr:sp macro="" textlink="">
          <xdr:nvSpPr>
            <xdr:cNvPr id="15428" name="Drop Down 1092" hidden="1">
              <a:extLst>
                <a:ext uri="{63B3BB69-23CF-44E3-9099-C40C66FF867C}">
                  <a14:compatExt spid="_x0000_s154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186</xdr:row>
          <xdr:rowOff>38100</xdr:rowOff>
        </xdr:from>
        <xdr:to>
          <xdr:col>12</xdr:col>
          <xdr:colOff>0</xdr:colOff>
          <xdr:row>186</xdr:row>
          <xdr:rowOff>447675</xdr:rowOff>
        </xdr:to>
        <xdr:sp macro="" textlink="">
          <xdr:nvSpPr>
            <xdr:cNvPr id="15429" name="Drop Down 1093" hidden="1">
              <a:extLst>
                <a:ext uri="{63B3BB69-23CF-44E3-9099-C40C66FF867C}">
                  <a14:compatExt spid="_x0000_s154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187</xdr:row>
          <xdr:rowOff>38100</xdr:rowOff>
        </xdr:from>
        <xdr:to>
          <xdr:col>12</xdr:col>
          <xdr:colOff>0</xdr:colOff>
          <xdr:row>187</xdr:row>
          <xdr:rowOff>447675</xdr:rowOff>
        </xdr:to>
        <xdr:sp macro="" textlink="">
          <xdr:nvSpPr>
            <xdr:cNvPr id="15430" name="Drop Down 1094" hidden="1">
              <a:extLst>
                <a:ext uri="{63B3BB69-23CF-44E3-9099-C40C66FF867C}">
                  <a14:compatExt spid="_x0000_s154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184</xdr:row>
          <xdr:rowOff>38100</xdr:rowOff>
        </xdr:from>
        <xdr:to>
          <xdr:col>14</xdr:col>
          <xdr:colOff>0</xdr:colOff>
          <xdr:row>184</xdr:row>
          <xdr:rowOff>447675</xdr:rowOff>
        </xdr:to>
        <xdr:sp macro="" textlink="">
          <xdr:nvSpPr>
            <xdr:cNvPr id="15433" name="Drop Down 1097" hidden="1">
              <a:extLst>
                <a:ext uri="{63B3BB69-23CF-44E3-9099-C40C66FF867C}">
                  <a14:compatExt spid="_x0000_s154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185</xdr:row>
          <xdr:rowOff>38100</xdr:rowOff>
        </xdr:from>
        <xdr:to>
          <xdr:col>14</xdr:col>
          <xdr:colOff>0</xdr:colOff>
          <xdr:row>185</xdr:row>
          <xdr:rowOff>447675</xdr:rowOff>
        </xdr:to>
        <xdr:sp macro="" textlink="">
          <xdr:nvSpPr>
            <xdr:cNvPr id="15434" name="Drop Down 1098" hidden="1">
              <a:extLst>
                <a:ext uri="{63B3BB69-23CF-44E3-9099-C40C66FF867C}">
                  <a14:compatExt spid="_x0000_s154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186</xdr:row>
          <xdr:rowOff>38100</xdr:rowOff>
        </xdr:from>
        <xdr:to>
          <xdr:col>14</xdr:col>
          <xdr:colOff>0</xdr:colOff>
          <xdr:row>186</xdr:row>
          <xdr:rowOff>447675</xdr:rowOff>
        </xdr:to>
        <xdr:sp macro="" textlink="">
          <xdr:nvSpPr>
            <xdr:cNvPr id="15435" name="Drop Down 1099" hidden="1">
              <a:extLst>
                <a:ext uri="{63B3BB69-23CF-44E3-9099-C40C66FF867C}">
                  <a14:compatExt spid="_x0000_s154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187</xdr:row>
          <xdr:rowOff>38100</xdr:rowOff>
        </xdr:from>
        <xdr:to>
          <xdr:col>14</xdr:col>
          <xdr:colOff>0</xdr:colOff>
          <xdr:row>187</xdr:row>
          <xdr:rowOff>447675</xdr:rowOff>
        </xdr:to>
        <xdr:sp macro="" textlink="">
          <xdr:nvSpPr>
            <xdr:cNvPr id="15436" name="Drop Down 1100" hidden="1">
              <a:extLst>
                <a:ext uri="{63B3BB69-23CF-44E3-9099-C40C66FF867C}">
                  <a14:compatExt spid="_x0000_s154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198</xdr:row>
          <xdr:rowOff>28575</xdr:rowOff>
        </xdr:from>
        <xdr:to>
          <xdr:col>7</xdr:col>
          <xdr:colOff>781050</xdr:colOff>
          <xdr:row>198</xdr:row>
          <xdr:rowOff>333375</xdr:rowOff>
        </xdr:to>
        <xdr:sp macro="" textlink="">
          <xdr:nvSpPr>
            <xdr:cNvPr id="15439" name="Drop Down 1103" hidden="1">
              <a:extLst>
                <a:ext uri="{63B3BB69-23CF-44E3-9099-C40C66FF867C}">
                  <a14:compatExt spid="_x0000_s154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199</xdr:row>
          <xdr:rowOff>28575</xdr:rowOff>
        </xdr:from>
        <xdr:to>
          <xdr:col>7</xdr:col>
          <xdr:colOff>781050</xdr:colOff>
          <xdr:row>199</xdr:row>
          <xdr:rowOff>333375</xdr:rowOff>
        </xdr:to>
        <xdr:sp macro="" textlink="">
          <xdr:nvSpPr>
            <xdr:cNvPr id="15440" name="Drop Down 1104" hidden="1">
              <a:extLst>
                <a:ext uri="{63B3BB69-23CF-44E3-9099-C40C66FF867C}">
                  <a14:compatExt spid="_x0000_s154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200</xdr:row>
          <xdr:rowOff>28575</xdr:rowOff>
        </xdr:from>
        <xdr:to>
          <xdr:col>7</xdr:col>
          <xdr:colOff>781050</xdr:colOff>
          <xdr:row>200</xdr:row>
          <xdr:rowOff>333375</xdr:rowOff>
        </xdr:to>
        <xdr:sp macro="" textlink="">
          <xdr:nvSpPr>
            <xdr:cNvPr id="15441" name="Drop Down 1105" hidden="1">
              <a:extLst>
                <a:ext uri="{63B3BB69-23CF-44E3-9099-C40C66FF867C}">
                  <a14:compatExt spid="_x0000_s154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201</xdr:row>
          <xdr:rowOff>28575</xdr:rowOff>
        </xdr:from>
        <xdr:to>
          <xdr:col>7</xdr:col>
          <xdr:colOff>781050</xdr:colOff>
          <xdr:row>201</xdr:row>
          <xdr:rowOff>333375</xdr:rowOff>
        </xdr:to>
        <xdr:sp macro="" textlink="">
          <xdr:nvSpPr>
            <xdr:cNvPr id="15442" name="Drop Down 1106" hidden="1">
              <a:extLst>
                <a:ext uri="{63B3BB69-23CF-44E3-9099-C40C66FF867C}">
                  <a14:compatExt spid="_x0000_s154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202</xdr:row>
          <xdr:rowOff>28575</xdr:rowOff>
        </xdr:from>
        <xdr:to>
          <xdr:col>7</xdr:col>
          <xdr:colOff>781050</xdr:colOff>
          <xdr:row>202</xdr:row>
          <xdr:rowOff>333375</xdr:rowOff>
        </xdr:to>
        <xdr:sp macro="" textlink="">
          <xdr:nvSpPr>
            <xdr:cNvPr id="15443" name="Drop Down 1107" hidden="1">
              <a:extLst>
                <a:ext uri="{63B3BB69-23CF-44E3-9099-C40C66FF867C}">
                  <a14:compatExt spid="_x0000_s154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203</xdr:row>
          <xdr:rowOff>28575</xdr:rowOff>
        </xdr:from>
        <xdr:to>
          <xdr:col>7</xdr:col>
          <xdr:colOff>781050</xdr:colOff>
          <xdr:row>203</xdr:row>
          <xdr:rowOff>333375</xdr:rowOff>
        </xdr:to>
        <xdr:sp macro="" textlink="">
          <xdr:nvSpPr>
            <xdr:cNvPr id="15444" name="Drop Down 1108" hidden="1">
              <a:extLst>
                <a:ext uri="{63B3BB69-23CF-44E3-9099-C40C66FF867C}">
                  <a14:compatExt spid="_x0000_s154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198</xdr:row>
          <xdr:rowOff>38100</xdr:rowOff>
        </xdr:from>
        <xdr:to>
          <xdr:col>12</xdr:col>
          <xdr:colOff>0</xdr:colOff>
          <xdr:row>198</xdr:row>
          <xdr:rowOff>447675</xdr:rowOff>
        </xdr:to>
        <xdr:sp macro="" textlink="">
          <xdr:nvSpPr>
            <xdr:cNvPr id="15445" name="Drop Down 1109" hidden="1">
              <a:extLst>
                <a:ext uri="{63B3BB69-23CF-44E3-9099-C40C66FF867C}">
                  <a14:compatExt spid="_x0000_s154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199</xdr:row>
          <xdr:rowOff>38100</xdr:rowOff>
        </xdr:from>
        <xdr:to>
          <xdr:col>12</xdr:col>
          <xdr:colOff>0</xdr:colOff>
          <xdr:row>199</xdr:row>
          <xdr:rowOff>447675</xdr:rowOff>
        </xdr:to>
        <xdr:sp macro="" textlink="">
          <xdr:nvSpPr>
            <xdr:cNvPr id="15446" name="Drop Down 1110" hidden="1">
              <a:extLst>
                <a:ext uri="{63B3BB69-23CF-44E3-9099-C40C66FF867C}">
                  <a14:compatExt spid="_x0000_s154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200</xdr:row>
          <xdr:rowOff>38100</xdr:rowOff>
        </xdr:from>
        <xdr:to>
          <xdr:col>12</xdr:col>
          <xdr:colOff>0</xdr:colOff>
          <xdr:row>200</xdr:row>
          <xdr:rowOff>447675</xdr:rowOff>
        </xdr:to>
        <xdr:sp macro="" textlink="">
          <xdr:nvSpPr>
            <xdr:cNvPr id="15447" name="Drop Down 1111" hidden="1">
              <a:extLst>
                <a:ext uri="{63B3BB69-23CF-44E3-9099-C40C66FF867C}">
                  <a14:compatExt spid="_x0000_s154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201</xdr:row>
          <xdr:rowOff>38100</xdr:rowOff>
        </xdr:from>
        <xdr:to>
          <xdr:col>12</xdr:col>
          <xdr:colOff>0</xdr:colOff>
          <xdr:row>201</xdr:row>
          <xdr:rowOff>447675</xdr:rowOff>
        </xdr:to>
        <xdr:sp macro="" textlink="">
          <xdr:nvSpPr>
            <xdr:cNvPr id="15448" name="Drop Down 1112" hidden="1">
              <a:extLst>
                <a:ext uri="{63B3BB69-23CF-44E3-9099-C40C66FF867C}">
                  <a14:compatExt spid="_x0000_s154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202</xdr:row>
          <xdr:rowOff>38100</xdr:rowOff>
        </xdr:from>
        <xdr:to>
          <xdr:col>12</xdr:col>
          <xdr:colOff>0</xdr:colOff>
          <xdr:row>202</xdr:row>
          <xdr:rowOff>447675</xdr:rowOff>
        </xdr:to>
        <xdr:sp macro="" textlink="">
          <xdr:nvSpPr>
            <xdr:cNvPr id="15449" name="Drop Down 1113" hidden="1">
              <a:extLst>
                <a:ext uri="{63B3BB69-23CF-44E3-9099-C40C66FF867C}">
                  <a14:compatExt spid="_x0000_s154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203</xdr:row>
          <xdr:rowOff>38100</xdr:rowOff>
        </xdr:from>
        <xdr:to>
          <xdr:col>12</xdr:col>
          <xdr:colOff>0</xdr:colOff>
          <xdr:row>203</xdr:row>
          <xdr:rowOff>447675</xdr:rowOff>
        </xdr:to>
        <xdr:sp macro="" textlink="">
          <xdr:nvSpPr>
            <xdr:cNvPr id="15450" name="Drop Down 1114" hidden="1">
              <a:extLst>
                <a:ext uri="{63B3BB69-23CF-44E3-9099-C40C66FF867C}">
                  <a14:compatExt spid="_x0000_s154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198</xdr:row>
          <xdr:rowOff>38100</xdr:rowOff>
        </xdr:from>
        <xdr:to>
          <xdr:col>14</xdr:col>
          <xdr:colOff>0</xdr:colOff>
          <xdr:row>198</xdr:row>
          <xdr:rowOff>447675</xdr:rowOff>
        </xdr:to>
        <xdr:sp macro="" textlink="">
          <xdr:nvSpPr>
            <xdr:cNvPr id="15451" name="Drop Down 1115" hidden="1">
              <a:extLst>
                <a:ext uri="{63B3BB69-23CF-44E3-9099-C40C66FF867C}">
                  <a14:compatExt spid="_x0000_s154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199</xdr:row>
          <xdr:rowOff>38100</xdr:rowOff>
        </xdr:from>
        <xdr:to>
          <xdr:col>14</xdr:col>
          <xdr:colOff>0</xdr:colOff>
          <xdr:row>199</xdr:row>
          <xdr:rowOff>447675</xdr:rowOff>
        </xdr:to>
        <xdr:sp macro="" textlink="">
          <xdr:nvSpPr>
            <xdr:cNvPr id="15452" name="Drop Down 1116" hidden="1">
              <a:extLst>
                <a:ext uri="{63B3BB69-23CF-44E3-9099-C40C66FF867C}">
                  <a14:compatExt spid="_x0000_s154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200</xdr:row>
          <xdr:rowOff>38100</xdr:rowOff>
        </xdr:from>
        <xdr:to>
          <xdr:col>14</xdr:col>
          <xdr:colOff>0</xdr:colOff>
          <xdr:row>200</xdr:row>
          <xdr:rowOff>447675</xdr:rowOff>
        </xdr:to>
        <xdr:sp macro="" textlink="">
          <xdr:nvSpPr>
            <xdr:cNvPr id="15453" name="Drop Down 1117" hidden="1">
              <a:extLst>
                <a:ext uri="{63B3BB69-23CF-44E3-9099-C40C66FF867C}">
                  <a14:compatExt spid="_x0000_s154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201</xdr:row>
          <xdr:rowOff>38100</xdr:rowOff>
        </xdr:from>
        <xdr:to>
          <xdr:col>14</xdr:col>
          <xdr:colOff>0</xdr:colOff>
          <xdr:row>201</xdr:row>
          <xdr:rowOff>447675</xdr:rowOff>
        </xdr:to>
        <xdr:sp macro="" textlink="">
          <xdr:nvSpPr>
            <xdr:cNvPr id="15454" name="Drop Down 1118" hidden="1">
              <a:extLst>
                <a:ext uri="{63B3BB69-23CF-44E3-9099-C40C66FF867C}">
                  <a14:compatExt spid="_x0000_s154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202</xdr:row>
          <xdr:rowOff>38100</xdr:rowOff>
        </xdr:from>
        <xdr:to>
          <xdr:col>14</xdr:col>
          <xdr:colOff>0</xdr:colOff>
          <xdr:row>202</xdr:row>
          <xdr:rowOff>447675</xdr:rowOff>
        </xdr:to>
        <xdr:sp macro="" textlink="">
          <xdr:nvSpPr>
            <xdr:cNvPr id="15455" name="Drop Down 1119" hidden="1">
              <a:extLst>
                <a:ext uri="{63B3BB69-23CF-44E3-9099-C40C66FF867C}">
                  <a14:compatExt spid="_x0000_s154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203</xdr:row>
          <xdr:rowOff>38100</xdr:rowOff>
        </xdr:from>
        <xdr:to>
          <xdr:col>14</xdr:col>
          <xdr:colOff>0</xdr:colOff>
          <xdr:row>203</xdr:row>
          <xdr:rowOff>447675</xdr:rowOff>
        </xdr:to>
        <xdr:sp macro="" textlink="">
          <xdr:nvSpPr>
            <xdr:cNvPr id="15456" name="Drop Down 1120" hidden="1">
              <a:extLst>
                <a:ext uri="{63B3BB69-23CF-44E3-9099-C40C66FF867C}">
                  <a14:compatExt spid="_x0000_s154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65</xdr:row>
          <xdr:rowOff>371475</xdr:rowOff>
        </xdr:from>
        <xdr:to>
          <xdr:col>12</xdr:col>
          <xdr:colOff>428625</xdr:colOff>
          <xdr:row>66</xdr:row>
          <xdr:rowOff>361950</xdr:rowOff>
        </xdr:to>
        <xdr:grpSp>
          <xdr:nvGrpSpPr>
            <xdr:cNvPr id="54" name="Group 53"/>
            <xdr:cNvGrpSpPr/>
          </xdr:nvGrpSpPr>
          <xdr:grpSpPr>
            <a:xfrm>
              <a:off x="7172325" y="23136228"/>
              <a:ext cx="1266825" cy="371475"/>
              <a:chOff x="7124700" y="20078770"/>
              <a:chExt cx="1266825" cy="381000"/>
            </a:xfrm>
          </xdr:grpSpPr>
          <xdr:sp macro="" textlink="">
            <xdr:nvSpPr>
              <xdr:cNvPr id="15457" name="Group Box 1121" hidden="1">
                <a:extLst>
                  <a:ext uri="{63B3BB69-23CF-44E3-9099-C40C66FF867C}">
                    <a14:compatExt spid="_x0000_s15457"/>
                  </a:ext>
                </a:extLst>
              </xdr:cNvPr>
              <xdr:cNvSpPr/>
            </xdr:nvSpPr>
            <xdr:spPr bwMode="auto">
              <a:xfrm>
                <a:off x="7124700" y="20078770"/>
                <a:ext cx="1266825" cy="381000"/>
              </a:xfrm>
              <a:prstGeom prst="rect">
                <a:avLst/>
              </a:prstGeom>
              <a:noFill/>
              <a:ln w="9525">
                <a:miter lim="800000"/>
                <a:headEnd/>
                <a:tailEnd/>
              </a:ln>
              <a:extLst>
                <a:ext uri="{909E8E84-426E-40DD-AFC4-6F175D3DCCD1}">
                  <a14:hiddenFill>
                    <a:noFill/>
                  </a14:hiddenFill>
                </a:ext>
              </a:extLst>
            </xdr:spPr>
          </xdr:sp>
          <xdr:sp macro="" textlink="">
            <xdr:nvSpPr>
              <xdr:cNvPr id="15458" name="Option Button 1122" hidden="1">
                <a:extLst>
                  <a:ext uri="{63B3BB69-23CF-44E3-9099-C40C66FF867C}">
                    <a14:compatExt spid="_x0000_s15458"/>
                  </a:ext>
                </a:extLst>
              </xdr:cNvPr>
              <xdr:cNvSpPr/>
            </xdr:nvSpPr>
            <xdr:spPr bwMode="auto">
              <a:xfrm>
                <a:off x="7215374" y="20164788"/>
                <a:ext cx="168402" cy="17281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59" name="Option Button 1123" hidden="1">
                <a:extLst>
                  <a:ext uri="{63B3BB69-23CF-44E3-9099-C40C66FF867C}">
                    <a14:compatExt spid="_x0000_s15459"/>
                  </a:ext>
                </a:extLst>
              </xdr:cNvPr>
              <xdr:cNvSpPr/>
            </xdr:nvSpPr>
            <xdr:spPr bwMode="auto">
              <a:xfrm>
                <a:off x="7669395" y="20164786"/>
                <a:ext cx="168402" cy="17281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60" name="Option Button 1124" hidden="1">
                <a:extLst>
                  <a:ext uri="{63B3BB69-23CF-44E3-9099-C40C66FF867C}">
                    <a14:compatExt spid="_x0000_s15460"/>
                  </a:ext>
                </a:extLst>
              </xdr:cNvPr>
              <xdr:cNvSpPr/>
            </xdr:nvSpPr>
            <xdr:spPr bwMode="auto">
              <a:xfrm>
                <a:off x="8105775" y="20162121"/>
                <a:ext cx="165100" cy="17380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70</xdr:row>
          <xdr:rowOff>0</xdr:rowOff>
        </xdr:from>
        <xdr:to>
          <xdr:col>12</xdr:col>
          <xdr:colOff>428625</xdr:colOff>
          <xdr:row>70</xdr:row>
          <xdr:rowOff>564173</xdr:rowOff>
        </xdr:to>
        <xdr:grpSp>
          <xdr:nvGrpSpPr>
            <xdr:cNvPr id="76" name="Group 75"/>
            <xdr:cNvGrpSpPr/>
          </xdr:nvGrpSpPr>
          <xdr:grpSpPr>
            <a:xfrm>
              <a:off x="7172325" y="24726900"/>
              <a:ext cx="1266825" cy="564173"/>
              <a:chOff x="7124700" y="21336000"/>
              <a:chExt cx="1266825" cy="564173"/>
            </a:xfrm>
          </xdr:grpSpPr>
          <xdr:sp macro="" textlink="">
            <xdr:nvSpPr>
              <xdr:cNvPr id="15461" name="Group Box 1125" hidden="1">
                <a:extLst>
                  <a:ext uri="{63B3BB69-23CF-44E3-9099-C40C66FF867C}">
                    <a14:compatExt spid="_x0000_s15461"/>
                  </a:ext>
                </a:extLst>
              </xdr:cNvPr>
              <xdr:cNvSpPr/>
            </xdr:nvSpPr>
            <xdr:spPr bwMode="auto">
              <a:xfrm>
                <a:off x="7124700" y="21336000"/>
                <a:ext cx="1266825" cy="564173"/>
              </a:xfrm>
              <a:prstGeom prst="rect">
                <a:avLst/>
              </a:prstGeom>
              <a:noFill/>
              <a:ln w="9525">
                <a:miter lim="800000"/>
                <a:headEnd/>
                <a:tailEnd/>
              </a:ln>
              <a:extLst>
                <a:ext uri="{909E8E84-426E-40DD-AFC4-6F175D3DCCD1}">
                  <a14:hiddenFill>
                    <a:noFill/>
                  </a14:hiddenFill>
                </a:ext>
              </a:extLst>
            </xdr:spPr>
          </xdr:sp>
          <xdr:sp macro="" textlink="">
            <xdr:nvSpPr>
              <xdr:cNvPr id="15462" name="Option Button 1126" hidden="1">
                <a:extLst>
                  <a:ext uri="{63B3BB69-23CF-44E3-9099-C40C66FF867C}">
                    <a14:compatExt spid="_x0000_s15462"/>
                  </a:ext>
                </a:extLst>
              </xdr:cNvPr>
              <xdr:cNvSpPr/>
            </xdr:nvSpPr>
            <xdr:spPr bwMode="auto">
              <a:xfrm>
                <a:off x="7215374" y="21453640"/>
                <a:ext cx="168402" cy="25589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63" name="Option Button 1127" hidden="1">
                <a:extLst>
                  <a:ext uri="{63B3BB69-23CF-44E3-9099-C40C66FF867C}">
                    <a14:compatExt spid="_x0000_s15463"/>
                  </a:ext>
                </a:extLst>
              </xdr:cNvPr>
              <xdr:cNvSpPr/>
            </xdr:nvSpPr>
            <xdr:spPr bwMode="auto">
              <a:xfrm>
                <a:off x="7669395" y="21453640"/>
                <a:ext cx="168402" cy="25589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64" name="Option Button 1128" hidden="1">
                <a:extLst>
                  <a:ext uri="{63B3BB69-23CF-44E3-9099-C40C66FF867C}">
                    <a14:compatExt spid="_x0000_s15464"/>
                  </a:ext>
                </a:extLst>
              </xdr:cNvPr>
              <xdr:cNvSpPr/>
            </xdr:nvSpPr>
            <xdr:spPr bwMode="auto">
              <a:xfrm>
                <a:off x="8105775" y="21453286"/>
                <a:ext cx="165100" cy="25589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162</xdr:row>
          <xdr:rowOff>0</xdr:rowOff>
        </xdr:from>
        <xdr:to>
          <xdr:col>12</xdr:col>
          <xdr:colOff>438151</xdr:colOff>
          <xdr:row>162</xdr:row>
          <xdr:rowOff>373673</xdr:rowOff>
        </xdr:to>
        <xdr:grpSp>
          <xdr:nvGrpSpPr>
            <xdr:cNvPr id="89" name="Group 88"/>
            <xdr:cNvGrpSpPr/>
          </xdr:nvGrpSpPr>
          <xdr:grpSpPr>
            <a:xfrm>
              <a:off x="7172326" y="54568725"/>
              <a:ext cx="1276350" cy="373673"/>
              <a:chOff x="7124701" y="50520600"/>
              <a:chExt cx="1276350" cy="373673"/>
            </a:xfrm>
          </xdr:grpSpPr>
          <xdr:sp macro="" textlink="">
            <xdr:nvSpPr>
              <xdr:cNvPr id="15465" name="Group Box 1129" hidden="1">
                <a:extLst>
                  <a:ext uri="{63B3BB69-23CF-44E3-9099-C40C66FF867C}">
                    <a14:compatExt spid="_x0000_s15465"/>
                  </a:ext>
                </a:extLst>
              </xdr:cNvPr>
              <xdr:cNvSpPr/>
            </xdr:nvSpPr>
            <xdr:spPr bwMode="auto">
              <a:xfrm>
                <a:off x="7124701" y="50520600"/>
                <a:ext cx="1276350" cy="373673"/>
              </a:xfrm>
              <a:prstGeom prst="rect">
                <a:avLst/>
              </a:prstGeom>
              <a:noFill/>
              <a:ln w="9525">
                <a:miter lim="800000"/>
                <a:headEnd/>
                <a:tailEnd/>
              </a:ln>
              <a:extLst>
                <a:ext uri="{909E8E84-426E-40DD-AFC4-6F175D3DCCD1}">
                  <a14:hiddenFill>
                    <a:noFill/>
                  </a14:hiddenFill>
                </a:ext>
              </a:extLst>
            </xdr:spPr>
          </xdr:sp>
          <xdr:sp macro="" textlink="">
            <xdr:nvSpPr>
              <xdr:cNvPr id="15466" name="Option Button 1130" hidden="1">
                <a:extLst>
                  <a:ext uri="{63B3BB69-23CF-44E3-9099-C40C66FF867C}">
                    <a14:compatExt spid="_x0000_s15466"/>
                  </a:ext>
                </a:extLst>
              </xdr:cNvPr>
              <xdr:cNvSpPr/>
            </xdr:nvSpPr>
            <xdr:spPr bwMode="auto">
              <a:xfrm>
                <a:off x="7260431" y="50606671"/>
                <a:ext cx="160340" cy="169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67" name="Option Button 1131" hidden="1">
                <a:extLst>
                  <a:ext uri="{63B3BB69-23CF-44E3-9099-C40C66FF867C}">
                    <a14:compatExt spid="_x0000_s15467"/>
                  </a:ext>
                </a:extLst>
              </xdr:cNvPr>
              <xdr:cNvSpPr/>
            </xdr:nvSpPr>
            <xdr:spPr bwMode="auto">
              <a:xfrm>
                <a:off x="7647781" y="50606671"/>
                <a:ext cx="160340" cy="169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68" name="Option Button 1132" hidden="1">
                <a:extLst>
                  <a:ext uri="{63B3BB69-23CF-44E3-9099-C40C66FF867C}">
                    <a14:compatExt spid="_x0000_s15468"/>
                  </a:ext>
                </a:extLst>
              </xdr:cNvPr>
              <xdr:cNvSpPr/>
            </xdr:nvSpPr>
            <xdr:spPr bwMode="auto">
              <a:xfrm>
                <a:off x="8094523" y="50604376"/>
                <a:ext cx="157196" cy="1672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7328</xdr:colOff>
          <xdr:row>350</xdr:row>
          <xdr:rowOff>0</xdr:rowOff>
        </xdr:from>
        <xdr:to>
          <xdr:col>12</xdr:col>
          <xdr:colOff>438151</xdr:colOff>
          <xdr:row>351</xdr:row>
          <xdr:rowOff>14654</xdr:rowOff>
        </xdr:to>
        <xdr:grpSp>
          <xdr:nvGrpSpPr>
            <xdr:cNvPr id="142" name="Group 141"/>
            <xdr:cNvGrpSpPr/>
          </xdr:nvGrpSpPr>
          <xdr:grpSpPr>
            <a:xfrm>
              <a:off x="7170128" y="118624350"/>
              <a:ext cx="1278548" cy="395654"/>
              <a:chOff x="7122503" y="111261525"/>
              <a:chExt cx="1278548" cy="395654"/>
            </a:xfrm>
          </xdr:grpSpPr>
          <xdr:sp macro="" textlink="">
            <xdr:nvSpPr>
              <xdr:cNvPr id="15469" name="Group Box 1133" hidden="1">
                <a:extLst>
                  <a:ext uri="{63B3BB69-23CF-44E3-9099-C40C66FF867C}">
                    <a14:compatExt spid="_x0000_s15469"/>
                  </a:ext>
                </a:extLst>
              </xdr:cNvPr>
              <xdr:cNvSpPr/>
            </xdr:nvSpPr>
            <xdr:spPr bwMode="auto">
              <a:xfrm>
                <a:off x="7122503" y="111261525"/>
                <a:ext cx="1278548" cy="395654"/>
              </a:xfrm>
              <a:prstGeom prst="rect">
                <a:avLst/>
              </a:prstGeom>
              <a:noFill/>
              <a:ln w="9525">
                <a:miter lim="800000"/>
                <a:headEnd/>
                <a:tailEnd/>
              </a:ln>
              <a:extLst>
                <a:ext uri="{909E8E84-426E-40DD-AFC4-6F175D3DCCD1}">
                  <a14:hiddenFill>
                    <a:noFill/>
                  </a14:hiddenFill>
                </a:ext>
              </a:extLst>
            </xdr:spPr>
          </xdr:sp>
          <xdr:sp macro="" textlink="">
            <xdr:nvSpPr>
              <xdr:cNvPr id="15470" name="Option Button 1134" hidden="1">
                <a:extLst>
                  <a:ext uri="{63B3BB69-23CF-44E3-9099-C40C66FF867C}">
                    <a14:compatExt spid="_x0000_s15470"/>
                  </a:ext>
                </a:extLst>
              </xdr:cNvPr>
              <xdr:cNvSpPr/>
            </xdr:nvSpPr>
            <xdr:spPr bwMode="auto">
              <a:xfrm>
                <a:off x="7245185" y="111352535"/>
                <a:ext cx="162029" cy="1794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1" name="Option Button 1135" hidden="1">
                <a:extLst>
                  <a:ext uri="{63B3BB69-23CF-44E3-9099-C40C66FF867C}">
                    <a14:compatExt spid="_x0000_s15471"/>
                  </a:ext>
                </a:extLst>
              </xdr:cNvPr>
              <xdr:cNvSpPr/>
            </xdr:nvSpPr>
            <xdr:spPr bwMode="auto">
              <a:xfrm>
                <a:off x="7653845" y="111352535"/>
                <a:ext cx="162029" cy="1794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2" name="Option Button 1136" hidden="1">
                <a:extLst>
                  <a:ext uri="{63B3BB69-23CF-44E3-9099-C40C66FF867C}">
                    <a14:compatExt spid="_x0000_s15472"/>
                  </a:ext>
                </a:extLst>
              </xdr:cNvPr>
              <xdr:cNvSpPr/>
            </xdr:nvSpPr>
            <xdr:spPr bwMode="auto">
              <a:xfrm>
                <a:off x="8075382" y="111349429"/>
                <a:ext cx="161099" cy="18301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454</xdr:row>
          <xdr:rowOff>2198</xdr:rowOff>
        </xdr:from>
        <xdr:to>
          <xdr:col>12</xdr:col>
          <xdr:colOff>450003</xdr:colOff>
          <xdr:row>454</xdr:row>
          <xdr:rowOff>564173</xdr:rowOff>
        </xdr:to>
        <xdr:grpSp>
          <xdr:nvGrpSpPr>
            <xdr:cNvPr id="157" name="Group 156"/>
            <xdr:cNvGrpSpPr/>
          </xdr:nvGrpSpPr>
          <xdr:grpSpPr>
            <a:xfrm>
              <a:off x="7172325" y="154811920"/>
              <a:ext cx="1288203" cy="561975"/>
              <a:chOff x="7124700" y="145456209"/>
              <a:chExt cx="1288203" cy="561971"/>
            </a:xfrm>
          </xdr:grpSpPr>
          <xdr:sp macro="" textlink="">
            <xdr:nvSpPr>
              <xdr:cNvPr id="15473" name="Group Box 1137" hidden="1">
                <a:extLst>
                  <a:ext uri="{63B3BB69-23CF-44E3-9099-C40C66FF867C}">
                    <a14:compatExt spid="_x0000_s15473"/>
                  </a:ext>
                </a:extLst>
              </xdr:cNvPr>
              <xdr:cNvSpPr/>
            </xdr:nvSpPr>
            <xdr:spPr bwMode="auto">
              <a:xfrm>
                <a:off x="7124700" y="145456209"/>
                <a:ext cx="1288203" cy="561971"/>
              </a:xfrm>
              <a:prstGeom prst="rect">
                <a:avLst/>
              </a:prstGeom>
              <a:noFill/>
              <a:ln w="9525">
                <a:miter lim="800000"/>
                <a:headEnd/>
                <a:tailEnd/>
              </a:ln>
              <a:extLst>
                <a:ext uri="{909E8E84-426E-40DD-AFC4-6F175D3DCCD1}">
                  <a14:hiddenFill>
                    <a:noFill/>
                  </a14:hiddenFill>
                </a:ext>
              </a:extLst>
            </xdr:spPr>
          </xdr:sp>
          <xdr:sp macro="" textlink="">
            <xdr:nvSpPr>
              <xdr:cNvPr id="15474" name="Option Button 1138" hidden="1">
                <a:extLst>
                  <a:ext uri="{63B3BB69-23CF-44E3-9099-C40C66FF867C}">
                    <a14:compatExt spid="_x0000_s15474"/>
                  </a:ext>
                </a:extLst>
              </xdr:cNvPr>
              <xdr:cNvSpPr/>
            </xdr:nvSpPr>
            <xdr:spPr bwMode="auto">
              <a:xfrm>
                <a:off x="7239000" y="145585827"/>
                <a:ext cx="157611" cy="25489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5" name="Option Button 1139" hidden="1">
                <a:extLst>
                  <a:ext uri="{63B3BB69-23CF-44E3-9099-C40C66FF867C}">
                    <a14:compatExt spid="_x0000_s15475"/>
                  </a:ext>
                </a:extLst>
              </xdr:cNvPr>
              <xdr:cNvSpPr/>
            </xdr:nvSpPr>
            <xdr:spPr bwMode="auto">
              <a:xfrm>
                <a:off x="7667625" y="145585827"/>
                <a:ext cx="157611" cy="25489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6" name="Option Button 1140" hidden="1">
                <a:extLst>
                  <a:ext uri="{63B3BB69-23CF-44E3-9099-C40C66FF867C}">
                    <a14:compatExt spid="_x0000_s15476"/>
                  </a:ext>
                </a:extLst>
              </xdr:cNvPr>
              <xdr:cNvSpPr/>
            </xdr:nvSpPr>
            <xdr:spPr bwMode="auto">
              <a:xfrm>
                <a:off x="8074670" y="145585128"/>
                <a:ext cx="156707" cy="25323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456</xdr:row>
          <xdr:rowOff>373673</xdr:rowOff>
        </xdr:from>
        <xdr:to>
          <xdr:col>12</xdr:col>
          <xdr:colOff>450003</xdr:colOff>
          <xdr:row>457</xdr:row>
          <xdr:rowOff>556846</xdr:rowOff>
        </xdr:to>
        <xdr:grpSp>
          <xdr:nvGrpSpPr>
            <xdr:cNvPr id="224" name="Group 223"/>
            <xdr:cNvGrpSpPr/>
          </xdr:nvGrpSpPr>
          <xdr:grpSpPr>
            <a:xfrm>
              <a:off x="7172325" y="156136046"/>
              <a:ext cx="1288203" cy="392723"/>
              <a:chOff x="7124700" y="146975302"/>
              <a:chExt cx="1288203" cy="564171"/>
            </a:xfrm>
          </xdr:grpSpPr>
          <xdr:sp macro="" textlink="">
            <xdr:nvSpPr>
              <xdr:cNvPr id="15477" name="Group Box 1141" hidden="1">
                <a:extLst>
                  <a:ext uri="{63B3BB69-23CF-44E3-9099-C40C66FF867C}">
                    <a14:compatExt spid="_x0000_s15477"/>
                  </a:ext>
                </a:extLst>
              </xdr:cNvPr>
              <xdr:cNvSpPr/>
            </xdr:nvSpPr>
            <xdr:spPr bwMode="auto">
              <a:xfrm>
                <a:off x="7124700" y="146975302"/>
                <a:ext cx="1288203" cy="564171"/>
              </a:xfrm>
              <a:prstGeom prst="rect">
                <a:avLst/>
              </a:prstGeom>
              <a:noFill/>
              <a:ln w="9525">
                <a:miter lim="800000"/>
                <a:headEnd/>
                <a:tailEnd/>
              </a:ln>
              <a:extLst>
                <a:ext uri="{909E8E84-426E-40DD-AFC4-6F175D3DCCD1}">
                  <a14:hiddenFill>
                    <a:noFill/>
                  </a14:hiddenFill>
                </a:ext>
              </a:extLst>
            </xdr:spPr>
          </xdr:sp>
          <xdr:sp macro="" textlink="">
            <xdr:nvSpPr>
              <xdr:cNvPr id="15478" name="Option Button 1142" hidden="1">
                <a:extLst>
                  <a:ext uri="{63B3BB69-23CF-44E3-9099-C40C66FF867C}">
                    <a14:compatExt spid="_x0000_s15478"/>
                  </a:ext>
                </a:extLst>
              </xdr:cNvPr>
              <xdr:cNvSpPr/>
            </xdr:nvSpPr>
            <xdr:spPr bwMode="auto">
              <a:xfrm>
                <a:off x="7239000" y="147110119"/>
                <a:ext cx="157611" cy="25589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9" name="Option Button 1143" hidden="1">
                <a:extLst>
                  <a:ext uri="{63B3BB69-23CF-44E3-9099-C40C66FF867C}">
                    <a14:compatExt spid="_x0000_s15479"/>
                  </a:ext>
                </a:extLst>
              </xdr:cNvPr>
              <xdr:cNvSpPr/>
            </xdr:nvSpPr>
            <xdr:spPr bwMode="auto">
              <a:xfrm>
                <a:off x="7667625" y="147110119"/>
                <a:ext cx="157611" cy="25589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80" name="Option Button 1144" hidden="1">
                <a:extLst>
                  <a:ext uri="{63B3BB69-23CF-44E3-9099-C40C66FF867C}">
                    <a14:compatExt spid="_x0000_s15480"/>
                  </a:ext>
                </a:extLst>
              </xdr:cNvPr>
              <xdr:cNvSpPr/>
            </xdr:nvSpPr>
            <xdr:spPr bwMode="auto">
              <a:xfrm>
                <a:off x="8074670" y="147111685"/>
                <a:ext cx="156707" cy="2609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104</xdr:row>
          <xdr:rowOff>28575</xdr:rowOff>
        </xdr:from>
        <xdr:to>
          <xdr:col>7</xdr:col>
          <xdr:colOff>790575</xdr:colOff>
          <xdr:row>104</xdr:row>
          <xdr:rowOff>333375</xdr:rowOff>
        </xdr:to>
        <xdr:sp macro="" textlink="">
          <xdr:nvSpPr>
            <xdr:cNvPr id="15484" name="Drop Down 1148" hidden="1">
              <a:extLst>
                <a:ext uri="{63B3BB69-23CF-44E3-9099-C40C66FF867C}">
                  <a14:compatExt spid="_x0000_s154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104</xdr:row>
          <xdr:rowOff>38100</xdr:rowOff>
        </xdr:from>
        <xdr:to>
          <xdr:col>14</xdr:col>
          <xdr:colOff>0</xdr:colOff>
          <xdr:row>104</xdr:row>
          <xdr:rowOff>447675</xdr:rowOff>
        </xdr:to>
        <xdr:sp macro="" textlink="">
          <xdr:nvSpPr>
            <xdr:cNvPr id="15485" name="Drop Down 1149" hidden="1">
              <a:extLst>
                <a:ext uri="{63B3BB69-23CF-44E3-9099-C40C66FF867C}">
                  <a14:compatExt spid="_x0000_s154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104</xdr:row>
          <xdr:rowOff>38100</xdr:rowOff>
        </xdr:from>
        <xdr:to>
          <xdr:col>12</xdr:col>
          <xdr:colOff>0</xdr:colOff>
          <xdr:row>104</xdr:row>
          <xdr:rowOff>447675</xdr:rowOff>
        </xdr:to>
        <xdr:sp macro="" textlink="">
          <xdr:nvSpPr>
            <xdr:cNvPr id="15486" name="Drop Down 1150" hidden="1">
              <a:extLst>
                <a:ext uri="{63B3BB69-23CF-44E3-9099-C40C66FF867C}">
                  <a14:compatExt spid="_x0000_s154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103</xdr:row>
          <xdr:rowOff>28575</xdr:rowOff>
        </xdr:from>
        <xdr:to>
          <xdr:col>7</xdr:col>
          <xdr:colOff>790575</xdr:colOff>
          <xdr:row>103</xdr:row>
          <xdr:rowOff>333375</xdr:rowOff>
        </xdr:to>
        <xdr:sp macro="" textlink="">
          <xdr:nvSpPr>
            <xdr:cNvPr id="15487" name="Drop Down 1151" hidden="1">
              <a:extLst>
                <a:ext uri="{63B3BB69-23CF-44E3-9099-C40C66FF867C}">
                  <a14:compatExt spid="_x0000_s154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103</xdr:row>
          <xdr:rowOff>38100</xdr:rowOff>
        </xdr:from>
        <xdr:to>
          <xdr:col>14</xdr:col>
          <xdr:colOff>0</xdr:colOff>
          <xdr:row>103</xdr:row>
          <xdr:rowOff>447675</xdr:rowOff>
        </xdr:to>
        <xdr:sp macro="" textlink="">
          <xdr:nvSpPr>
            <xdr:cNvPr id="15488" name="Drop Down 1152" hidden="1">
              <a:extLst>
                <a:ext uri="{63B3BB69-23CF-44E3-9099-C40C66FF867C}">
                  <a14:compatExt spid="_x0000_s154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103</xdr:row>
          <xdr:rowOff>38100</xdr:rowOff>
        </xdr:from>
        <xdr:to>
          <xdr:col>12</xdr:col>
          <xdr:colOff>0</xdr:colOff>
          <xdr:row>103</xdr:row>
          <xdr:rowOff>447675</xdr:rowOff>
        </xdr:to>
        <xdr:sp macro="" textlink="">
          <xdr:nvSpPr>
            <xdr:cNvPr id="15489" name="Drop Down 1153" hidden="1">
              <a:extLst>
                <a:ext uri="{63B3BB69-23CF-44E3-9099-C40C66FF867C}">
                  <a14:compatExt spid="_x0000_s154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204</xdr:row>
          <xdr:rowOff>28575</xdr:rowOff>
        </xdr:from>
        <xdr:to>
          <xdr:col>7</xdr:col>
          <xdr:colOff>781050</xdr:colOff>
          <xdr:row>204</xdr:row>
          <xdr:rowOff>333375</xdr:rowOff>
        </xdr:to>
        <xdr:sp macro="" textlink="">
          <xdr:nvSpPr>
            <xdr:cNvPr id="15490" name="Drop Down 1154" hidden="1">
              <a:extLst>
                <a:ext uri="{63B3BB69-23CF-44E3-9099-C40C66FF867C}">
                  <a14:compatExt spid="_x0000_s154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204</xdr:row>
          <xdr:rowOff>38100</xdr:rowOff>
        </xdr:from>
        <xdr:to>
          <xdr:col>14</xdr:col>
          <xdr:colOff>0</xdr:colOff>
          <xdr:row>204</xdr:row>
          <xdr:rowOff>447675</xdr:rowOff>
        </xdr:to>
        <xdr:sp macro="" textlink="">
          <xdr:nvSpPr>
            <xdr:cNvPr id="15491" name="Drop Down 1155" hidden="1">
              <a:extLst>
                <a:ext uri="{63B3BB69-23CF-44E3-9099-C40C66FF867C}">
                  <a14:compatExt spid="_x0000_s154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204</xdr:row>
          <xdr:rowOff>38100</xdr:rowOff>
        </xdr:from>
        <xdr:to>
          <xdr:col>12</xdr:col>
          <xdr:colOff>0</xdr:colOff>
          <xdr:row>204</xdr:row>
          <xdr:rowOff>447675</xdr:rowOff>
        </xdr:to>
        <xdr:sp macro="" textlink="">
          <xdr:nvSpPr>
            <xdr:cNvPr id="15492" name="Drop Down 1156" hidden="1">
              <a:extLst>
                <a:ext uri="{63B3BB69-23CF-44E3-9099-C40C66FF867C}">
                  <a14:compatExt spid="_x0000_s154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389</xdr:row>
          <xdr:rowOff>28575</xdr:rowOff>
        </xdr:from>
        <xdr:to>
          <xdr:col>7</xdr:col>
          <xdr:colOff>781050</xdr:colOff>
          <xdr:row>389</xdr:row>
          <xdr:rowOff>333375</xdr:rowOff>
        </xdr:to>
        <xdr:sp macro="" textlink="">
          <xdr:nvSpPr>
            <xdr:cNvPr id="15493" name="Drop Down 1157" hidden="1">
              <a:extLst>
                <a:ext uri="{63B3BB69-23CF-44E3-9099-C40C66FF867C}">
                  <a14:compatExt spid="_x0000_s154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389</xdr:row>
          <xdr:rowOff>38100</xdr:rowOff>
        </xdr:from>
        <xdr:to>
          <xdr:col>14</xdr:col>
          <xdr:colOff>0</xdr:colOff>
          <xdr:row>389</xdr:row>
          <xdr:rowOff>447675</xdr:rowOff>
        </xdr:to>
        <xdr:sp macro="" textlink="">
          <xdr:nvSpPr>
            <xdr:cNvPr id="15494" name="Drop Down 1158" hidden="1">
              <a:extLst>
                <a:ext uri="{63B3BB69-23CF-44E3-9099-C40C66FF867C}">
                  <a14:compatExt spid="_x0000_s154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389</xdr:row>
          <xdr:rowOff>38100</xdr:rowOff>
        </xdr:from>
        <xdr:to>
          <xdr:col>12</xdr:col>
          <xdr:colOff>0</xdr:colOff>
          <xdr:row>389</xdr:row>
          <xdr:rowOff>447675</xdr:rowOff>
        </xdr:to>
        <xdr:sp macro="" textlink="">
          <xdr:nvSpPr>
            <xdr:cNvPr id="15495" name="Drop Down 1159" hidden="1">
              <a:extLst>
                <a:ext uri="{63B3BB69-23CF-44E3-9099-C40C66FF867C}">
                  <a14:compatExt spid="_x0000_s154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483</xdr:row>
          <xdr:rowOff>28575</xdr:rowOff>
        </xdr:from>
        <xdr:to>
          <xdr:col>7</xdr:col>
          <xdr:colOff>781050</xdr:colOff>
          <xdr:row>483</xdr:row>
          <xdr:rowOff>333375</xdr:rowOff>
        </xdr:to>
        <xdr:sp macro="" textlink="">
          <xdr:nvSpPr>
            <xdr:cNvPr id="15496" name="Drop Down 1160" hidden="1">
              <a:extLst>
                <a:ext uri="{63B3BB69-23CF-44E3-9099-C40C66FF867C}">
                  <a14:compatExt spid="_x0000_s154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483</xdr:row>
          <xdr:rowOff>38100</xdr:rowOff>
        </xdr:from>
        <xdr:to>
          <xdr:col>14</xdr:col>
          <xdr:colOff>0</xdr:colOff>
          <xdr:row>483</xdr:row>
          <xdr:rowOff>447675</xdr:rowOff>
        </xdr:to>
        <xdr:sp macro="" textlink="">
          <xdr:nvSpPr>
            <xdr:cNvPr id="15497" name="Drop Down 1161" hidden="1">
              <a:extLst>
                <a:ext uri="{63B3BB69-23CF-44E3-9099-C40C66FF867C}">
                  <a14:compatExt spid="_x0000_s154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483</xdr:row>
          <xdr:rowOff>38100</xdr:rowOff>
        </xdr:from>
        <xdr:to>
          <xdr:col>12</xdr:col>
          <xdr:colOff>0</xdr:colOff>
          <xdr:row>483</xdr:row>
          <xdr:rowOff>447675</xdr:rowOff>
        </xdr:to>
        <xdr:sp macro="" textlink="">
          <xdr:nvSpPr>
            <xdr:cNvPr id="15498" name="Drop Down 1162" hidden="1">
              <a:extLst>
                <a:ext uri="{63B3BB69-23CF-44E3-9099-C40C66FF867C}">
                  <a14:compatExt spid="_x0000_s154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486</xdr:row>
          <xdr:rowOff>28575</xdr:rowOff>
        </xdr:from>
        <xdr:to>
          <xdr:col>7</xdr:col>
          <xdr:colOff>781050</xdr:colOff>
          <xdr:row>486</xdr:row>
          <xdr:rowOff>333375</xdr:rowOff>
        </xdr:to>
        <xdr:sp macro="" textlink="">
          <xdr:nvSpPr>
            <xdr:cNvPr id="15499" name="Drop Down 1163" hidden="1">
              <a:extLst>
                <a:ext uri="{63B3BB69-23CF-44E3-9099-C40C66FF867C}">
                  <a14:compatExt spid="_x0000_s154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486</xdr:row>
          <xdr:rowOff>38100</xdr:rowOff>
        </xdr:from>
        <xdr:to>
          <xdr:col>14</xdr:col>
          <xdr:colOff>0</xdr:colOff>
          <xdr:row>486</xdr:row>
          <xdr:rowOff>447675</xdr:rowOff>
        </xdr:to>
        <xdr:sp macro="" textlink="">
          <xdr:nvSpPr>
            <xdr:cNvPr id="15500" name="Drop Down 1164" hidden="1">
              <a:extLst>
                <a:ext uri="{63B3BB69-23CF-44E3-9099-C40C66FF867C}">
                  <a14:compatExt spid="_x0000_s155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486</xdr:row>
          <xdr:rowOff>38100</xdr:rowOff>
        </xdr:from>
        <xdr:to>
          <xdr:col>12</xdr:col>
          <xdr:colOff>0</xdr:colOff>
          <xdr:row>486</xdr:row>
          <xdr:rowOff>447675</xdr:rowOff>
        </xdr:to>
        <xdr:sp macro="" textlink="">
          <xdr:nvSpPr>
            <xdr:cNvPr id="15501" name="Drop Down 1165" hidden="1">
              <a:extLst>
                <a:ext uri="{63B3BB69-23CF-44E3-9099-C40C66FF867C}">
                  <a14:compatExt spid="_x0000_s155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484</xdr:row>
          <xdr:rowOff>28575</xdr:rowOff>
        </xdr:from>
        <xdr:to>
          <xdr:col>7</xdr:col>
          <xdr:colOff>781050</xdr:colOff>
          <xdr:row>484</xdr:row>
          <xdr:rowOff>333375</xdr:rowOff>
        </xdr:to>
        <xdr:sp macro="" textlink="">
          <xdr:nvSpPr>
            <xdr:cNvPr id="15502" name="Drop Down 1166" hidden="1">
              <a:extLst>
                <a:ext uri="{63B3BB69-23CF-44E3-9099-C40C66FF867C}">
                  <a14:compatExt spid="_x0000_s155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484</xdr:row>
          <xdr:rowOff>38100</xdr:rowOff>
        </xdr:from>
        <xdr:to>
          <xdr:col>14</xdr:col>
          <xdr:colOff>0</xdr:colOff>
          <xdr:row>484</xdr:row>
          <xdr:rowOff>447675</xdr:rowOff>
        </xdr:to>
        <xdr:sp macro="" textlink="">
          <xdr:nvSpPr>
            <xdr:cNvPr id="15503" name="Drop Down 1167" hidden="1">
              <a:extLst>
                <a:ext uri="{63B3BB69-23CF-44E3-9099-C40C66FF867C}">
                  <a14:compatExt spid="_x0000_s155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484</xdr:row>
          <xdr:rowOff>38100</xdr:rowOff>
        </xdr:from>
        <xdr:to>
          <xdr:col>12</xdr:col>
          <xdr:colOff>0</xdr:colOff>
          <xdr:row>484</xdr:row>
          <xdr:rowOff>447675</xdr:rowOff>
        </xdr:to>
        <xdr:sp macro="" textlink="">
          <xdr:nvSpPr>
            <xdr:cNvPr id="15504" name="Drop Down 1168" hidden="1">
              <a:extLst>
                <a:ext uri="{63B3BB69-23CF-44E3-9099-C40C66FF867C}">
                  <a14:compatExt spid="_x0000_s155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485</xdr:row>
          <xdr:rowOff>28575</xdr:rowOff>
        </xdr:from>
        <xdr:to>
          <xdr:col>7</xdr:col>
          <xdr:colOff>781050</xdr:colOff>
          <xdr:row>485</xdr:row>
          <xdr:rowOff>333375</xdr:rowOff>
        </xdr:to>
        <xdr:sp macro="" textlink="">
          <xdr:nvSpPr>
            <xdr:cNvPr id="15505" name="Drop Down 1169" hidden="1">
              <a:extLst>
                <a:ext uri="{63B3BB69-23CF-44E3-9099-C40C66FF867C}">
                  <a14:compatExt spid="_x0000_s155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485</xdr:row>
          <xdr:rowOff>38100</xdr:rowOff>
        </xdr:from>
        <xdr:to>
          <xdr:col>14</xdr:col>
          <xdr:colOff>0</xdr:colOff>
          <xdr:row>485</xdr:row>
          <xdr:rowOff>447675</xdr:rowOff>
        </xdr:to>
        <xdr:sp macro="" textlink="">
          <xdr:nvSpPr>
            <xdr:cNvPr id="15506" name="Drop Down 1170" hidden="1">
              <a:extLst>
                <a:ext uri="{63B3BB69-23CF-44E3-9099-C40C66FF867C}">
                  <a14:compatExt spid="_x0000_s155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485</xdr:row>
          <xdr:rowOff>38100</xdr:rowOff>
        </xdr:from>
        <xdr:to>
          <xdr:col>12</xdr:col>
          <xdr:colOff>0</xdr:colOff>
          <xdr:row>485</xdr:row>
          <xdr:rowOff>447675</xdr:rowOff>
        </xdr:to>
        <xdr:sp macro="" textlink="">
          <xdr:nvSpPr>
            <xdr:cNvPr id="15507" name="Drop Down 1171" hidden="1">
              <a:extLst>
                <a:ext uri="{63B3BB69-23CF-44E3-9099-C40C66FF867C}">
                  <a14:compatExt spid="_x0000_s155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93</xdr:row>
          <xdr:rowOff>38100</xdr:rowOff>
        </xdr:from>
        <xdr:to>
          <xdr:col>12</xdr:col>
          <xdr:colOff>0</xdr:colOff>
          <xdr:row>93</xdr:row>
          <xdr:rowOff>447675</xdr:rowOff>
        </xdr:to>
        <xdr:sp macro="" textlink="">
          <xdr:nvSpPr>
            <xdr:cNvPr id="15508" name="Drop Down 1172" hidden="1">
              <a:extLst>
                <a:ext uri="{63B3BB69-23CF-44E3-9099-C40C66FF867C}">
                  <a14:compatExt spid="_x0000_s155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2931</xdr:colOff>
          <xdr:row>447</xdr:row>
          <xdr:rowOff>0</xdr:rowOff>
        </xdr:from>
        <xdr:to>
          <xdr:col>12</xdr:col>
          <xdr:colOff>450052</xdr:colOff>
          <xdr:row>448</xdr:row>
          <xdr:rowOff>0</xdr:rowOff>
        </xdr:to>
        <xdr:grpSp>
          <xdr:nvGrpSpPr>
            <xdr:cNvPr id="850" name="Group 849"/>
            <xdr:cNvGrpSpPr/>
          </xdr:nvGrpSpPr>
          <xdr:grpSpPr>
            <a:xfrm>
              <a:off x="7165731" y="152219099"/>
              <a:ext cx="1294846" cy="247650"/>
              <a:chOff x="7118106" y="142477546"/>
              <a:chExt cx="1294846" cy="390521"/>
            </a:xfrm>
          </xdr:grpSpPr>
          <xdr:sp macro="" textlink="">
            <xdr:nvSpPr>
              <xdr:cNvPr id="15510" name="Group Box 1174" hidden="1">
                <a:extLst>
                  <a:ext uri="{63B3BB69-23CF-44E3-9099-C40C66FF867C}">
                    <a14:compatExt spid="_x0000_s15510"/>
                  </a:ext>
                </a:extLst>
              </xdr:cNvPr>
              <xdr:cNvSpPr/>
            </xdr:nvSpPr>
            <xdr:spPr bwMode="auto">
              <a:xfrm>
                <a:off x="7118106" y="142477546"/>
                <a:ext cx="1294846" cy="390521"/>
              </a:xfrm>
              <a:prstGeom prst="rect">
                <a:avLst/>
              </a:prstGeom>
              <a:noFill/>
              <a:ln w="9525">
                <a:miter lim="800000"/>
                <a:headEnd/>
                <a:tailEnd/>
              </a:ln>
              <a:extLst>
                <a:ext uri="{909E8E84-426E-40DD-AFC4-6F175D3DCCD1}">
                  <a14:hiddenFill>
                    <a:noFill/>
                  </a14:hiddenFill>
                </a:ext>
              </a:extLst>
            </xdr:spPr>
          </xdr:sp>
          <xdr:sp macro="" textlink="">
            <xdr:nvSpPr>
              <xdr:cNvPr id="15511" name="Option Button 1175" hidden="1">
                <a:extLst>
                  <a:ext uri="{63B3BB69-23CF-44E3-9099-C40C66FF867C}">
                    <a14:compatExt spid="_x0000_s15511"/>
                  </a:ext>
                </a:extLst>
              </xdr:cNvPr>
              <xdr:cNvSpPr/>
            </xdr:nvSpPr>
            <xdr:spPr bwMode="auto">
              <a:xfrm>
                <a:off x="7239000" y="142565104"/>
                <a:ext cx="157843" cy="17713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2" name="Option Button 1176" hidden="1">
                <a:extLst>
                  <a:ext uri="{63B3BB69-23CF-44E3-9099-C40C66FF867C}">
                    <a14:compatExt spid="_x0000_s15512"/>
                  </a:ext>
                </a:extLst>
              </xdr:cNvPr>
              <xdr:cNvSpPr/>
            </xdr:nvSpPr>
            <xdr:spPr bwMode="auto">
              <a:xfrm>
                <a:off x="7667625" y="142565104"/>
                <a:ext cx="157843" cy="17713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3" name="Option Button 1177" hidden="1">
                <a:extLst>
                  <a:ext uri="{63B3BB69-23CF-44E3-9099-C40C66FF867C}">
                    <a14:compatExt spid="_x0000_s15513"/>
                  </a:ext>
                </a:extLst>
              </xdr:cNvPr>
              <xdr:cNvSpPr/>
            </xdr:nvSpPr>
            <xdr:spPr bwMode="auto">
              <a:xfrm>
                <a:off x="8074670" y="142562705"/>
                <a:ext cx="156939" cy="1748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xdr:col>
      <xdr:colOff>133350</xdr:colOff>
      <xdr:row>57</xdr:row>
      <xdr:rowOff>133350</xdr:rowOff>
    </xdr:from>
    <xdr:to>
      <xdr:col>1</xdr:col>
      <xdr:colOff>342900</xdr:colOff>
      <xdr:row>57</xdr:row>
      <xdr:rowOff>133350</xdr:rowOff>
    </xdr:to>
    <xdr:cxnSp macro="">
      <xdr:nvCxnSpPr>
        <xdr:cNvPr id="5" name="Straight Arrow Connector 4"/>
        <xdr:cNvCxnSpPr/>
      </xdr:nvCxnSpPr>
      <xdr:spPr>
        <a:xfrm flipH="1">
          <a:off x="609600" y="8715375"/>
          <a:ext cx="0" cy="0"/>
        </a:xfrm>
        <a:prstGeom prst="straightConnector1">
          <a:avLst/>
        </a:prstGeom>
        <a:ln>
          <a:solidFill>
            <a:schemeClr val="bg1">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95250</xdr:colOff>
      <xdr:row>11</xdr:row>
      <xdr:rowOff>116682</xdr:rowOff>
    </xdr:from>
    <xdr:to>
      <xdr:col>8</xdr:col>
      <xdr:colOff>1257300</xdr:colOff>
      <xdr:row>26</xdr:row>
      <xdr:rowOff>352425</xdr:rowOff>
    </xdr:to>
    <xdr:grpSp>
      <xdr:nvGrpSpPr>
        <xdr:cNvPr id="2" name="Group 1"/>
        <xdr:cNvGrpSpPr/>
      </xdr:nvGrpSpPr>
      <xdr:grpSpPr>
        <a:xfrm>
          <a:off x="342900" y="8441532"/>
          <a:ext cx="7496175" cy="3093243"/>
          <a:chOff x="335757" y="3367071"/>
          <a:chExt cx="8353425" cy="3048000"/>
        </a:xfrm>
      </xdr:grpSpPr>
      <xdr:grpSp>
        <xdr:nvGrpSpPr>
          <xdr:cNvPr id="14" name="Group 13"/>
          <xdr:cNvGrpSpPr/>
        </xdr:nvGrpSpPr>
        <xdr:grpSpPr>
          <a:xfrm>
            <a:off x="442944" y="3653964"/>
            <a:ext cx="8141461" cy="2526092"/>
            <a:chOff x="685800" y="4743448"/>
            <a:chExt cx="7705725" cy="2533651"/>
          </a:xfrm>
        </xdr:grpSpPr>
        <xdr:sp macro="[0]!Module3SafeguardA" textlink="">
          <xdr:nvSpPr>
            <xdr:cNvPr id="15" name="TextBox 14"/>
            <xdr:cNvSpPr txBox="1"/>
          </xdr:nvSpPr>
          <xdr:spPr>
            <a:xfrm>
              <a:off x="1191663" y="4743448"/>
              <a:ext cx="2041719" cy="1247776"/>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Garantie (a)</a:t>
              </a:r>
            </a:p>
            <a:p>
              <a:pPr algn="ctr"/>
              <a:r>
                <a:rPr lang="fr-CH" sz="1400">
                  <a:solidFill>
                    <a:sysClr val="windowText" lastClr="000000"/>
                  </a:solidFill>
                </a:rPr>
                <a:t>Compatibilité avec les objectifs nationaux et les accords internationaux.</a:t>
              </a:r>
            </a:p>
          </xdr:txBody>
        </xdr:sp>
        <xdr:sp macro="[0]!Module3SafeguardB" textlink="">
          <xdr:nvSpPr>
            <xdr:cNvPr id="16" name="TextBox 15"/>
            <xdr:cNvSpPr txBox="1"/>
          </xdr:nvSpPr>
          <xdr:spPr>
            <a:xfrm>
              <a:off x="3365834" y="4743448"/>
              <a:ext cx="2000957" cy="1247776"/>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Garantie (b)</a:t>
              </a:r>
            </a:p>
            <a:p>
              <a:pPr algn="ctr"/>
              <a:r>
                <a:rPr lang="fr-CH" sz="1400">
                  <a:solidFill>
                    <a:sysClr val="windowText" lastClr="000000"/>
                  </a:solidFill>
                </a:rPr>
                <a:t>Gouvernance forestière transparente et efficace et souveraineté.</a:t>
              </a:r>
            </a:p>
          </xdr:txBody>
        </xdr:sp>
        <xdr:sp macro="[0]!Module3SafeguardC" textlink="">
          <xdr:nvSpPr>
            <xdr:cNvPr id="17" name="TextBox 16"/>
            <xdr:cNvSpPr txBox="1"/>
          </xdr:nvSpPr>
          <xdr:spPr>
            <a:xfrm>
              <a:off x="5515627" y="4743448"/>
              <a:ext cx="2480218" cy="1247776"/>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Garantie (c)</a:t>
              </a:r>
            </a:p>
            <a:p>
              <a:pPr algn="ctr"/>
              <a:r>
                <a:rPr lang="fr-CH" sz="1400">
                  <a:solidFill>
                    <a:sysClr val="windowText" lastClr="000000"/>
                  </a:solidFill>
                </a:rPr>
                <a:t>Respect des connaissances et des droits des peuples autochtones et des membres des communautés locales.</a:t>
              </a:r>
            </a:p>
          </xdr:txBody>
        </xdr:sp>
        <xdr:sp macro="[0]!Module3SafeguardD" textlink="">
          <xdr:nvSpPr>
            <xdr:cNvPr id="18" name="TextBox 17"/>
            <xdr:cNvSpPr txBox="1"/>
          </xdr:nvSpPr>
          <xdr:spPr>
            <a:xfrm>
              <a:off x="685800" y="6076948"/>
              <a:ext cx="1838325"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Garantie (d)</a:t>
              </a:r>
            </a:p>
            <a:p>
              <a:pPr algn="ctr"/>
              <a:r>
                <a:rPr lang="fr-CH" sz="1400">
                  <a:solidFill>
                    <a:sysClr val="windowText" lastClr="000000"/>
                  </a:solidFill>
                </a:rPr>
                <a:t>Participation totale et efficace des parties prenantes.</a:t>
              </a:r>
            </a:p>
          </xdr:txBody>
        </xdr:sp>
        <xdr:sp macro="[0]!Module3SafeguardE" textlink="">
          <xdr:nvSpPr>
            <xdr:cNvPr id="19" name="TextBox 18"/>
            <xdr:cNvSpPr txBox="1"/>
          </xdr:nvSpPr>
          <xdr:spPr>
            <a:xfrm>
              <a:off x="2638425" y="6076948"/>
              <a:ext cx="2068167"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Garantie (e)</a:t>
              </a:r>
            </a:p>
            <a:p>
              <a:pPr algn="ctr"/>
              <a:r>
                <a:rPr lang="fr-CH" sz="1400">
                  <a:solidFill>
                    <a:sysClr val="windowText" lastClr="000000"/>
                  </a:solidFill>
                </a:rPr>
                <a:t>Forêt naturelle, diversité biologique et amélioration des bénéfices.</a:t>
              </a:r>
            </a:p>
          </xdr:txBody>
        </xdr:sp>
        <xdr:sp macro="[0]!Module3SafeguardF" textlink="">
          <xdr:nvSpPr>
            <xdr:cNvPr id="20" name="TextBox 19"/>
            <xdr:cNvSpPr txBox="1"/>
          </xdr:nvSpPr>
          <xdr:spPr>
            <a:xfrm>
              <a:off x="4861422" y="6076948"/>
              <a:ext cx="1577477"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Garantie (f)</a:t>
              </a:r>
            </a:p>
            <a:p>
              <a:pPr algn="ctr"/>
              <a:r>
                <a:rPr lang="fr-CH" sz="1400">
                  <a:solidFill>
                    <a:sysClr val="windowText" lastClr="000000"/>
                  </a:solidFill>
                </a:rPr>
                <a:t>Gestion des risques d'inversion.</a:t>
              </a:r>
            </a:p>
          </xdr:txBody>
        </xdr:sp>
        <xdr:sp macro="[0]!Module3SafeguardG" textlink="">
          <xdr:nvSpPr>
            <xdr:cNvPr id="21" name="TextBox 20"/>
            <xdr:cNvSpPr txBox="1"/>
          </xdr:nvSpPr>
          <xdr:spPr>
            <a:xfrm>
              <a:off x="6553200" y="6076948"/>
              <a:ext cx="1838325"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Garantie (g)</a:t>
              </a:r>
            </a:p>
            <a:p>
              <a:pPr algn="ctr"/>
              <a:r>
                <a:rPr lang="fr-CH" sz="1400">
                  <a:solidFill>
                    <a:sysClr val="windowText" lastClr="000000"/>
                  </a:solidFill>
                </a:rPr>
                <a:t>Réduction du déplacement des émissions.</a:t>
              </a:r>
            </a:p>
          </xdr:txBody>
        </xdr:sp>
      </xdr:grpSp>
      <mc:AlternateContent xmlns:mc="http://schemas.openxmlformats.org/markup-compatibility/2006">
        <mc:Choice xmlns:a14="http://schemas.microsoft.com/office/drawing/2010/main" Requires="a14">
          <xdr:sp macro="" textlink="">
            <xdr:nvSpPr>
              <xdr:cNvPr id="8227" name="Group Box 35" hidden="1">
                <a:extLst>
                  <a:ext uri="{63B3BB69-23CF-44E3-9099-C40C66FF867C}">
                    <a14:compatExt spid="_x0000_s8227"/>
                  </a:ext>
                </a:extLst>
              </xdr:cNvPr>
              <xdr:cNvSpPr/>
            </xdr:nvSpPr>
            <xdr:spPr bwMode="auto">
              <a:xfrm>
                <a:off x="335757" y="3367071"/>
                <a:ext cx="8353425" cy="304800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Cliquez dans la case appropriée pour choisir une garantie :</a:t>
                </a:r>
              </a:p>
            </xdr:txBody>
          </xdr:sp>
        </mc:Choice>
        <mc:Fallback/>
      </mc:AlternateContent>
    </xdr:grpSp>
    <xdr:clientData/>
  </xdr:twoCellAnchor>
  <mc:AlternateContent xmlns:mc="http://schemas.openxmlformats.org/markup-compatibility/2006">
    <mc:Choice xmlns:a14="http://schemas.microsoft.com/office/drawing/2010/main" Requires="a14">
      <xdr:twoCellAnchor>
        <xdr:from>
          <xdr:col>0</xdr:col>
          <xdr:colOff>1553</xdr:colOff>
          <xdr:row>8</xdr:row>
          <xdr:rowOff>85165</xdr:rowOff>
        </xdr:from>
        <xdr:to>
          <xdr:col>0</xdr:col>
          <xdr:colOff>1553</xdr:colOff>
          <xdr:row>8</xdr:row>
          <xdr:rowOff>85165</xdr:rowOff>
        </xdr:to>
        <xdr:grpSp>
          <xdr:nvGrpSpPr>
            <xdr:cNvPr id="7" name="Group 6"/>
            <xdr:cNvGrpSpPr/>
          </xdr:nvGrpSpPr>
          <xdr:grpSpPr>
            <a:xfrm>
              <a:off x="1553" y="4447615"/>
              <a:ext cx="0" cy="0"/>
              <a:chOff x="1553" y="4447615"/>
              <a:chExt cx="0" cy="0"/>
            </a:xfrm>
          </xdr:grpSpPr>
        </xdr:grpSp>
        <xdr:clientData/>
      </xdr:twoCellAnchor>
    </mc:Choice>
    <mc:Fallback/>
  </mc:AlternateContent>
  <xdr:twoCellAnchor>
    <xdr:from>
      <xdr:col>1</xdr:col>
      <xdr:colOff>133350</xdr:colOff>
      <xdr:row>148</xdr:row>
      <xdr:rowOff>133350</xdr:rowOff>
    </xdr:from>
    <xdr:to>
      <xdr:col>1</xdr:col>
      <xdr:colOff>342900</xdr:colOff>
      <xdr:row>148</xdr:row>
      <xdr:rowOff>133350</xdr:rowOff>
    </xdr:to>
    <xdr:cxnSp macro="">
      <xdr:nvCxnSpPr>
        <xdr:cNvPr id="23" name="Straight Arrow Connector 22"/>
        <xdr:cNvCxnSpPr/>
      </xdr:nvCxnSpPr>
      <xdr:spPr>
        <a:xfrm flipH="1">
          <a:off x="242455" y="14611350"/>
          <a:ext cx="0" cy="0"/>
        </a:xfrm>
        <a:prstGeom prst="straightConnector1">
          <a:avLst/>
        </a:prstGeom>
        <a:ln>
          <a:solidFill>
            <a:schemeClr val="bg1">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2</xdr:col>
          <xdr:colOff>133350</xdr:colOff>
          <xdr:row>154</xdr:row>
          <xdr:rowOff>47625</xdr:rowOff>
        </xdr:from>
        <xdr:to>
          <xdr:col>6</xdr:col>
          <xdr:colOff>209550</xdr:colOff>
          <xdr:row>155</xdr:row>
          <xdr:rowOff>0</xdr:rowOff>
        </xdr:to>
        <xdr:grpSp>
          <xdr:nvGrpSpPr>
            <xdr:cNvPr id="24" name="Group 46"/>
            <xdr:cNvGrpSpPr>
              <a:grpSpLocks/>
            </xdr:cNvGrpSpPr>
          </xdr:nvGrpSpPr>
          <xdr:grpSpPr bwMode="auto">
            <a:xfrm>
              <a:off x="381000" y="51330225"/>
              <a:ext cx="3676650" cy="31146750"/>
              <a:chOff x="220" y="0"/>
              <a:chExt cx="5314751" cy="31146750"/>
            </a:xfrm>
          </xdr:grpSpPr>
          <xdr:sp macro="" textlink="">
            <xdr:nvSpPr>
              <xdr:cNvPr id="8238" name="Group Box 46" hidden="1">
                <a:extLst>
                  <a:ext uri="{63B3BB69-23CF-44E3-9099-C40C66FF867C}">
                    <a14:compatExt spid="_x0000_s8238"/>
                  </a:ext>
                </a:extLst>
              </xdr:cNvPr>
              <xdr:cNvSpPr/>
            </xdr:nvSpPr>
            <xdr:spPr bwMode="auto">
              <a:xfrm>
                <a:off x="5314498" y="31146750"/>
                <a:ext cx="473"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Continue with</a:t>
                </a:r>
              </a:p>
            </xdr:txBody>
          </xdr:sp>
          <xdr:sp macro="" textlink="">
            <xdr:nvSpPr>
              <xdr:cNvPr id="8239" name="Option Button 47" hidden="1">
                <a:extLst>
                  <a:ext uri="{63B3BB69-23CF-44E3-9099-C40C66FF867C}">
                    <a14:compatExt spid="_x0000_s8239"/>
                  </a:ext>
                </a:extLst>
              </xdr:cNvPr>
              <xdr:cNvSpPr/>
            </xdr:nvSpPr>
            <xdr:spPr bwMode="auto">
              <a:xfrm>
                <a:off x="3720777" y="31146750"/>
                <a:ext cx="252"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All risks and benefits</a:t>
                </a:r>
              </a:p>
            </xdr:txBody>
          </xdr:sp>
          <xdr:sp macro="" textlink="">
            <xdr:nvSpPr>
              <xdr:cNvPr id="8240" name="Option Button 48" hidden="1">
                <a:extLst>
                  <a:ext uri="{63B3BB69-23CF-44E3-9099-C40C66FF867C}">
                    <a14:compatExt spid="_x0000_s8240"/>
                  </a:ext>
                </a:extLst>
              </xdr:cNvPr>
              <xdr:cNvSpPr/>
            </xdr:nvSpPr>
            <xdr:spPr bwMode="auto">
              <a:xfrm>
                <a:off x="3267821" y="31146750"/>
                <a:ext cx="197"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Only with potential priorities: </a:t>
                </a:r>
              </a:p>
            </xdr:txBody>
          </xdr:sp>
          <xdr:sp macro="" textlink="">
            <xdr:nvSpPr>
              <xdr:cNvPr id="8241" name="Label 49" hidden="1">
                <a:extLst>
                  <a:ext uri="{63B3BB69-23CF-44E3-9099-C40C66FF867C}">
                    <a14:compatExt spid="_x0000_s8241"/>
                  </a:ext>
                </a:extLst>
              </xdr:cNvPr>
              <xdr:cNvSpPr/>
            </xdr:nvSpPr>
            <xdr:spPr bwMode="auto">
              <a:xfrm>
                <a:off x="220" y="0"/>
                <a:ext cx="254"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Benefits: medium probability / high-impact</a:t>
                </a:r>
              </a:p>
              <a:p>
                <a:pPr algn="l" rtl="0">
                  <a:defRPr sz="1000"/>
                </a:pPr>
                <a:r>
                  <a:rPr lang="en-GB" sz="800" b="0" i="0" u="none" strike="noStrike" baseline="0">
                    <a:solidFill>
                      <a:srgbClr val="000000"/>
                    </a:solidFill>
                    <a:latin typeface="Tahoma"/>
                    <a:ea typeface="Tahoma"/>
                    <a:cs typeface="Tahoma"/>
                  </a:rPr>
                  <a:t>Risks: high-probability / high-impact</a:t>
                </a:r>
              </a:p>
            </xdr:txBody>
          </xdr:sp>
        </xdr:grpSp>
        <xdr:clientData/>
      </xdr:twoCellAnchor>
    </mc:Choice>
    <mc:Fallback/>
  </mc:AlternateContent>
  <xdr:twoCellAnchor>
    <xdr:from>
      <xdr:col>1</xdr:col>
      <xdr:colOff>133350</xdr:colOff>
      <xdr:row>253</xdr:row>
      <xdr:rowOff>133350</xdr:rowOff>
    </xdr:from>
    <xdr:to>
      <xdr:col>1</xdr:col>
      <xdr:colOff>342900</xdr:colOff>
      <xdr:row>253</xdr:row>
      <xdr:rowOff>133350</xdr:rowOff>
    </xdr:to>
    <xdr:cxnSp macro="">
      <xdr:nvCxnSpPr>
        <xdr:cNvPr id="29" name="Straight Arrow Connector 28"/>
        <xdr:cNvCxnSpPr/>
      </xdr:nvCxnSpPr>
      <xdr:spPr>
        <a:xfrm flipH="1">
          <a:off x="247650" y="41300400"/>
          <a:ext cx="0" cy="0"/>
        </a:xfrm>
        <a:prstGeom prst="straightConnector1">
          <a:avLst/>
        </a:prstGeom>
        <a:ln>
          <a:solidFill>
            <a:schemeClr val="bg1">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2</xdr:col>
          <xdr:colOff>133350</xdr:colOff>
          <xdr:row>259</xdr:row>
          <xdr:rowOff>47625</xdr:rowOff>
        </xdr:from>
        <xdr:to>
          <xdr:col>6</xdr:col>
          <xdr:colOff>933450</xdr:colOff>
          <xdr:row>260</xdr:row>
          <xdr:rowOff>0</xdr:rowOff>
        </xdr:to>
        <xdr:grpSp>
          <xdr:nvGrpSpPr>
            <xdr:cNvPr id="30" name="Group 46"/>
            <xdr:cNvGrpSpPr>
              <a:grpSpLocks/>
            </xdr:cNvGrpSpPr>
          </xdr:nvGrpSpPr>
          <xdr:grpSpPr bwMode="auto">
            <a:xfrm>
              <a:off x="381000" y="83058000"/>
              <a:ext cx="4400550" cy="876300"/>
              <a:chOff x="35" y="2181"/>
              <a:chExt cx="473" cy="88"/>
            </a:xfrm>
          </xdr:grpSpPr>
          <xdr:sp macro="" textlink="">
            <xdr:nvSpPr>
              <xdr:cNvPr id="8242" name="Group Box 50" hidden="1">
                <a:extLst>
                  <a:ext uri="{63B3BB69-23CF-44E3-9099-C40C66FF867C}">
                    <a14:compatExt spid="_x0000_s8242"/>
                  </a:ext>
                </a:extLst>
              </xdr:cNvPr>
              <xdr:cNvSpPr/>
            </xdr:nvSpPr>
            <xdr:spPr bwMode="auto">
              <a:xfrm>
                <a:off x="35" y="2181"/>
                <a:ext cx="473" cy="88"/>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À partir du module 2, importer :</a:t>
                </a:r>
              </a:p>
            </xdr:txBody>
          </xdr:sp>
          <xdr:sp macro="" textlink="">
            <xdr:nvSpPr>
              <xdr:cNvPr id="8243" name="Option Button 51" hidden="1">
                <a:extLst>
                  <a:ext uri="{63B3BB69-23CF-44E3-9099-C40C66FF867C}">
                    <a14:compatExt spid="_x0000_s8243"/>
                  </a:ext>
                </a:extLst>
              </xdr:cNvPr>
              <xdr:cNvSpPr/>
            </xdr:nvSpPr>
            <xdr:spPr bwMode="auto">
              <a:xfrm>
                <a:off x="51" y="2189"/>
                <a:ext cx="251"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Tous les bénefices et les risques</a:t>
                </a:r>
              </a:p>
            </xdr:txBody>
          </xdr:sp>
          <xdr:sp macro="" textlink="">
            <xdr:nvSpPr>
              <xdr:cNvPr id="8244" name="Option Button 52" hidden="1">
                <a:extLst>
                  <a:ext uri="{63B3BB69-23CF-44E3-9099-C40C66FF867C}">
                    <a14:compatExt spid="_x0000_s8244"/>
                  </a:ext>
                </a:extLst>
              </xdr:cNvPr>
              <xdr:cNvSpPr/>
            </xdr:nvSpPr>
            <xdr:spPr bwMode="auto">
              <a:xfrm>
                <a:off x="51" y="2215"/>
                <a:ext cx="197"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Seulement les priorités potentielles :</a:t>
                </a:r>
              </a:p>
            </xdr:txBody>
          </xdr:sp>
          <xdr:sp macro="" textlink="">
            <xdr:nvSpPr>
              <xdr:cNvPr id="8245" name="Label 53" hidden="1">
                <a:extLst>
                  <a:ext uri="{63B3BB69-23CF-44E3-9099-C40C66FF867C}">
                    <a14:compatExt spid="_x0000_s8245"/>
                  </a:ext>
                </a:extLst>
              </xdr:cNvPr>
              <xdr:cNvSpPr/>
            </xdr:nvSpPr>
            <xdr:spPr bwMode="auto">
              <a:xfrm>
                <a:off x="267" y="2222"/>
                <a:ext cx="237" cy="31"/>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Bénéfices: probabilité moyenne / haut impact </a:t>
                </a:r>
              </a:p>
              <a:p>
                <a:pPr algn="l" rtl="0">
                  <a:defRPr sz="1000"/>
                </a:pPr>
                <a:r>
                  <a:rPr lang="en-GB" sz="800" b="0" i="0" u="none" strike="noStrike" baseline="0">
                    <a:solidFill>
                      <a:srgbClr val="000000"/>
                    </a:solidFill>
                    <a:latin typeface="Tahoma"/>
                    <a:ea typeface="Tahoma"/>
                    <a:cs typeface="Tahoma"/>
                  </a:rPr>
                  <a:t>Risques: haute probabilité / haut impact</a:t>
                </a:r>
              </a:p>
            </xdr:txBody>
          </xdr:sp>
        </xdr:grpSp>
        <xdr:clientData/>
      </xdr:twoCellAnchor>
    </mc:Choice>
    <mc:Fallback/>
  </mc:AlternateContent>
  <xdr:twoCellAnchor>
    <xdr:from>
      <xdr:col>1</xdr:col>
      <xdr:colOff>133350</xdr:colOff>
      <xdr:row>339</xdr:row>
      <xdr:rowOff>133350</xdr:rowOff>
    </xdr:from>
    <xdr:to>
      <xdr:col>1</xdr:col>
      <xdr:colOff>342900</xdr:colOff>
      <xdr:row>339</xdr:row>
      <xdr:rowOff>133350</xdr:rowOff>
    </xdr:to>
    <xdr:cxnSp macro="">
      <xdr:nvCxnSpPr>
        <xdr:cNvPr id="37" name="Straight Arrow Connector 36"/>
        <xdr:cNvCxnSpPr/>
      </xdr:nvCxnSpPr>
      <xdr:spPr>
        <a:xfrm flipH="1">
          <a:off x="247650" y="67417950"/>
          <a:ext cx="0" cy="0"/>
        </a:xfrm>
        <a:prstGeom prst="straightConnector1">
          <a:avLst/>
        </a:prstGeom>
        <a:ln>
          <a:solidFill>
            <a:schemeClr val="bg1">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2</xdr:col>
          <xdr:colOff>133350</xdr:colOff>
          <xdr:row>345</xdr:row>
          <xdr:rowOff>47625</xdr:rowOff>
        </xdr:from>
        <xdr:to>
          <xdr:col>6</xdr:col>
          <xdr:colOff>819150</xdr:colOff>
          <xdr:row>346</xdr:row>
          <xdr:rowOff>0</xdr:rowOff>
        </xdr:to>
        <xdr:grpSp>
          <xdr:nvGrpSpPr>
            <xdr:cNvPr id="38" name="Group 46"/>
            <xdr:cNvGrpSpPr>
              <a:grpSpLocks/>
            </xdr:cNvGrpSpPr>
          </xdr:nvGrpSpPr>
          <xdr:grpSpPr bwMode="auto">
            <a:xfrm>
              <a:off x="381000" y="108508800"/>
              <a:ext cx="4286250" cy="876300"/>
              <a:chOff x="35" y="2181"/>
              <a:chExt cx="473" cy="88"/>
            </a:xfrm>
          </xdr:grpSpPr>
          <xdr:sp macro="" textlink="">
            <xdr:nvSpPr>
              <xdr:cNvPr id="8246" name="Group Box 54" hidden="1">
                <a:extLst>
                  <a:ext uri="{63B3BB69-23CF-44E3-9099-C40C66FF867C}">
                    <a14:compatExt spid="_x0000_s8246"/>
                  </a:ext>
                </a:extLst>
              </xdr:cNvPr>
              <xdr:cNvSpPr/>
            </xdr:nvSpPr>
            <xdr:spPr bwMode="auto">
              <a:xfrm>
                <a:off x="35" y="2181"/>
                <a:ext cx="473" cy="88"/>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À partir du module 2, importer :</a:t>
                </a:r>
              </a:p>
            </xdr:txBody>
          </xdr:sp>
          <xdr:sp macro="" textlink="">
            <xdr:nvSpPr>
              <xdr:cNvPr id="8247" name="Option Button 55" hidden="1">
                <a:extLst>
                  <a:ext uri="{63B3BB69-23CF-44E3-9099-C40C66FF867C}">
                    <a14:compatExt spid="_x0000_s8247"/>
                  </a:ext>
                </a:extLst>
              </xdr:cNvPr>
              <xdr:cNvSpPr/>
            </xdr:nvSpPr>
            <xdr:spPr bwMode="auto">
              <a:xfrm>
                <a:off x="51" y="2189"/>
                <a:ext cx="251"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Tous les bénefices et les risques</a:t>
                </a:r>
              </a:p>
            </xdr:txBody>
          </xdr:sp>
          <xdr:sp macro="" textlink="">
            <xdr:nvSpPr>
              <xdr:cNvPr id="8248" name="Option Button 56" hidden="1">
                <a:extLst>
                  <a:ext uri="{63B3BB69-23CF-44E3-9099-C40C66FF867C}">
                    <a14:compatExt spid="_x0000_s8248"/>
                  </a:ext>
                </a:extLst>
              </xdr:cNvPr>
              <xdr:cNvSpPr/>
            </xdr:nvSpPr>
            <xdr:spPr bwMode="auto">
              <a:xfrm>
                <a:off x="51" y="2215"/>
                <a:ext cx="197"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Seulement les priorités potentielles :</a:t>
                </a:r>
              </a:p>
            </xdr:txBody>
          </xdr:sp>
          <xdr:sp macro="" textlink="">
            <xdr:nvSpPr>
              <xdr:cNvPr id="8249" name="Label 57" hidden="1">
                <a:extLst>
                  <a:ext uri="{63B3BB69-23CF-44E3-9099-C40C66FF867C}">
                    <a14:compatExt spid="_x0000_s8249"/>
                  </a:ext>
                </a:extLst>
              </xdr:cNvPr>
              <xdr:cNvSpPr/>
            </xdr:nvSpPr>
            <xdr:spPr bwMode="auto">
              <a:xfrm>
                <a:off x="263" y="2222"/>
                <a:ext cx="242" cy="31"/>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Bénéfices: probabilité moyenne / haut impact </a:t>
                </a:r>
              </a:p>
              <a:p>
                <a:pPr algn="l" rtl="0">
                  <a:defRPr sz="1000"/>
                </a:pPr>
                <a:r>
                  <a:rPr lang="en-GB" sz="800" b="0" i="0" u="none" strike="noStrike" baseline="0">
                    <a:solidFill>
                      <a:srgbClr val="000000"/>
                    </a:solidFill>
                    <a:latin typeface="Tahoma"/>
                    <a:ea typeface="Tahoma"/>
                    <a:cs typeface="Tahoma"/>
                  </a:rPr>
                  <a:t>Risques: haute probabilité / haut impact</a:t>
                </a:r>
              </a:p>
            </xdr:txBody>
          </xdr:sp>
        </xdr:grpSp>
        <xdr:clientData/>
      </xdr:twoCellAnchor>
    </mc:Choice>
    <mc:Fallback/>
  </mc:AlternateContent>
  <xdr:twoCellAnchor>
    <xdr:from>
      <xdr:col>1</xdr:col>
      <xdr:colOff>133350</xdr:colOff>
      <xdr:row>447</xdr:row>
      <xdr:rowOff>133350</xdr:rowOff>
    </xdr:from>
    <xdr:to>
      <xdr:col>1</xdr:col>
      <xdr:colOff>342900</xdr:colOff>
      <xdr:row>447</xdr:row>
      <xdr:rowOff>133350</xdr:rowOff>
    </xdr:to>
    <xdr:cxnSp macro="">
      <xdr:nvCxnSpPr>
        <xdr:cNvPr id="45" name="Straight Arrow Connector 44"/>
        <xdr:cNvCxnSpPr/>
      </xdr:nvCxnSpPr>
      <xdr:spPr>
        <a:xfrm flipH="1">
          <a:off x="247650" y="94459425"/>
          <a:ext cx="0" cy="0"/>
        </a:xfrm>
        <a:prstGeom prst="straightConnector1">
          <a:avLst/>
        </a:prstGeom>
        <a:ln>
          <a:solidFill>
            <a:schemeClr val="bg1">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2</xdr:col>
          <xdr:colOff>133350</xdr:colOff>
          <xdr:row>453</xdr:row>
          <xdr:rowOff>47625</xdr:rowOff>
        </xdr:from>
        <xdr:to>
          <xdr:col>6</xdr:col>
          <xdr:colOff>900872</xdr:colOff>
          <xdr:row>454</xdr:row>
          <xdr:rowOff>0</xdr:rowOff>
        </xdr:to>
        <xdr:grpSp>
          <xdr:nvGrpSpPr>
            <xdr:cNvPr id="46" name="Group 46"/>
            <xdr:cNvGrpSpPr>
              <a:grpSpLocks/>
            </xdr:cNvGrpSpPr>
          </xdr:nvGrpSpPr>
          <xdr:grpSpPr bwMode="auto">
            <a:xfrm>
              <a:off x="381000" y="145018125"/>
              <a:ext cx="4367972" cy="876300"/>
              <a:chOff x="35" y="2181"/>
              <a:chExt cx="473" cy="88"/>
            </a:xfrm>
          </xdr:grpSpPr>
          <xdr:sp macro="" textlink="">
            <xdr:nvSpPr>
              <xdr:cNvPr id="8250" name="Group Box 58" hidden="1">
                <a:extLst>
                  <a:ext uri="{63B3BB69-23CF-44E3-9099-C40C66FF867C}">
                    <a14:compatExt spid="_x0000_s8250"/>
                  </a:ext>
                </a:extLst>
              </xdr:cNvPr>
              <xdr:cNvSpPr/>
            </xdr:nvSpPr>
            <xdr:spPr bwMode="auto">
              <a:xfrm>
                <a:off x="35" y="2181"/>
                <a:ext cx="473" cy="88"/>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À partir du module 2, importer :</a:t>
                </a:r>
              </a:p>
            </xdr:txBody>
          </xdr:sp>
          <xdr:sp macro="" textlink="">
            <xdr:nvSpPr>
              <xdr:cNvPr id="8251" name="Option Button 59" hidden="1">
                <a:extLst>
                  <a:ext uri="{63B3BB69-23CF-44E3-9099-C40C66FF867C}">
                    <a14:compatExt spid="_x0000_s8251"/>
                  </a:ext>
                </a:extLst>
              </xdr:cNvPr>
              <xdr:cNvSpPr/>
            </xdr:nvSpPr>
            <xdr:spPr bwMode="auto">
              <a:xfrm>
                <a:off x="51" y="2189"/>
                <a:ext cx="251"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Tous les bénefices et les risques</a:t>
                </a:r>
              </a:p>
            </xdr:txBody>
          </xdr:sp>
          <xdr:sp macro="" textlink="">
            <xdr:nvSpPr>
              <xdr:cNvPr id="8252" name="Option Button 60" hidden="1">
                <a:extLst>
                  <a:ext uri="{63B3BB69-23CF-44E3-9099-C40C66FF867C}">
                    <a14:compatExt spid="_x0000_s8252"/>
                  </a:ext>
                </a:extLst>
              </xdr:cNvPr>
              <xdr:cNvSpPr/>
            </xdr:nvSpPr>
            <xdr:spPr bwMode="auto">
              <a:xfrm>
                <a:off x="51" y="2215"/>
                <a:ext cx="197"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Seulement les priorités potentielles :</a:t>
                </a:r>
              </a:p>
            </xdr:txBody>
          </xdr:sp>
          <xdr:sp macro="" textlink="">
            <xdr:nvSpPr>
              <xdr:cNvPr id="8253" name="Label 61" hidden="1">
                <a:extLst>
                  <a:ext uri="{63B3BB69-23CF-44E3-9099-C40C66FF867C}">
                    <a14:compatExt spid="_x0000_s8253"/>
                  </a:ext>
                </a:extLst>
              </xdr:cNvPr>
              <xdr:cNvSpPr/>
            </xdr:nvSpPr>
            <xdr:spPr bwMode="auto">
              <a:xfrm>
                <a:off x="268" y="2222"/>
                <a:ext cx="232" cy="31"/>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Bénéfices: probabilité moyenne / haut impact </a:t>
                </a:r>
              </a:p>
              <a:p>
                <a:pPr algn="l" rtl="0">
                  <a:defRPr sz="1000"/>
                </a:pPr>
                <a:r>
                  <a:rPr lang="en-GB" sz="800" b="0" i="0" u="none" strike="noStrike" baseline="0">
                    <a:solidFill>
                      <a:srgbClr val="000000"/>
                    </a:solidFill>
                    <a:latin typeface="Tahoma"/>
                    <a:ea typeface="Tahoma"/>
                    <a:cs typeface="Tahoma"/>
                  </a:rPr>
                  <a:t>Risques: haute probabilité / haut impact</a:t>
                </a:r>
              </a:p>
            </xdr:txBody>
          </xdr:sp>
        </xdr:grpSp>
        <xdr:clientData/>
      </xdr:twoCellAnchor>
    </mc:Choice>
    <mc:Fallback/>
  </mc:AlternateContent>
  <xdr:twoCellAnchor>
    <xdr:from>
      <xdr:col>1</xdr:col>
      <xdr:colOff>133350</xdr:colOff>
      <xdr:row>556</xdr:row>
      <xdr:rowOff>133350</xdr:rowOff>
    </xdr:from>
    <xdr:to>
      <xdr:col>1</xdr:col>
      <xdr:colOff>342900</xdr:colOff>
      <xdr:row>556</xdr:row>
      <xdr:rowOff>133350</xdr:rowOff>
    </xdr:to>
    <xdr:cxnSp macro="">
      <xdr:nvCxnSpPr>
        <xdr:cNvPr id="53" name="Straight Arrow Connector 52"/>
        <xdr:cNvCxnSpPr/>
      </xdr:nvCxnSpPr>
      <xdr:spPr>
        <a:xfrm flipH="1">
          <a:off x="247650" y="124005975"/>
          <a:ext cx="0" cy="0"/>
        </a:xfrm>
        <a:prstGeom prst="straightConnector1">
          <a:avLst/>
        </a:prstGeom>
        <a:ln>
          <a:solidFill>
            <a:schemeClr val="bg1">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2</xdr:col>
          <xdr:colOff>133350</xdr:colOff>
          <xdr:row>562</xdr:row>
          <xdr:rowOff>47625</xdr:rowOff>
        </xdr:from>
        <xdr:to>
          <xdr:col>6</xdr:col>
          <xdr:colOff>885825</xdr:colOff>
          <xdr:row>563</xdr:row>
          <xdr:rowOff>0</xdr:rowOff>
        </xdr:to>
        <xdr:grpSp>
          <xdr:nvGrpSpPr>
            <xdr:cNvPr id="54" name="Group 46"/>
            <xdr:cNvGrpSpPr>
              <a:grpSpLocks/>
            </xdr:cNvGrpSpPr>
          </xdr:nvGrpSpPr>
          <xdr:grpSpPr bwMode="auto">
            <a:xfrm>
              <a:off x="381000" y="174288450"/>
              <a:ext cx="4352925" cy="876300"/>
              <a:chOff x="35" y="2181"/>
              <a:chExt cx="473" cy="88"/>
            </a:xfrm>
          </xdr:grpSpPr>
          <xdr:sp macro="" textlink="">
            <xdr:nvSpPr>
              <xdr:cNvPr id="8254" name="Group Box 62" hidden="1">
                <a:extLst>
                  <a:ext uri="{63B3BB69-23CF-44E3-9099-C40C66FF867C}">
                    <a14:compatExt spid="_x0000_s8254"/>
                  </a:ext>
                </a:extLst>
              </xdr:cNvPr>
              <xdr:cNvSpPr/>
            </xdr:nvSpPr>
            <xdr:spPr bwMode="auto">
              <a:xfrm>
                <a:off x="35" y="2181"/>
                <a:ext cx="473" cy="88"/>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À partir du module 2, importer :</a:t>
                </a:r>
              </a:p>
            </xdr:txBody>
          </xdr:sp>
          <xdr:sp macro="" textlink="">
            <xdr:nvSpPr>
              <xdr:cNvPr id="8255" name="Option Button 63" hidden="1">
                <a:extLst>
                  <a:ext uri="{63B3BB69-23CF-44E3-9099-C40C66FF867C}">
                    <a14:compatExt spid="_x0000_s8255"/>
                  </a:ext>
                </a:extLst>
              </xdr:cNvPr>
              <xdr:cNvSpPr/>
            </xdr:nvSpPr>
            <xdr:spPr bwMode="auto">
              <a:xfrm>
                <a:off x="51" y="2189"/>
                <a:ext cx="251"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Tous les risques</a:t>
                </a:r>
              </a:p>
            </xdr:txBody>
          </xdr:sp>
          <xdr:sp macro="" textlink="">
            <xdr:nvSpPr>
              <xdr:cNvPr id="8256" name="Option Button 64" hidden="1">
                <a:extLst>
                  <a:ext uri="{63B3BB69-23CF-44E3-9099-C40C66FF867C}">
                    <a14:compatExt spid="_x0000_s8256"/>
                  </a:ext>
                </a:extLst>
              </xdr:cNvPr>
              <xdr:cNvSpPr/>
            </xdr:nvSpPr>
            <xdr:spPr bwMode="auto">
              <a:xfrm>
                <a:off x="51" y="2215"/>
                <a:ext cx="197"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Seulement les priorités potentielles :</a:t>
                </a:r>
              </a:p>
            </xdr:txBody>
          </xdr:sp>
          <xdr:sp macro="" textlink="">
            <xdr:nvSpPr>
              <xdr:cNvPr id="8257" name="Label 65" hidden="1">
                <a:extLst>
                  <a:ext uri="{63B3BB69-23CF-44E3-9099-C40C66FF867C}">
                    <a14:compatExt spid="_x0000_s8257"/>
                  </a:ext>
                </a:extLst>
              </xdr:cNvPr>
              <xdr:cNvSpPr/>
            </xdr:nvSpPr>
            <xdr:spPr bwMode="auto">
              <a:xfrm>
                <a:off x="273" y="2222"/>
                <a:ext cx="216" cy="31"/>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Risques: haute probabilité / haut impact</a:t>
                </a:r>
              </a:p>
            </xdr:txBody>
          </xdr:sp>
        </xdr:grpSp>
        <xdr:clientData/>
      </xdr:twoCellAnchor>
    </mc:Choice>
    <mc:Fallback/>
  </mc:AlternateContent>
  <xdr:twoCellAnchor>
    <xdr:from>
      <xdr:col>1</xdr:col>
      <xdr:colOff>133350</xdr:colOff>
      <xdr:row>634</xdr:row>
      <xdr:rowOff>133350</xdr:rowOff>
    </xdr:from>
    <xdr:to>
      <xdr:col>1</xdr:col>
      <xdr:colOff>342900</xdr:colOff>
      <xdr:row>634</xdr:row>
      <xdr:rowOff>133350</xdr:rowOff>
    </xdr:to>
    <xdr:cxnSp macro="">
      <xdr:nvCxnSpPr>
        <xdr:cNvPr id="61" name="Straight Arrow Connector 60"/>
        <xdr:cNvCxnSpPr/>
      </xdr:nvCxnSpPr>
      <xdr:spPr>
        <a:xfrm flipH="1">
          <a:off x="242455" y="151442305"/>
          <a:ext cx="0" cy="0"/>
        </a:xfrm>
        <a:prstGeom prst="straightConnector1">
          <a:avLst/>
        </a:prstGeom>
        <a:ln>
          <a:solidFill>
            <a:schemeClr val="bg1">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2</xdr:col>
          <xdr:colOff>133350</xdr:colOff>
          <xdr:row>640</xdr:row>
          <xdr:rowOff>47625</xdr:rowOff>
        </xdr:from>
        <xdr:to>
          <xdr:col>6</xdr:col>
          <xdr:colOff>981075</xdr:colOff>
          <xdr:row>641</xdr:row>
          <xdr:rowOff>0</xdr:rowOff>
        </xdr:to>
        <xdr:grpSp>
          <xdr:nvGrpSpPr>
            <xdr:cNvPr id="62" name="Group 46"/>
            <xdr:cNvGrpSpPr>
              <a:grpSpLocks/>
            </xdr:cNvGrpSpPr>
          </xdr:nvGrpSpPr>
          <xdr:grpSpPr bwMode="auto">
            <a:xfrm>
              <a:off x="381000" y="192633600"/>
              <a:ext cx="4448175" cy="876300"/>
              <a:chOff x="35" y="2181"/>
              <a:chExt cx="473" cy="88"/>
            </a:xfrm>
          </xdr:grpSpPr>
          <xdr:sp macro="" textlink="">
            <xdr:nvSpPr>
              <xdr:cNvPr id="8258" name="Group Box 66" hidden="1">
                <a:extLst>
                  <a:ext uri="{63B3BB69-23CF-44E3-9099-C40C66FF867C}">
                    <a14:compatExt spid="_x0000_s8258"/>
                  </a:ext>
                </a:extLst>
              </xdr:cNvPr>
              <xdr:cNvSpPr/>
            </xdr:nvSpPr>
            <xdr:spPr bwMode="auto">
              <a:xfrm>
                <a:off x="35" y="2181"/>
                <a:ext cx="473" cy="88"/>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À partir du module 2, importer :</a:t>
                </a:r>
              </a:p>
            </xdr:txBody>
          </xdr:sp>
          <xdr:sp macro="" textlink="">
            <xdr:nvSpPr>
              <xdr:cNvPr id="8259" name="Option Button 67" hidden="1">
                <a:extLst>
                  <a:ext uri="{63B3BB69-23CF-44E3-9099-C40C66FF867C}">
                    <a14:compatExt spid="_x0000_s8259"/>
                  </a:ext>
                </a:extLst>
              </xdr:cNvPr>
              <xdr:cNvSpPr/>
            </xdr:nvSpPr>
            <xdr:spPr bwMode="auto">
              <a:xfrm>
                <a:off x="51" y="2189"/>
                <a:ext cx="251"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Tous les risques</a:t>
                </a:r>
              </a:p>
            </xdr:txBody>
          </xdr:sp>
          <xdr:sp macro="" textlink="">
            <xdr:nvSpPr>
              <xdr:cNvPr id="8260" name="Option Button 68" hidden="1">
                <a:extLst>
                  <a:ext uri="{63B3BB69-23CF-44E3-9099-C40C66FF867C}">
                    <a14:compatExt spid="_x0000_s8260"/>
                  </a:ext>
                </a:extLst>
              </xdr:cNvPr>
              <xdr:cNvSpPr/>
            </xdr:nvSpPr>
            <xdr:spPr bwMode="auto">
              <a:xfrm>
                <a:off x="51" y="2215"/>
                <a:ext cx="197"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Seulement les priorités potentielles :</a:t>
                </a:r>
              </a:p>
            </xdr:txBody>
          </xdr:sp>
          <xdr:sp macro="" textlink="">
            <xdr:nvSpPr>
              <xdr:cNvPr id="8261" name="Label 69" hidden="1">
                <a:extLst>
                  <a:ext uri="{63B3BB69-23CF-44E3-9099-C40C66FF867C}">
                    <a14:compatExt spid="_x0000_s8261"/>
                  </a:ext>
                </a:extLst>
              </xdr:cNvPr>
              <xdr:cNvSpPr/>
            </xdr:nvSpPr>
            <xdr:spPr bwMode="auto">
              <a:xfrm>
                <a:off x="267" y="2222"/>
                <a:ext cx="210" cy="31"/>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Risques: haute probabilité / haut impact</a:t>
                </a:r>
              </a:p>
            </xdr:txBody>
          </xdr:sp>
        </xdr:grpSp>
        <xdr:clientData/>
      </xdr:twoCellAnchor>
    </mc:Choice>
    <mc:Fallback/>
  </mc:AlternateContent>
  <xdr:twoCellAnchor>
    <xdr:from>
      <xdr:col>7</xdr:col>
      <xdr:colOff>628647</xdr:colOff>
      <xdr:row>90</xdr:row>
      <xdr:rowOff>0</xdr:rowOff>
    </xdr:from>
    <xdr:to>
      <xdr:col>8</xdr:col>
      <xdr:colOff>914399</xdr:colOff>
      <xdr:row>90</xdr:row>
      <xdr:rowOff>450000</xdr:rowOff>
    </xdr:to>
    <xdr:sp macro="[0]!Module3Safeguards" textlink="">
      <xdr:nvSpPr>
        <xdr:cNvPr id="69" name="Flowchart: Process 68"/>
        <xdr:cNvSpPr/>
      </xdr:nvSpPr>
      <xdr:spPr>
        <a:xfrm flipH="1">
          <a:off x="5667372" y="34366200"/>
          <a:ext cx="182880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pour choisir une autre garantie</a:t>
          </a:r>
        </a:p>
      </xdr:txBody>
    </xdr:sp>
    <xdr:clientData/>
  </xdr:twoCellAnchor>
  <xdr:twoCellAnchor>
    <xdr:from>
      <xdr:col>6</xdr:col>
      <xdr:colOff>171450</xdr:colOff>
      <xdr:row>90</xdr:row>
      <xdr:rowOff>0</xdr:rowOff>
    </xdr:from>
    <xdr:to>
      <xdr:col>7</xdr:col>
      <xdr:colOff>466725</xdr:colOff>
      <xdr:row>90</xdr:row>
      <xdr:rowOff>450000</xdr:rowOff>
    </xdr:to>
    <xdr:sp macro="[0]!Module3SafeguardB" textlink="">
      <xdr:nvSpPr>
        <xdr:cNvPr id="70" name="Flowchart: Process 69"/>
        <xdr:cNvSpPr/>
      </xdr:nvSpPr>
      <xdr:spPr>
        <a:xfrm>
          <a:off x="3895725" y="32261175"/>
          <a:ext cx="14287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(b) </a:t>
          </a:r>
        </a:p>
      </xdr:txBody>
    </xdr:sp>
    <xdr:clientData/>
  </xdr:twoCellAnchor>
  <xdr:twoCellAnchor>
    <xdr:from>
      <xdr:col>7</xdr:col>
      <xdr:colOff>723896</xdr:colOff>
      <xdr:row>189</xdr:row>
      <xdr:rowOff>238125</xdr:rowOff>
    </xdr:from>
    <xdr:to>
      <xdr:col>8</xdr:col>
      <xdr:colOff>942974</xdr:colOff>
      <xdr:row>190</xdr:row>
      <xdr:rowOff>183300</xdr:rowOff>
    </xdr:to>
    <xdr:sp macro="[0]!Module3Safeguards" textlink="">
      <xdr:nvSpPr>
        <xdr:cNvPr id="73" name="Flowchart: Process 72"/>
        <xdr:cNvSpPr/>
      </xdr:nvSpPr>
      <xdr:spPr>
        <a:xfrm flipH="1">
          <a:off x="5762621" y="62445900"/>
          <a:ext cx="1762128"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pour choisir une autre garantie</a:t>
          </a:r>
        </a:p>
      </xdr:txBody>
    </xdr:sp>
    <xdr:clientData/>
  </xdr:twoCellAnchor>
  <xdr:twoCellAnchor>
    <xdr:from>
      <xdr:col>6</xdr:col>
      <xdr:colOff>257174</xdr:colOff>
      <xdr:row>189</xdr:row>
      <xdr:rowOff>238125</xdr:rowOff>
    </xdr:from>
    <xdr:to>
      <xdr:col>7</xdr:col>
      <xdr:colOff>561974</xdr:colOff>
      <xdr:row>190</xdr:row>
      <xdr:rowOff>183300</xdr:rowOff>
    </xdr:to>
    <xdr:sp macro="[0]!Module3SafeguardC" textlink="">
      <xdr:nvSpPr>
        <xdr:cNvPr id="74" name="Flowchart: Process 73"/>
        <xdr:cNvSpPr/>
      </xdr:nvSpPr>
      <xdr:spPr>
        <a:xfrm>
          <a:off x="3981449" y="59035950"/>
          <a:ext cx="14382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(c) </a:t>
          </a:r>
        </a:p>
      </xdr:txBody>
    </xdr:sp>
    <xdr:clientData/>
  </xdr:twoCellAnchor>
  <xdr:twoCellAnchor>
    <xdr:from>
      <xdr:col>7</xdr:col>
      <xdr:colOff>657221</xdr:colOff>
      <xdr:row>287</xdr:row>
      <xdr:rowOff>228600</xdr:rowOff>
    </xdr:from>
    <xdr:to>
      <xdr:col>8</xdr:col>
      <xdr:colOff>866774</xdr:colOff>
      <xdr:row>288</xdr:row>
      <xdr:rowOff>173775</xdr:rowOff>
    </xdr:to>
    <xdr:sp macro="[0]!Module3Safeguards" textlink="">
      <xdr:nvSpPr>
        <xdr:cNvPr id="75" name="Flowchart: Process 74"/>
        <xdr:cNvSpPr/>
      </xdr:nvSpPr>
      <xdr:spPr>
        <a:xfrm flipH="1">
          <a:off x="5695946" y="91611450"/>
          <a:ext cx="1752603"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pour choisir une autre garantie</a:t>
          </a:r>
        </a:p>
      </xdr:txBody>
    </xdr:sp>
    <xdr:clientData/>
  </xdr:twoCellAnchor>
  <xdr:twoCellAnchor>
    <xdr:from>
      <xdr:col>6</xdr:col>
      <xdr:colOff>190500</xdr:colOff>
      <xdr:row>287</xdr:row>
      <xdr:rowOff>228600</xdr:rowOff>
    </xdr:from>
    <xdr:to>
      <xdr:col>7</xdr:col>
      <xdr:colOff>495300</xdr:colOff>
      <xdr:row>288</xdr:row>
      <xdr:rowOff>173775</xdr:rowOff>
    </xdr:to>
    <xdr:sp macro="[0]!Module3SafeguardD" textlink="">
      <xdr:nvSpPr>
        <xdr:cNvPr id="76" name="Flowchart: Process 75"/>
        <xdr:cNvSpPr/>
      </xdr:nvSpPr>
      <xdr:spPr>
        <a:xfrm>
          <a:off x="3914775" y="87277575"/>
          <a:ext cx="14382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(d) </a:t>
          </a:r>
        </a:p>
      </xdr:txBody>
    </xdr:sp>
    <xdr:clientData/>
  </xdr:twoCellAnchor>
  <xdr:twoCellAnchor>
    <xdr:from>
      <xdr:col>7</xdr:col>
      <xdr:colOff>676272</xdr:colOff>
      <xdr:row>377</xdr:row>
      <xdr:rowOff>228600</xdr:rowOff>
    </xdr:from>
    <xdr:to>
      <xdr:col>8</xdr:col>
      <xdr:colOff>885824</xdr:colOff>
      <xdr:row>378</xdr:row>
      <xdr:rowOff>173775</xdr:rowOff>
    </xdr:to>
    <xdr:sp macro="[0]!Module3Safeguards" textlink="">
      <xdr:nvSpPr>
        <xdr:cNvPr id="77" name="Flowchart: Process 76"/>
        <xdr:cNvSpPr/>
      </xdr:nvSpPr>
      <xdr:spPr>
        <a:xfrm flipH="1">
          <a:off x="5714997" y="120176925"/>
          <a:ext cx="175260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pour choisir une autre garantie</a:t>
          </a:r>
        </a:p>
      </xdr:txBody>
    </xdr:sp>
    <xdr:clientData/>
  </xdr:twoCellAnchor>
  <xdr:twoCellAnchor>
    <xdr:from>
      <xdr:col>6</xdr:col>
      <xdr:colOff>190499</xdr:colOff>
      <xdr:row>377</xdr:row>
      <xdr:rowOff>228600</xdr:rowOff>
    </xdr:from>
    <xdr:to>
      <xdr:col>7</xdr:col>
      <xdr:colOff>476250</xdr:colOff>
      <xdr:row>378</xdr:row>
      <xdr:rowOff>173775</xdr:rowOff>
    </xdr:to>
    <xdr:sp macro="[0]!Module3SafeguardE" textlink="">
      <xdr:nvSpPr>
        <xdr:cNvPr id="78" name="Flowchart: Process 77"/>
        <xdr:cNvSpPr/>
      </xdr:nvSpPr>
      <xdr:spPr>
        <a:xfrm>
          <a:off x="3914774" y="113004600"/>
          <a:ext cx="14192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(e) </a:t>
          </a:r>
        </a:p>
      </xdr:txBody>
    </xdr:sp>
    <xdr:clientData/>
  </xdr:twoCellAnchor>
  <xdr:twoCellAnchor>
    <xdr:from>
      <xdr:col>7</xdr:col>
      <xdr:colOff>676271</xdr:colOff>
      <xdr:row>491</xdr:row>
      <xdr:rowOff>247650</xdr:rowOff>
    </xdr:from>
    <xdr:to>
      <xdr:col>8</xdr:col>
      <xdr:colOff>876299</xdr:colOff>
      <xdr:row>493</xdr:row>
      <xdr:rowOff>2325</xdr:rowOff>
    </xdr:to>
    <xdr:sp macro="[0]!Module3Safeguards" textlink="">
      <xdr:nvSpPr>
        <xdr:cNvPr id="79" name="Flowchart: Process 78"/>
        <xdr:cNvSpPr/>
      </xdr:nvSpPr>
      <xdr:spPr>
        <a:xfrm flipH="1">
          <a:off x="5714996" y="153781125"/>
          <a:ext cx="1743078"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pour choisir une autre garantie</a:t>
          </a:r>
        </a:p>
      </xdr:txBody>
    </xdr:sp>
    <xdr:clientData/>
  </xdr:twoCellAnchor>
  <xdr:twoCellAnchor>
    <xdr:from>
      <xdr:col>6</xdr:col>
      <xdr:colOff>200024</xdr:colOff>
      <xdr:row>491</xdr:row>
      <xdr:rowOff>247650</xdr:rowOff>
    </xdr:from>
    <xdr:to>
      <xdr:col>7</xdr:col>
      <xdr:colOff>485775</xdr:colOff>
      <xdr:row>493</xdr:row>
      <xdr:rowOff>2325</xdr:rowOff>
    </xdr:to>
    <xdr:sp macro="[0]!Module3SafeguardF" textlink="">
      <xdr:nvSpPr>
        <xdr:cNvPr id="80" name="Flowchart: Process 79"/>
        <xdr:cNvSpPr/>
      </xdr:nvSpPr>
      <xdr:spPr>
        <a:xfrm>
          <a:off x="3924299" y="144656175"/>
          <a:ext cx="14192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(f) </a:t>
          </a:r>
        </a:p>
      </xdr:txBody>
    </xdr:sp>
    <xdr:clientData/>
  </xdr:twoCellAnchor>
  <xdr:twoCellAnchor>
    <xdr:from>
      <xdr:col>7</xdr:col>
      <xdr:colOff>571495</xdr:colOff>
      <xdr:row>586</xdr:row>
      <xdr:rowOff>238125</xdr:rowOff>
    </xdr:from>
    <xdr:to>
      <xdr:col>8</xdr:col>
      <xdr:colOff>828674</xdr:colOff>
      <xdr:row>587</xdr:row>
      <xdr:rowOff>183300</xdr:rowOff>
    </xdr:to>
    <xdr:sp macro="[0]!Module3Safeguards" textlink="">
      <xdr:nvSpPr>
        <xdr:cNvPr id="81" name="Flowchart: Process 80"/>
        <xdr:cNvSpPr/>
      </xdr:nvSpPr>
      <xdr:spPr>
        <a:xfrm flipH="1">
          <a:off x="5610220" y="175888650"/>
          <a:ext cx="1800229"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pour choisir une autre garantie</a:t>
          </a:r>
        </a:p>
      </xdr:txBody>
    </xdr:sp>
    <xdr:clientData/>
  </xdr:twoCellAnchor>
  <xdr:twoCellAnchor>
    <xdr:from>
      <xdr:col>6</xdr:col>
      <xdr:colOff>76199</xdr:colOff>
      <xdr:row>586</xdr:row>
      <xdr:rowOff>238125</xdr:rowOff>
    </xdr:from>
    <xdr:to>
      <xdr:col>7</xdr:col>
      <xdr:colOff>400049</xdr:colOff>
      <xdr:row>587</xdr:row>
      <xdr:rowOff>183300</xdr:rowOff>
    </xdr:to>
    <xdr:sp macro="[0]!Module3SafeguardG" textlink="">
      <xdr:nvSpPr>
        <xdr:cNvPr id="82" name="Flowchart: Process 81"/>
        <xdr:cNvSpPr/>
      </xdr:nvSpPr>
      <xdr:spPr>
        <a:xfrm>
          <a:off x="3800474" y="166135050"/>
          <a:ext cx="14573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la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(g) </a:t>
          </a:r>
        </a:p>
      </xdr:txBody>
    </xdr:sp>
    <xdr:clientData/>
  </xdr:twoCellAnchor>
  <xdr:twoCellAnchor>
    <xdr:from>
      <xdr:col>6</xdr:col>
      <xdr:colOff>209548</xdr:colOff>
      <xdr:row>666</xdr:row>
      <xdr:rowOff>231321</xdr:rowOff>
    </xdr:from>
    <xdr:to>
      <xdr:col>7</xdr:col>
      <xdr:colOff>828675</xdr:colOff>
      <xdr:row>667</xdr:row>
      <xdr:rowOff>177856</xdr:rowOff>
    </xdr:to>
    <xdr:sp macro="[0]!Module3Safeguards" textlink="">
      <xdr:nvSpPr>
        <xdr:cNvPr id="83" name="Flowchart: Process 82"/>
        <xdr:cNvSpPr/>
      </xdr:nvSpPr>
      <xdr:spPr>
        <a:xfrm flipH="1">
          <a:off x="3933823" y="183397071"/>
          <a:ext cx="1752602" cy="45136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pour choisir une autre garantie</a:t>
          </a:r>
        </a:p>
      </xdr:txBody>
    </xdr:sp>
    <xdr:clientData/>
  </xdr:twoCellAnchor>
  <xdr:twoCellAnchor>
    <xdr:from>
      <xdr:col>3</xdr:col>
      <xdr:colOff>1333501</xdr:colOff>
      <xdr:row>90</xdr:row>
      <xdr:rowOff>0</xdr:rowOff>
    </xdr:from>
    <xdr:to>
      <xdr:col>6</xdr:col>
      <xdr:colOff>19052</xdr:colOff>
      <xdr:row>90</xdr:row>
      <xdr:rowOff>450000</xdr:rowOff>
    </xdr:to>
    <xdr:sp macro="[0]!GoToOutputTable_Module3SafA" textlink="">
      <xdr:nvSpPr>
        <xdr:cNvPr id="84" name="Flowchart: Process 83"/>
        <xdr:cNvSpPr/>
      </xdr:nvSpPr>
      <xdr:spPr>
        <a:xfrm>
          <a:off x="2133601" y="32261175"/>
          <a:ext cx="16097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Aperçu du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xdr:twoCellAnchor>
  <xdr:twoCellAnchor>
    <xdr:from>
      <xdr:col>3</xdr:col>
      <xdr:colOff>1371601</xdr:colOff>
      <xdr:row>189</xdr:row>
      <xdr:rowOff>238125</xdr:rowOff>
    </xdr:from>
    <xdr:to>
      <xdr:col>6</xdr:col>
      <xdr:colOff>57152</xdr:colOff>
      <xdr:row>190</xdr:row>
      <xdr:rowOff>183300</xdr:rowOff>
    </xdr:to>
    <xdr:sp macro="[0]!GoToOutputTable_Module3SafB" textlink="">
      <xdr:nvSpPr>
        <xdr:cNvPr id="85" name="Flowchart: Process 84"/>
        <xdr:cNvSpPr/>
      </xdr:nvSpPr>
      <xdr:spPr>
        <a:xfrm>
          <a:off x="2171701" y="59035950"/>
          <a:ext cx="16097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Aperçu du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xdr:twoCellAnchor>
  <xdr:twoCellAnchor>
    <xdr:from>
      <xdr:col>3</xdr:col>
      <xdr:colOff>1304925</xdr:colOff>
      <xdr:row>287</xdr:row>
      <xdr:rowOff>228600</xdr:rowOff>
    </xdr:from>
    <xdr:to>
      <xdr:col>6</xdr:col>
      <xdr:colOff>9526</xdr:colOff>
      <xdr:row>288</xdr:row>
      <xdr:rowOff>173775</xdr:rowOff>
    </xdr:to>
    <xdr:sp macro="[0]!GoToOutputTable_Module3SafC" textlink="">
      <xdr:nvSpPr>
        <xdr:cNvPr id="86" name="Flowchart: Process 85"/>
        <xdr:cNvSpPr/>
      </xdr:nvSpPr>
      <xdr:spPr>
        <a:xfrm>
          <a:off x="2105025" y="87277575"/>
          <a:ext cx="162877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Aperçu du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xdr:twoCellAnchor>
  <xdr:twoCellAnchor>
    <xdr:from>
      <xdr:col>3</xdr:col>
      <xdr:colOff>1333500</xdr:colOff>
      <xdr:row>377</xdr:row>
      <xdr:rowOff>228600</xdr:rowOff>
    </xdr:from>
    <xdr:to>
      <xdr:col>6</xdr:col>
      <xdr:colOff>9526</xdr:colOff>
      <xdr:row>378</xdr:row>
      <xdr:rowOff>173775</xdr:rowOff>
    </xdr:to>
    <xdr:sp macro="[0]!GoToOutputTable_Module3SafD" textlink="">
      <xdr:nvSpPr>
        <xdr:cNvPr id="87" name="Flowchart: Process 86"/>
        <xdr:cNvSpPr/>
      </xdr:nvSpPr>
      <xdr:spPr>
        <a:xfrm>
          <a:off x="2133600" y="113004600"/>
          <a:ext cx="16002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Aperçu du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xdr:twoCellAnchor>
  <xdr:twoCellAnchor>
    <xdr:from>
      <xdr:col>3</xdr:col>
      <xdr:colOff>1314450</xdr:colOff>
      <xdr:row>491</xdr:row>
      <xdr:rowOff>247650</xdr:rowOff>
    </xdr:from>
    <xdr:to>
      <xdr:col>6</xdr:col>
      <xdr:colOff>9526</xdr:colOff>
      <xdr:row>493</xdr:row>
      <xdr:rowOff>2325</xdr:rowOff>
    </xdr:to>
    <xdr:sp macro="[0]!GoToOutputTable_Module3SafE" textlink="">
      <xdr:nvSpPr>
        <xdr:cNvPr id="88" name="Flowchart: Process 87"/>
        <xdr:cNvSpPr/>
      </xdr:nvSpPr>
      <xdr:spPr>
        <a:xfrm>
          <a:off x="2114550" y="144656175"/>
          <a:ext cx="16192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Aperçu du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xdr:twoCellAnchor>
  <xdr:twoCellAnchor>
    <xdr:from>
      <xdr:col>3</xdr:col>
      <xdr:colOff>1266825</xdr:colOff>
      <xdr:row>586</xdr:row>
      <xdr:rowOff>238125</xdr:rowOff>
    </xdr:from>
    <xdr:to>
      <xdr:col>5</xdr:col>
      <xdr:colOff>1019176</xdr:colOff>
      <xdr:row>587</xdr:row>
      <xdr:rowOff>183300</xdr:rowOff>
    </xdr:to>
    <xdr:sp macro="[0]!GoToOutputTable_Module3SafF" textlink="">
      <xdr:nvSpPr>
        <xdr:cNvPr id="89" name="Flowchart: Process 88"/>
        <xdr:cNvSpPr/>
      </xdr:nvSpPr>
      <xdr:spPr>
        <a:xfrm>
          <a:off x="2066925" y="166135050"/>
          <a:ext cx="16097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Aperçu du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xdr:twoCellAnchor>
  <mc:AlternateContent xmlns:mc="http://schemas.openxmlformats.org/markup-compatibility/2006">
    <mc:Choice xmlns:a14="http://schemas.microsoft.com/office/drawing/2010/main" Requires="a14">
      <xdr:twoCellAnchor>
        <xdr:from>
          <xdr:col>1</xdr:col>
          <xdr:colOff>0</xdr:colOff>
          <xdr:row>154</xdr:row>
          <xdr:rowOff>100854</xdr:rowOff>
        </xdr:from>
        <xdr:to>
          <xdr:col>6</xdr:col>
          <xdr:colOff>733425</xdr:colOff>
          <xdr:row>155</xdr:row>
          <xdr:rowOff>20172</xdr:rowOff>
        </xdr:to>
        <xdr:grpSp>
          <xdr:nvGrpSpPr>
            <xdr:cNvPr id="90" name="Group 89"/>
            <xdr:cNvGrpSpPr/>
          </xdr:nvGrpSpPr>
          <xdr:grpSpPr>
            <a:xfrm>
              <a:off x="247650" y="51383452"/>
              <a:ext cx="4333875" cy="843243"/>
              <a:chOff x="379877" y="17069154"/>
              <a:chExt cx="4939554" cy="838201"/>
            </a:xfrm>
          </xdr:grpSpPr>
          <xdr:sp macro="" textlink="">
            <xdr:nvSpPr>
              <xdr:cNvPr id="8262" name="Group Box 70" descr="From Module 2, import:" hidden="1">
                <a:extLst>
                  <a:ext uri="{63B3BB69-23CF-44E3-9099-C40C66FF867C}">
                    <a14:compatExt spid="_x0000_s8262"/>
                  </a:ext>
                </a:extLst>
              </xdr:cNvPr>
              <xdr:cNvSpPr/>
            </xdr:nvSpPr>
            <xdr:spPr bwMode="auto">
              <a:xfrm>
                <a:off x="379877" y="17069154"/>
                <a:ext cx="4939554" cy="838201"/>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À partir du module 2, importer :</a:t>
                </a:r>
              </a:p>
            </xdr:txBody>
          </xdr:sp>
          <xdr:sp macro="" textlink="">
            <xdr:nvSpPr>
              <xdr:cNvPr id="8263" name="Option Button 71" hidden="1">
                <a:extLst>
                  <a:ext uri="{63B3BB69-23CF-44E3-9099-C40C66FF867C}">
                    <a14:compatExt spid="_x0000_s8263"/>
                  </a:ext>
                </a:extLst>
              </xdr:cNvPr>
              <xdr:cNvSpPr/>
            </xdr:nvSpPr>
            <xdr:spPr bwMode="auto">
              <a:xfrm>
                <a:off x="546967" y="17145560"/>
                <a:ext cx="2621200"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Tous les bénefices et les risques</a:t>
                </a:r>
              </a:p>
            </xdr:txBody>
          </xdr:sp>
          <xdr:sp macro="" textlink="">
            <xdr:nvSpPr>
              <xdr:cNvPr id="8264" name="Option Button 72" hidden="1">
                <a:extLst>
                  <a:ext uri="{63B3BB69-23CF-44E3-9099-C40C66FF867C}">
                    <a14:compatExt spid="_x0000_s8264"/>
                  </a:ext>
                </a:extLst>
              </xdr:cNvPr>
              <xdr:cNvSpPr/>
            </xdr:nvSpPr>
            <xdr:spPr bwMode="auto">
              <a:xfrm>
                <a:off x="546967" y="17393210"/>
                <a:ext cx="2057278"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Seulement les priorités potentielles :</a:t>
                </a:r>
              </a:p>
            </xdr:txBody>
          </xdr:sp>
          <xdr:sp macro="" textlink="">
            <xdr:nvSpPr>
              <xdr:cNvPr id="8265" name="Label 73" hidden="1">
                <a:extLst>
                  <a:ext uri="{63B3BB69-23CF-44E3-9099-C40C66FF867C}">
                    <a14:compatExt spid="_x0000_s8265"/>
                  </a:ext>
                </a:extLst>
              </xdr:cNvPr>
              <xdr:cNvSpPr/>
            </xdr:nvSpPr>
            <xdr:spPr bwMode="auto">
              <a:xfrm>
                <a:off x="2779744" y="17459885"/>
                <a:ext cx="2483809" cy="295275"/>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Bénéfices: probabilité moyenne / haut impact </a:t>
                </a:r>
              </a:p>
              <a:p>
                <a:pPr algn="l" rtl="0">
                  <a:defRPr sz="1000"/>
                </a:pPr>
                <a:r>
                  <a:rPr lang="en-GB" sz="800" b="0" i="0" u="none" strike="noStrike" baseline="0">
                    <a:solidFill>
                      <a:srgbClr val="000000"/>
                    </a:solidFill>
                    <a:latin typeface="Tahoma"/>
                    <a:ea typeface="Tahoma"/>
                    <a:cs typeface="Tahoma"/>
                  </a:rPr>
                  <a:t>Risques: haute probabilité / haut impact</a:t>
                </a:r>
              </a:p>
            </xdr:txBody>
          </xdr:sp>
        </xdr:grpSp>
        <xdr:clientData/>
      </xdr:twoCellAnchor>
    </mc:Choice>
    <mc:Fallback/>
  </mc:AlternateContent>
  <xdr:twoCellAnchor>
    <xdr:from>
      <xdr:col>3</xdr:col>
      <xdr:colOff>1352550</xdr:colOff>
      <xdr:row>666</xdr:row>
      <xdr:rowOff>231321</xdr:rowOff>
    </xdr:from>
    <xdr:to>
      <xdr:col>6</xdr:col>
      <xdr:colOff>36740</xdr:colOff>
      <xdr:row>667</xdr:row>
      <xdr:rowOff>176496</xdr:rowOff>
    </xdr:to>
    <xdr:sp macro="[0]!GoToOutputTable_Module3SafG" textlink="">
      <xdr:nvSpPr>
        <xdr:cNvPr id="91" name="Flowchart: Process 90"/>
        <xdr:cNvSpPr/>
      </xdr:nvSpPr>
      <xdr:spPr>
        <a:xfrm>
          <a:off x="2152650" y="183397071"/>
          <a:ext cx="160836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Aperçu du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xdr:twoCellAnchor>
  <mc:AlternateContent xmlns:mc="http://schemas.openxmlformats.org/markup-compatibility/2006">
    <mc:Choice xmlns:a14="http://schemas.microsoft.com/office/drawing/2010/main" Requires="a14">
      <xdr:twoCellAnchor>
        <xdr:from>
          <xdr:col>2</xdr:col>
          <xdr:colOff>133350</xdr:colOff>
          <xdr:row>63</xdr:row>
          <xdr:rowOff>47625</xdr:rowOff>
        </xdr:from>
        <xdr:to>
          <xdr:col>6</xdr:col>
          <xdr:colOff>209550</xdr:colOff>
          <xdr:row>63</xdr:row>
          <xdr:rowOff>885825</xdr:rowOff>
        </xdr:to>
        <xdr:grpSp>
          <xdr:nvGrpSpPr>
            <xdr:cNvPr id="8275" name="Group 83"/>
            <xdr:cNvGrpSpPr>
              <a:grpSpLocks/>
            </xdr:cNvGrpSpPr>
          </xdr:nvGrpSpPr>
          <xdr:grpSpPr bwMode="auto">
            <a:xfrm>
              <a:off x="381000" y="23641050"/>
              <a:ext cx="3676650" cy="838200"/>
              <a:chOff x="3798" y="170693"/>
              <a:chExt cx="49395" cy="838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63</xdr:row>
          <xdr:rowOff>0</xdr:rowOff>
        </xdr:from>
        <xdr:to>
          <xdr:col>6</xdr:col>
          <xdr:colOff>742952</xdr:colOff>
          <xdr:row>63</xdr:row>
          <xdr:rowOff>843243</xdr:rowOff>
        </xdr:to>
        <xdr:grpSp>
          <xdr:nvGrpSpPr>
            <xdr:cNvPr id="92" name="Group 91"/>
            <xdr:cNvGrpSpPr/>
          </xdr:nvGrpSpPr>
          <xdr:grpSpPr>
            <a:xfrm>
              <a:off x="247650" y="23593423"/>
              <a:ext cx="4343402" cy="843243"/>
              <a:chOff x="379877" y="17069155"/>
              <a:chExt cx="4939553" cy="838201"/>
            </a:xfrm>
          </xdr:grpSpPr>
          <xdr:sp macro="" textlink="">
            <xdr:nvSpPr>
              <xdr:cNvPr id="8266" name="Group Box 74" descr="From Module 2, import:" hidden="1">
                <a:extLst>
                  <a:ext uri="{63B3BB69-23CF-44E3-9099-C40C66FF867C}">
                    <a14:compatExt spid="_x0000_s8266"/>
                  </a:ext>
                </a:extLst>
              </xdr:cNvPr>
              <xdr:cNvSpPr/>
            </xdr:nvSpPr>
            <xdr:spPr bwMode="auto">
              <a:xfrm>
                <a:off x="379877" y="17069155"/>
                <a:ext cx="4939553" cy="838201"/>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À partir du module 2, importer :</a:t>
                </a:r>
              </a:p>
            </xdr:txBody>
          </xdr:sp>
          <xdr:sp macro="" textlink="">
            <xdr:nvSpPr>
              <xdr:cNvPr id="8267" name="Option Button 75" hidden="1">
                <a:extLst>
                  <a:ext uri="{63B3BB69-23CF-44E3-9099-C40C66FF867C}">
                    <a14:compatExt spid="_x0000_s8267"/>
                  </a:ext>
                </a:extLst>
              </xdr:cNvPr>
              <xdr:cNvSpPr/>
            </xdr:nvSpPr>
            <xdr:spPr bwMode="auto">
              <a:xfrm>
                <a:off x="546967" y="17145560"/>
                <a:ext cx="2621200"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Tous les bénefices et les risques</a:t>
                </a:r>
              </a:p>
            </xdr:txBody>
          </xdr:sp>
          <xdr:sp macro="" textlink="">
            <xdr:nvSpPr>
              <xdr:cNvPr id="8268" name="Option Button 76" hidden="1">
                <a:extLst>
                  <a:ext uri="{63B3BB69-23CF-44E3-9099-C40C66FF867C}">
                    <a14:compatExt spid="_x0000_s8268"/>
                  </a:ext>
                </a:extLst>
              </xdr:cNvPr>
              <xdr:cNvSpPr/>
            </xdr:nvSpPr>
            <xdr:spPr bwMode="auto">
              <a:xfrm>
                <a:off x="546967" y="17393210"/>
                <a:ext cx="2057277"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Seulement les priorités potentielles :</a:t>
                </a:r>
              </a:p>
            </xdr:txBody>
          </xdr:sp>
          <xdr:sp macro="" textlink="">
            <xdr:nvSpPr>
              <xdr:cNvPr id="8269" name="Label 77" hidden="1">
                <a:extLst>
                  <a:ext uri="{63B3BB69-23CF-44E3-9099-C40C66FF867C}">
                    <a14:compatExt spid="_x0000_s8269"/>
                  </a:ext>
                </a:extLst>
              </xdr:cNvPr>
              <xdr:cNvSpPr/>
            </xdr:nvSpPr>
            <xdr:spPr bwMode="auto">
              <a:xfrm>
                <a:off x="2778737" y="17459885"/>
                <a:ext cx="2496091" cy="295275"/>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Bénéfices: probabilité moyenne / haut impact </a:t>
                </a:r>
              </a:p>
              <a:p>
                <a:pPr algn="l" rtl="0">
                  <a:defRPr sz="1000"/>
                </a:pPr>
                <a:r>
                  <a:rPr lang="en-GB" sz="800" b="0" i="0" u="none" strike="noStrike" baseline="0">
                    <a:solidFill>
                      <a:srgbClr val="000000"/>
                    </a:solidFill>
                    <a:latin typeface="Tahoma"/>
                    <a:ea typeface="Tahoma"/>
                    <a:cs typeface="Tahoma"/>
                  </a:rPr>
                  <a:t>Risques: haute probabilité / haut impact</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180975</xdr:colOff>
          <xdr:row>90</xdr:row>
          <xdr:rowOff>0</xdr:rowOff>
        </xdr:from>
        <xdr:to>
          <xdr:col>3</xdr:col>
          <xdr:colOff>1219200</xdr:colOff>
          <xdr:row>90</xdr:row>
          <xdr:rowOff>447675</xdr:rowOff>
        </xdr:to>
        <xdr:sp macro="" textlink="">
          <xdr:nvSpPr>
            <xdr:cNvPr id="8278" name="Button 86" hidden="1">
              <a:extLst>
                <a:ext uri="{63B3BB69-23CF-44E3-9099-C40C66FF867C}">
                  <a14:compatExt spid="_x0000_s827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190500</xdr:colOff>
          <xdr:row>189</xdr:row>
          <xdr:rowOff>247650</xdr:rowOff>
        </xdr:from>
        <xdr:to>
          <xdr:col>3</xdr:col>
          <xdr:colOff>1228725</xdr:colOff>
          <xdr:row>191</xdr:row>
          <xdr:rowOff>0</xdr:rowOff>
        </xdr:to>
        <xdr:sp macro="" textlink="">
          <xdr:nvSpPr>
            <xdr:cNvPr id="8279" name="Button 87" hidden="1">
              <a:extLst>
                <a:ext uri="{63B3BB69-23CF-44E3-9099-C40C66FF867C}">
                  <a14:compatExt spid="_x0000_s827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133350</xdr:colOff>
          <xdr:row>287</xdr:row>
          <xdr:rowOff>238125</xdr:rowOff>
        </xdr:from>
        <xdr:to>
          <xdr:col>3</xdr:col>
          <xdr:colOff>1152525</xdr:colOff>
          <xdr:row>288</xdr:row>
          <xdr:rowOff>180975</xdr:rowOff>
        </xdr:to>
        <xdr:sp macro="" textlink="">
          <xdr:nvSpPr>
            <xdr:cNvPr id="8280" name="Button 88" hidden="1">
              <a:extLst>
                <a:ext uri="{63B3BB69-23CF-44E3-9099-C40C66FF867C}">
                  <a14:compatExt spid="_x0000_s828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161925</xdr:colOff>
          <xdr:row>377</xdr:row>
          <xdr:rowOff>247650</xdr:rowOff>
        </xdr:from>
        <xdr:to>
          <xdr:col>3</xdr:col>
          <xdr:colOff>1181100</xdr:colOff>
          <xdr:row>379</xdr:row>
          <xdr:rowOff>0</xdr:rowOff>
        </xdr:to>
        <xdr:sp macro="" textlink="">
          <xdr:nvSpPr>
            <xdr:cNvPr id="8281" name="Button 89" hidden="1">
              <a:extLst>
                <a:ext uri="{63B3BB69-23CF-44E3-9099-C40C66FF867C}">
                  <a14:compatExt spid="_x0000_s828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161925</xdr:colOff>
          <xdr:row>491</xdr:row>
          <xdr:rowOff>247650</xdr:rowOff>
        </xdr:from>
        <xdr:to>
          <xdr:col>3</xdr:col>
          <xdr:colOff>1171575</xdr:colOff>
          <xdr:row>493</xdr:row>
          <xdr:rowOff>0</xdr:rowOff>
        </xdr:to>
        <xdr:sp macro="" textlink="">
          <xdr:nvSpPr>
            <xdr:cNvPr id="8282" name="Button 90" hidden="1">
              <a:extLst>
                <a:ext uri="{63B3BB69-23CF-44E3-9099-C40C66FF867C}">
                  <a14:compatExt spid="_x0000_s828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57150</xdr:colOff>
          <xdr:row>586</xdr:row>
          <xdr:rowOff>247650</xdr:rowOff>
        </xdr:from>
        <xdr:to>
          <xdr:col>3</xdr:col>
          <xdr:colOff>1143000</xdr:colOff>
          <xdr:row>588</xdr:row>
          <xdr:rowOff>0</xdr:rowOff>
        </xdr:to>
        <xdr:sp macro="" textlink="">
          <xdr:nvSpPr>
            <xdr:cNvPr id="8283" name="Button 91" hidden="1">
              <a:extLst>
                <a:ext uri="{63B3BB69-23CF-44E3-9099-C40C66FF867C}">
                  <a14:compatExt spid="_x0000_s828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190500</xdr:colOff>
          <xdr:row>666</xdr:row>
          <xdr:rowOff>247650</xdr:rowOff>
        </xdr:from>
        <xdr:to>
          <xdr:col>3</xdr:col>
          <xdr:colOff>1200150</xdr:colOff>
          <xdr:row>668</xdr:row>
          <xdr:rowOff>0</xdr:rowOff>
        </xdr:to>
        <xdr:sp macro="" textlink="">
          <xdr:nvSpPr>
            <xdr:cNvPr id="8284" name="Button 92" hidden="1">
              <a:extLst>
                <a:ext uri="{63B3BB69-23CF-44E3-9099-C40C66FF867C}">
                  <a14:compatExt spid="_x0000_s828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xdr:twoCellAnchor>
    <xdr:from>
      <xdr:col>7</xdr:col>
      <xdr:colOff>1219200</xdr:colOff>
      <xdr:row>57</xdr:row>
      <xdr:rowOff>133350</xdr:rowOff>
    </xdr:from>
    <xdr:to>
      <xdr:col>9</xdr:col>
      <xdr:colOff>1201032</xdr:colOff>
      <xdr:row>59</xdr:row>
      <xdr:rowOff>11850</xdr:rowOff>
    </xdr:to>
    <xdr:sp macro="[0]!GoToOutputTable_Module3NotesSafA" textlink="">
      <xdr:nvSpPr>
        <xdr:cNvPr id="95" name="Flowchart: Process 94"/>
        <xdr:cNvSpPr/>
      </xdr:nvSpPr>
      <xdr:spPr>
        <a:xfrm>
          <a:off x="6257925" y="22155150"/>
          <a:ext cx="2829807"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Ajuster le texte et imprimer les remarques des questions d'orientation</a:t>
          </a:r>
        </a:p>
      </xdr:txBody>
    </xdr:sp>
    <xdr:clientData fPrintsWithSheet="0"/>
  </xdr:twoCellAnchor>
  <xdr:twoCellAnchor>
    <xdr:from>
      <xdr:col>7</xdr:col>
      <xdr:colOff>1257300</xdr:colOff>
      <xdr:row>148</xdr:row>
      <xdr:rowOff>85725</xdr:rowOff>
    </xdr:from>
    <xdr:to>
      <xdr:col>9</xdr:col>
      <xdr:colOff>1181981</xdr:colOff>
      <xdr:row>149</xdr:row>
      <xdr:rowOff>30900</xdr:rowOff>
    </xdr:to>
    <xdr:sp macro="[0]!GoToOutputTable_Module3NotesSafB" textlink="">
      <xdr:nvSpPr>
        <xdr:cNvPr id="96" name="Flowchart: Process 95"/>
        <xdr:cNvSpPr/>
      </xdr:nvSpPr>
      <xdr:spPr>
        <a:xfrm>
          <a:off x="6296025" y="48996600"/>
          <a:ext cx="277265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Ajuster le texte et imprimer les remarques des questions d'orientation</a:t>
          </a:r>
        </a:p>
      </xdr:txBody>
    </xdr:sp>
    <xdr:clientData fPrintsWithSheet="0"/>
  </xdr:twoCellAnchor>
  <xdr:twoCellAnchor>
    <xdr:from>
      <xdr:col>7</xdr:col>
      <xdr:colOff>1285875</xdr:colOff>
      <xdr:row>253</xdr:row>
      <xdr:rowOff>85725</xdr:rowOff>
    </xdr:from>
    <xdr:to>
      <xdr:col>9</xdr:col>
      <xdr:colOff>1210556</xdr:colOff>
      <xdr:row>254</xdr:row>
      <xdr:rowOff>30900</xdr:rowOff>
    </xdr:to>
    <xdr:sp macro="[0]!GoToOutputTable_Module3NotesSafC" textlink="">
      <xdr:nvSpPr>
        <xdr:cNvPr id="97" name="Flowchart: Process 96"/>
        <xdr:cNvSpPr/>
      </xdr:nvSpPr>
      <xdr:spPr>
        <a:xfrm>
          <a:off x="6324600" y="79829025"/>
          <a:ext cx="277265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Ajuster le texte et imprimer les remarques des questions d'orientation</a:t>
          </a:r>
        </a:p>
      </xdr:txBody>
    </xdr:sp>
    <xdr:clientData fPrintsWithSheet="0"/>
  </xdr:twoCellAnchor>
  <xdr:twoCellAnchor>
    <xdr:from>
      <xdr:col>7</xdr:col>
      <xdr:colOff>1238250</xdr:colOff>
      <xdr:row>339</xdr:row>
      <xdr:rowOff>85725</xdr:rowOff>
    </xdr:from>
    <xdr:to>
      <xdr:col>9</xdr:col>
      <xdr:colOff>1162931</xdr:colOff>
      <xdr:row>340</xdr:row>
      <xdr:rowOff>30900</xdr:rowOff>
    </xdr:to>
    <xdr:sp macro="[0]!GoToOutputTable_Module3NotesSafD" textlink="">
      <xdr:nvSpPr>
        <xdr:cNvPr id="98" name="Flowchart: Process 97"/>
        <xdr:cNvSpPr/>
      </xdr:nvSpPr>
      <xdr:spPr>
        <a:xfrm>
          <a:off x="6276975" y="104565450"/>
          <a:ext cx="277265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Ajuster le texte et imprimer les remarques des questions d'orientation</a:t>
          </a:r>
        </a:p>
      </xdr:txBody>
    </xdr:sp>
    <xdr:clientData fPrintsWithSheet="0"/>
  </xdr:twoCellAnchor>
  <xdr:twoCellAnchor>
    <xdr:from>
      <xdr:col>7</xdr:col>
      <xdr:colOff>1257300</xdr:colOff>
      <xdr:row>447</xdr:row>
      <xdr:rowOff>76200</xdr:rowOff>
    </xdr:from>
    <xdr:to>
      <xdr:col>9</xdr:col>
      <xdr:colOff>1201031</xdr:colOff>
      <xdr:row>448</xdr:row>
      <xdr:rowOff>21375</xdr:rowOff>
    </xdr:to>
    <xdr:sp macro="[0]!GoToOutputTable_Module3NotesSafE" textlink="">
      <xdr:nvSpPr>
        <xdr:cNvPr id="99" name="Flowchart: Process 98"/>
        <xdr:cNvSpPr/>
      </xdr:nvSpPr>
      <xdr:spPr>
        <a:xfrm>
          <a:off x="6296025" y="139255500"/>
          <a:ext cx="279170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Ajuster le texte et imprimer les remarques des questions d'orientation</a:t>
          </a:r>
        </a:p>
      </xdr:txBody>
    </xdr:sp>
    <xdr:clientData fPrintsWithSheet="0"/>
  </xdr:twoCellAnchor>
  <xdr:twoCellAnchor>
    <xdr:from>
      <xdr:col>7</xdr:col>
      <xdr:colOff>1304925</xdr:colOff>
      <xdr:row>556</xdr:row>
      <xdr:rowOff>95250</xdr:rowOff>
    </xdr:from>
    <xdr:to>
      <xdr:col>9</xdr:col>
      <xdr:colOff>1220081</xdr:colOff>
      <xdr:row>557</xdr:row>
      <xdr:rowOff>40425</xdr:rowOff>
    </xdr:to>
    <xdr:sp macro="[0]!GoToOutputTable_Module3NotesSafF" textlink="">
      <xdr:nvSpPr>
        <xdr:cNvPr id="100" name="Flowchart: Process 99"/>
        <xdr:cNvSpPr/>
      </xdr:nvSpPr>
      <xdr:spPr>
        <a:xfrm>
          <a:off x="6343650" y="167811450"/>
          <a:ext cx="276313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Ajuster le texte et imprimer les remarques des questions d'orientation</a:t>
          </a:r>
        </a:p>
      </xdr:txBody>
    </xdr:sp>
    <xdr:clientData fPrintsWithSheet="0"/>
  </xdr:twoCellAnchor>
  <xdr:twoCellAnchor>
    <xdr:from>
      <xdr:col>7</xdr:col>
      <xdr:colOff>1304925</xdr:colOff>
      <xdr:row>634</xdr:row>
      <xdr:rowOff>76200</xdr:rowOff>
    </xdr:from>
    <xdr:to>
      <xdr:col>9</xdr:col>
      <xdr:colOff>1220081</xdr:colOff>
      <xdr:row>635</xdr:row>
      <xdr:rowOff>21375</xdr:rowOff>
    </xdr:to>
    <xdr:sp macro="[0]!GoToOutputTable_Module3NotesSafG" textlink="">
      <xdr:nvSpPr>
        <xdr:cNvPr id="101" name="Flowchart: Process 100"/>
        <xdr:cNvSpPr/>
      </xdr:nvSpPr>
      <xdr:spPr>
        <a:xfrm>
          <a:off x="6343650" y="185308875"/>
          <a:ext cx="276313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Ajuster le texte et imprimer les remarques des questions d'orientation</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4</xdr:col>
      <xdr:colOff>238125</xdr:colOff>
      <xdr:row>34</xdr:row>
      <xdr:rowOff>133350</xdr:rowOff>
    </xdr:from>
    <xdr:to>
      <xdr:col>6</xdr:col>
      <xdr:colOff>1409699</xdr:colOff>
      <xdr:row>35</xdr:row>
      <xdr:rowOff>392850</xdr:rowOff>
    </xdr:to>
    <xdr:sp macro="[0]!Table1_OutputPrintBox_Click" textlink="">
      <xdr:nvSpPr>
        <xdr:cNvPr id="2" name="Flowchart: Process 1"/>
        <xdr:cNvSpPr/>
      </xdr:nvSpPr>
      <xdr:spPr>
        <a:xfrm>
          <a:off x="9486900" y="13230225"/>
          <a:ext cx="1657349"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fPrintsWithSheet="0"/>
  </xdr:twoCellAnchor>
  <xdr:twoCellAnchor>
    <xdr:from>
      <xdr:col>6</xdr:col>
      <xdr:colOff>1624013</xdr:colOff>
      <xdr:row>34</xdr:row>
      <xdr:rowOff>133350</xdr:rowOff>
    </xdr:from>
    <xdr:to>
      <xdr:col>6</xdr:col>
      <xdr:colOff>2920013</xdr:colOff>
      <xdr:row>35</xdr:row>
      <xdr:rowOff>392850</xdr:rowOff>
    </xdr:to>
    <xdr:sp macro="[0]!Module1_Table1" textlink="">
      <xdr:nvSpPr>
        <xdr:cNvPr id="5" name="Flowchart: Process 4"/>
        <xdr:cNvSpPr/>
      </xdr:nvSpPr>
      <xdr:spPr>
        <a:xfrm>
          <a:off x="11358563" y="13230225"/>
          <a:ext cx="12960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1</a:t>
          </a:r>
        </a:p>
      </xdr:txBody>
    </xdr:sp>
    <xdr:clientData fPrintsWithSheet="0"/>
  </xdr:twoCellAnchor>
  <xdr:twoCellAnchor>
    <xdr:from>
      <xdr:col>6</xdr:col>
      <xdr:colOff>3114675</xdr:colOff>
      <xdr:row>34</xdr:row>
      <xdr:rowOff>133350</xdr:rowOff>
    </xdr:from>
    <xdr:to>
      <xdr:col>7</xdr:col>
      <xdr:colOff>229200</xdr:colOff>
      <xdr:row>35</xdr:row>
      <xdr:rowOff>392850</xdr:rowOff>
    </xdr:to>
    <xdr:sp macro="[0]!Module33.Module2" textlink="">
      <xdr:nvSpPr>
        <xdr:cNvPr id="6" name="Flowchart: Process 5"/>
        <xdr:cNvSpPr/>
      </xdr:nvSpPr>
      <xdr:spPr>
        <a:xfrm>
          <a:off x="12849225" y="13230225"/>
          <a:ext cx="12960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le  Module 2</a:t>
          </a:r>
        </a:p>
      </xdr:txBody>
    </xdr:sp>
    <xdr:clientData fPrintsWithSheet="0"/>
  </xdr:twoCellAnchor>
  <xdr:twoCellAnchor>
    <xdr:from>
      <xdr:col>26</xdr:col>
      <xdr:colOff>47625</xdr:colOff>
      <xdr:row>460</xdr:row>
      <xdr:rowOff>150283</xdr:rowOff>
    </xdr:from>
    <xdr:to>
      <xdr:col>27</xdr:col>
      <xdr:colOff>1329090</xdr:colOff>
      <xdr:row>460</xdr:row>
      <xdr:rowOff>596050</xdr:rowOff>
    </xdr:to>
    <xdr:sp macro="[0]!Table3_OutputPrintBox_Click" textlink="">
      <xdr:nvSpPr>
        <xdr:cNvPr id="90" name="Flowchart: Process 89"/>
        <xdr:cNvSpPr/>
      </xdr:nvSpPr>
      <xdr:spPr>
        <a:xfrm>
          <a:off x="33366075" y="124784908"/>
          <a:ext cx="1852965"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fPrintsWithSheet="0"/>
  </xdr:twoCellAnchor>
  <xdr:twoCellAnchor>
    <xdr:from>
      <xdr:col>31</xdr:col>
      <xdr:colOff>685800</xdr:colOff>
      <xdr:row>460</xdr:row>
      <xdr:rowOff>150283</xdr:rowOff>
    </xdr:from>
    <xdr:to>
      <xdr:col>32</xdr:col>
      <xdr:colOff>455387</xdr:colOff>
      <xdr:row>460</xdr:row>
      <xdr:rowOff>895350</xdr:rowOff>
    </xdr:to>
    <xdr:sp macro="[0]!Module33.Module3" textlink="">
      <xdr:nvSpPr>
        <xdr:cNvPr id="91" name="Flowchart: Process 90"/>
        <xdr:cNvSpPr/>
      </xdr:nvSpPr>
      <xdr:spPr>
        <a:xfrm flipH="1">
          <a:off x="39747825" y="124784908"/>
          <a:ext cx="1169762" cy="7450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Module 3</a:t>
          </a:r>
        </a:p>
      </xdr:txBody>
    </xdr:sp>
    <xdr:clientData fPrintsWithSheet="0"/>
  </xdr:twoCellAnchor>
  <xdr:twoCellAnchor>
    <xdr:from>
      <xdr:col>29</xdr:col>
      <xdr:colOff>76200</xdr:colOff>
      <xdr:row>460</xdr:row>
      <xdr:rowOff>150283</xdr:rowOff>
    </xdr:from>
    <xdr:to>
      <xdr:col>30</xdr:col>
      <xdr:colOff>476250</xdr:colOff>
      <xdr:row>460</xdr:row>
      <xdr:rowOff>596050</xdr:rowOff>
    </xdr:to>
    <xdr:sp macro="[0]!Module3SafeguardA" textlink="">
      <xdr:nvSpPr>
        <xdr:cNvPr id="92" name="Flowchart: Process 91"/>
        <xdr:cNvSpPr/>
      </xdr:nvSpPr>
      <xdr:spPr>
        <a:xfrm>
          <a:off x="36623625" y="124784908"/>
          <a:ext cx="1647825"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(a) </a:t>
          </a:r>
        </a:p>
      </xdr:txBody>
    </xdr:sp>
    <xdr:clientData fPrintsWithSheet="0"/>
  </xdr:twoCellAnchor>
  <xdr:twoCellAnchor>
    <xdr:from>
      <xdr:col>30</xdr:col>
      <xdr:colOff>558389</xdr:colOff>
      <xdr:row>460</xdr:row>
      <xdr:rowOff>150283</xdr:rowOff>
    </xdr:from>
    <xdr:to>
      <xdr:col>31</xdr:col>
      <xdr:colOff>561976</xdr:colOff>
      <xdr:row>460</xdr:row>
      <xdr:rowOff>866775</xdr:rowOff>
    </xdr:to>
    <xdr:sp macro="[0]!Module3SafeguardB" textlink="">
      <xdr:nvSpPr>
        <xdr:cNvPr id="93" name="Flowchart: Process 92"/>
        <xdr:cNvSpPr/>
      </xdr:nvSpPr>
      <xdr:spPr>
        <a:xfrm>
          <a:off x="38353589" y="124784908"/>
          <a:ext cx="1270412" cy="716492"/>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le  Module 3, Garantie (b) </a:t>
          </a:r>
        </a:p>
      </xdr:txBody>
    </xdr:sp>
    <xdr:clientData fPrintsWithSheet="0"/>
  </xdr:twoCellAnchor>
  <xdr:twoCellAnchor>
    <xdr:from>
      <xdr:col>26</xdr:col>
      <xdr:colOff>47625</xdr:colOff>
      <xdr:row>522</xdr:row>
      <xdr:rowOff>134408</xdr:rowOff>
    </xdr:from>
    <xdr:to>
      <xdr:col>27</xdr:col>
      <xdr:colOff>1257300</xdr:colOff>
      <xdr:row>522</xdr:row>
      <xdr:rowOff>584408</xdr:rowOff>
    </xdr:to>
    <xdr:sp macro="[0]!Table3_OutputPrintBox_Click" textlink="">
      <xdr:nvSpPr>
        <xdr:cNvPr id="98" name="Flowchart: Process 97"/>
        <xdr:cNvSpPr/>
      </xdr:nvSpPr>
      <xdr:spPr>
        <a:xfrm>
          <a:off x="33366075" y="142733183"/>
          <a:ext cx="17811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fPrintsWithSheet="0"/>
  </xdr:twoCellAnchor>
  <xdr:twoCellAnchor>
    <xdr:from>
      <xdr:col>31</xdr:col>
      <xdr:colOff>761998</xdr:colOff>
      <xdr:row>522</xdr:row>
      <xdr:rowOff>134407</xdr:rowOff>
    </xdr:from>
    <xdr:to>
      <xdr:col>32</xdr:col>
      <xdr:colOff>517826</xdr:colOff>
      <xdr:row>522</xdr:row>
      <xdr:rowOff>904875</xdr:rowOff>
    </xdr:to>
    <xdr:sp macro="[0]!Module33.Module3" textlink="">
      <xdr:nvSpPr>
        <xdr:cNvPr id="99" name="Flowchart: Process 98"/>
        <xdr:cNvSpPr/>
      </xdr:nvSpPr>
      <xdr:spPr>
        <a:xfrm flipH="1">
          <a:off x="39824023" y="142733182"/>
          <a:ext cx="1156003" cy="770468"/>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Module 3</a:t>
          </a:r>
        </a:p>
      </xdr:txBody>
    </xdr:sp>
    <xdr:clientData fPrintsWithSheet="0"/>
  </xdr:twoCellAnchor>
  <xdr:twoCellAnchor>
    <xdr:from>
      <xdr:col>28</xdr:col>
      <xdr:colOff>219075</xdr:colOff>
      <xdr:row>522</xdr:row>
      <xdr:rowOff>134408</xdr:rowOff>
    </xdr:from>
    <xdr:to>
      <xdr:col>30</xdr:col>
      <xdr:colOff>342900</xdr:colOff>
      <xdr:row>522</xdr:row>
      <xdr:rowOff>584408</xdr:rowOff>
    </xdr:to>
    <xdr:sp macro="[0]!Module3SafeguardB" textlink="">
      <xdr:nvSpPr>
        <xdr:cNvPr id="100" name="Flowchart: Process 99"/>
        <xdr:cNvSpPr/>
      </xdr:nvSpPr>
      <xdr:spPr>
        <a:xfrm>
          <a:off x="36471225" y="142733183"/>
          <a:ext cx="16668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(b) </a:t>
          </a:r>
        </a:p>
      </xdr:txBody>
    </xdr:sp>
    <xdr:clientData fPrintsWithSheet="0"/>
  </xdr:twoCellAnchor>
  <xdr:twoCellAnchor>
    <xdr:from>
      <xdr:col>30</xdr:col>
      <xdr:colOff>466726</xdr:colOff>
      <xdr:row>522</xdr:row>
      <xdr:rowOff>134407</xdr:rowOff>
    </xdr:from>
    <xdr:to>
      <xdr:col>31</xdr:col>
      <xdr:colOff>628651</xdr:colOff>
      <xdr:row>522</xdr:row>
      <xdr:rowOff>866774</xdr:rowOff>
    </xdr:to>
    <xdr:sp macro="[0]!Module3SafeguardC" textlink="">
      <xdr:nvSpPr>
        <xdr:cNvPr id="101" name="Flowchart: Process 100"/>
        <xdr:cNvSpPr/>
      </xdr:nvSpPr>
      <xdr:spPr>
        <a:xfrm>
          <a:off x="38261926" y="142733182"/>
          <a:ext cx="1428750" cy="7323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le  Module 3, Garantie (c) </a:t>
          </a:r>
        </a:p>
      </xdr:txBody>
    </xdr:sp>
    <xdr:clientData fPrintsWithSheet="0"/>
  </xdr:twoCellAnchor>
  <xdr:twoCellAnchor>
    <xdr:from>
      <xdr:col>26</xdr:col>
      <xdr:colOff>76201</xdr:colOff>
      <xdr:row>573</xdr:row>
      <xdr:rowOff>83344</xdr:rowOff>
    </xdr:from>
    <xdr:to>
      <xdr:col>27</xdr:col>
      <xdr:colOff>1247775</xdr:colOff>
      <xdr:row>573</xdr:row>
      <xdr:rowOff>533344</xdr:rowOff>
    </xdr:to>
    <xdr:sp macro="[0]!Table3_OutputPrintBox_Click" textlink="">
      <xdr:nvSpPr>
        <xdr:cNvPr id="106" name="Flowchart: Process 105"/>
        <xdr:cNvSpPr/>
      </xdr:nvSpPr>
      <xdr:spPr>
        <a:xfrm>
          <a:off x="33394651" y="159341344"/>
          <a:ext cx="1743074"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fPrintsWithSheet="0"/>
  </xdr:twoCellAnchor>
  <xdr:twoCellAnchor>
    <xdr:from>
      <xdr:col>31</xdr:col>
      <xdr:colOff>685800</xdr:colOff>
      <xdr:row>573</xdr:row>
      <xdr:rowOff>83343</xdr:rowOff>
    </xdr:from>
    <xdr:to>
      <xdr:col>32</xdr:col>
      <xdr:colOff>542611</xdr:colOff>
      <xdr:row>573</xdr:row>
      <xdr:rowOff>790574</xdr:rowOff>
    </xdr:to>
    <xdr:sp macro="[0]!Module33.Module3" textlink="">
      <xdr:nvSpPr>
        <xdr:cNvPr id="107" name="Flowchart: Process 106"/>
        <xdr:cNvSpPr/>
      </xdr:nvSpPr>
      <xdr:spPr>
        <a:xfrm flipH="1">
          <a:off x="39747825" y="159341343"/>
          <a:ext cx="1256986" cy="707231"/>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Module 3</a:t>
          </a:r>
        </a:p>
      </xdr:txBody>
    </xdr:sp>
    <xdr:clientData fPrintsWithSheet="0"/>
  </xdr:twoCellAnchor>
  <xdr:twoCellAnchor>
    <xdr:from>
      <xdr:col>28</xdr:col>
      <xdr:colOff>209551</xdr:colOff>
      <xdr:row>573</xdr:row>
      <xdr:rowOff>83344</xdr:rowOff>
    </xdr:from>
    <xdr:to>
      <xdr:col>30</xdr:col>
      <xdr:colOff>361951</xdr:colOff>
      <xdr:row>573</xdr:row>
      <xdr:rowOff>533344</xdr:rowOff>
    </xdr:to>
    <xdr:sp macro="[0]!Module3SafeguardC" textlink="">
      <xdr:nvSpPr>
        <xdr:cNvPr id="108" name="Flowchart: Process 107"/>
        <xdr:cNvSpPr/>
      </xdr:nvSpPr>
      <xdr:spPr>
        <a:xfrm>
          <a:off x="36461701" y="159341344"/>
          <a:ext cx="16954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(c) </a:t>
          </a:r>
        </a:p>
      </xdr:txBody>
    </xdr:sp>
    <xdr:clientData fPrintsWithSheet="0"/>
  </xdr:twoCellAnchor>
  <xdr:twoCellAnchor>
    <xdr:from>
      <xdr:col>30</xdr:col>
      <xdr:colOff>466726</xdr:colOff>
      <xdr:row>573</xdr:row>
      <xdr:rowOff>83344</xdr:rowOff>
    </xdr:from>
    <xdr:to>
      <xdr:col>31</xdr:col>
      <xdr:colOff>495300</xdr:colOff>
      <xdr:row>573</xdr:row>
      <xdr:rowOff>762000</xdr:rowOff>
    </xdr:to>
    <xdr:sp macro="[0]!Module3SafeguardD" textlink="">
      <xdr:nvSpPr>
        <xdr:cNvPr id="109" name="Flowchart: Process 108"/>
        <xdr:cNvSpPr/>
      </xdr:nvSpPr>
      <xdr:spPr>
        <a:xfrm>
          <a:off x="38261926" y="159341344"/>
          <a:ext cx="1295399" cy="678656"/>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le  Module 3, Garantie (d) </a:t>
          </a:r>
        </a:p>
      </xdr:txBody>
    </xdr:sp>
    <xdr:clientData fPrintsWithSheet="0"/>
  </xdr:twoCellAnchor>
  <xdr:twoCellAnchor>
    <xdr:from>
      <xdr:col>26</xdr:col>
      <xdr:colOff>38101</xdr:colOff>
      <xdr:row>625</xdr:row>
      <xdr:rowOff>95250</xdr:rowOff>
    </xdr:from>
    <xdr:to>
      <xdr:col>27</xdr:col>
      <xdr:colOff>1209675</xdr:colOff>
      <xdr:row>625</xdr:row>
      <xdr:rowOff>545250</xdr:rowOff>
    </xdr:to>
    <xdr:sp macro="[0]!Table3_OutputPrintBox_Click" textlink="">
      <xdr:nvSpPr>
        <xdr:cNvPr id="110" name="Flowchart: Process 109"/>
        <xdr:cNvSpPr/>
      </xdr:nvSpPr>
      <xdr:spPr>
        <a:xfrm>
          <a:off x="33356551" y="176441100"/>
          <a:ext cx="1743074"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fPrintsWithSheet="0"/>
  </xdr:twoCellAnchor>
  <xdr:twoCellAnchor>
    <xdr:from>
      <xdr:col>31</xdr:col>
      <xdr:colOff>609600</xdr:colOff>
      <xdr:row>625</xdr:row>
      <xdr:rowOff>95249</xdr:rowOff>
    </xdr:from>
    <xdr:to>
      <xdr:col>32</xdr:col>
      <xdr:colOff>533400</xdr:colOff>
      <xdr:row>625</xdr:row>
      <xdr:rowOff>762000</xdr:rowOff>
    </xdr:to>
    <xdr:sp macro="[0]!Module33.Module3" textlink="">
      <xdr:nvSpPr>
        <xdr:cNvPr id="111" name="Flowchart: Process 110"/>
        <xdr:cNvSpPr/>
      </xdr:nvSpPr>
      <xdr:spPr>
        <a:xfrm flipH="1">
          <a:off x="39671625" y="176441099"/>
          <a:ext cx="1323975" cy="666751"/>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Module 3</a:t>
          </a:r>
        </a:p>
      </xdr:txBody>
    </xdr:sp>
    <xdr:clientData fPrintsWithSheet="0"/>
  </xdr:twoCellAnchor>
  <xdr:twoCellAnchor>
    <xdr:from>
      <xdr:col>28</xdr:col>
      <xdr:colOff>200026</xdr:colOff>
      <xdr:row>625</xdr:row>
      <xdr:rowOff>95250</xdr:rowOff>
    </xdr:from>
    <xdr:to>
      <xdr:col>30</xdr:col>
      <xdr:colOff>352426</xdr:colOff>
      <xdr:row>625</xdr:row>
      <xdr:rowOff>545250</xdr:rowOff>
    </xdr:to>
    <xdr:sp macro="[0]!Module3SafeguardD" textlink="">
      <xdr:nvSpPr>
        <xdr:cNvPr id="112" name="Flowchart: Process 111"/>
        <xdr:cNvSpPr/>
      </xdr:nvSpPr>
      <xdr:spPr>
        <a:xfrm>
          <a:off x="36452176" y="176441100"/>
          <a:ext cx="16954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(d) </a:t>
          </a:r>
        </a:p>
      </xdr:txBody>
    </xdr:sp>
    <xdr:clientData fPrintsWithSheet="0"/>
  </xdr:twoCellAnchor>
  <xdr:twoCellAnchor>
    <xdr:from>
      <xdr:col>30</xdr:col>
      <xdr:colOff>457200</xdr:colOff>
      <xdr:row>625</xdr:row>
      <xdr:rowOff>95250</xdr:rowOff>
    </xdr:from>
    <xdr:to>
      <xdr:col>31</xdr:col>
      <xdr:colOff>485775</xdr:colOff>
      <xdr:row>625</xdr:row>
      <xdr:rowOff>781050</xdr:rowOff>
    </xdr:to>
    <xdr:sp macro="[0]!Module3SafeguardE" textlink="">
      <xdr:nvSpPr>
        <xdr:cNvPr id="113" name="Flowchart: Process 112"/>
        <xdr:cNvSpPr/>
      </xdr:nvSpPr>
      <xdr:spPr>
        <a:xfrm>
          <a:off x="38252400" y="176441100"/>
          <a:ext cx="1295400" cy="6858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le  Module 3, Garantie (e) </a:t>
          </a:r>
        </a:p>
      </xdr:txBody>
    </xdr:sp>
    <xdr:clientData fPrintsWithSheet="0"/>
  </xdr:twoCellAnchor>
  <xdr:twoCellAnchor>
    <xdr:from>
      <xdr:col>26</xdr:col>
      <xdr:colOff>28575</xdr:colOff>
      <xdr:row>679</xdr:row>
      <xdr:rowOff>95250</xdr:rowOff>
    </xdr:from>
    <xdr:to>
      <xdr:col>27</xdr:col>
      <xdr:colOff>1238250</xdr:colOff>
      <xdr:row>679</xdr:row>
      <xdr:rowOff>545250</xdr:rowOff>
    </xdr:to>
    <xdr:sp macro="[0]!Table3_OutputPrintBox_Click" textlink="">
      <xdr:nvSpPr>
        <xdr:cNvPr id="114" name="Flowchart: Process 113"/>
        <xdr:cNvSpPr/>
      </xdr:nvSpPr>
      <xdr:spPr>
        <a:xfrm>
          <a:off x="33347025" y="193633725"/>
          <a:ext cx="17811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fPrintsWithSheet="0"/>
  </xdr:twoCellAnchor>
  <xdr:twoCellAnchor>
    <xdr:from>
      <xdr:col>31</xdr:col>
      <xdr:colOff>723900</xdr:colOff>
      <xdr:row>679</xdr:row>
      <xdr:rowOff>95250</xdr:rowOff>
    </xdr:from>
    <xdr:to>
      <xdr:col>32</xdr:col>
      <xdr:colOff>542925</xdr:colOff>
      <xdr:row>679</xdr:row>
      <xdr:rowOff>809626</xdr:rowOff>
    </xdr:to>
    <xdr:sp macro="[0]!Module33.Module3" textlink="">
      <xdr:nvSpPr>
        <xdr:cNvPr id="115" name="Flowchart: Process 114"/>
        <xdr:cNvSpPr/>
      </xdr:nvSpPr>
      <xdr:spPr>
        <a:xfrm flipH="1">
          <a:off x="39785925" y="193633725"/>
          <a:ext cx="1219200" cy="714376"/>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Module 3</a:t>
          </a:r>
        </a:p>
      </xdr:txBody>
    </xdr:sp>
    <xdr:clientData fPrintsWithSheet="0"/>
  </xdr:twoCellAnchor>
  <xdr:twoCellAnchor>
    <xdr:from>
      <xdr:col>28</xdr:col>
      <xdr:colOff>266700</xdr:colOff>
      <xdr:row>679</xdr:row>
      <xdr:rowOff>95250</xdr:rowOff>
    </xdr:from>
    <xdr:to>
      <xdr:col>30</xdr:col>
      <xdr:colOff>476250</xdr:colOff>
      <xdr:row>679</xdr:row>
      <xdr:rowOff>545250</xdr:rowOff>
    </xdr:to>
    <xdr:sp macro="[0]!Module3SafeguardE" textlink="">
      <xdr:nvSpPr>
        <xdr:cNvPr id="116" name="Flowchart: Process 115"/>
        <xdr:cNvSpPr/>
      </xdr:nvSpPr>
      <xdr:spPr>
        <a:xfrm>
          <a:off x="36518850" y="193633725"/>
          <a:ext cx="17526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(e) </a:t>
          </a:r>
        </a:p>
      </xdr:txBody>
    </xdr:sp>
    <xdr:clientData fPrintsWithSheet="0"/>
  </xdr:twoCellAnchor>
  <xdr:twoCellAnchor>
    <xdr:from>
      <xdr:col>30</xdr:col>
      <xdr:colOff>581319</xdr:colOff>
      <xdr:row>679</xdr:row>
      <xdr:rowOff>95249</xdr:rowOff>
    </xdr:from>
    <xdr:to>
      <xdr:col>31</xdr:col>
      <xdr:colOff>600075</xdr:colOff>
      <xdr:row>679</xdr:row>
      <xdr:rowOff>809624</xdr:rowOff>
    </xdr:to>
    <xdr:sp macro="[0]!Module3SafeguardF" textlink="">
      <xdr:nvSpPr>
        <xdr:cNvPr id="117" name="Flowchart: Process 116"/>
        <xdr:cNvSpPr/>
      </xdr:nvSpPr>
      <xdr:spPr>
        <a:xfrm>
          <a:off x="38376519" y="193633724"/>
          <a:ext cx="1285581" cy="714375"/>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le  Module 3, Garantie (f) </a:t>
          </a:r>
        </a:p>
      </xdr:txBody>
    </xdr:sp>
    <xdr:clientData fPrintsWithSheet="0"/>
  </xdr:twoCellAnchor>
  <xdr:twoCellAnchor>
    <xdr:from>
      <xdr:col>26</xdr:col>
      <xdr:colOff>19050</xdr:colOff>
      <xdr:row>733</xdr:row>
      <xdr:rowOff>100012</xdr:rowOff>
    </xdr:from>
    <xdr:to>
      <xdr:col>27</xdr:col>
      <xdr:colOff>1219200</xdr:colOff>
      <xdr:row>733</xdr:row>
      <xdr:rowOff>550012</xdr:rowOff>
    </xdr:to>
    <xdr:sp macro="[0]!Table3_OutputPrintBox_Click" textlink="">
      <xdr:nvSpPr>
        <xdr:cNvPr id="118" name="Flowchart: Process 117"/>
        <xdr:cNvSpPr/>
      </xdr:nvSpPr>
      <xdr:spPr>
        <a:xfrm>
          <a:off x="33337500" y="208945162"/>
          <a:ext cx="17716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fPrintsWithSheet="0"/>
  </xdr:twoCellAnchor>
  <xdr:twoCellAnchor>
    <xdr:from>
      <xdr:col>31</xdr:col>
      <xdr:colOff>762000</xdr:colOff>
      <xdr:row>733</xdr:row>
      <xdr:rowOff>100012</xdr:rowOff>
    </xdr:from>
    <xdr:to>
      <xdr:col>32</xdr:col>
      <xdr:colOff>540231</xdr:colOff>
      <xdr:row>733</xdr:row>
      <xdr:rowOff>857250</xdr:rowOff>
    </xdr:to>
    <xdr:sp macro="[0]!Module33.Module3" textlink="">
      <xdr:nvSpPr>
        <xdr:cNvPr id="119" name="Flowchart: Process 118"/>
        <xdr:cNvSpPr/>
      </xdr:nvSpPr>
      <xdr:spPr>
        <a:xfrm flipH="1">
          <a:off x="39824025" y="208945162"/>
          <a:ext cx="1178406" cy="757238"/>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Module 3</a:t>
          </a:r>
        </a:p>
      </xdr:txBody>
    </xdr:sp>
    <xdr:clientData fPrintsWithSheet="0"/>
  </xdr:twoCellAnchor>
  <xdr:twoCellAnchor>
    <xdr:from>
      <xdr:col>28</xdr:col>
      <xdr:colOff>180976</xdr:colOff>
      <xdr:row>733</xdr:row>
      <xdr:rowOff>100012</xdr:rowOff>
    </xdr:from>
    <xdr:to>
      <xdr:col>30</xdr:col>
      <xdr:colOff>323850</xdr:colOff>
      <xdr:row>733</xdr:row>
      <xdr:rowOff>550012</xdr:rowOff>
    </xdr:to>
    <xdr:sp macro="[0]!Module3SafeguardF" textlink="">
      <xdr:nvSpPr>
        <xdr:cNvPr id="120" name="Flowchart: Process 119"/>
        <xdr:cNvSpPr/>
      </xdr:nvSpPr>
      <xdr:spPr>
        <a:xfrm>
          <a:off x="36433126" y="208945162"/>
          <a:ext cx="1685924"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(f) </a:t>
          </a:r>
        </a:p>
      </xdr:txBody>
    </xdr:sp>
    <xdr:clientData fPrintsWithSheet="0"/>
  </xdr:twoCellAnchor>
  <xdr:twoCellAnchor>
    <xdr:from>
      <xdr:col>30</xdr:col>
      <xdr:colOff>466726</xdr:colOff>
      <xdr:row>733</xdr:row>
      <xdr:rowOff>100012</xdr:rowOff>
    </xdr:from>
    <xdr:to>
      <xdr:col>31</xdr:col>
      <xdr:colOff>628650</xdr:colOff>
      <xdr:row>733</xdr:row>
      <xdr:rowOff>838200</xdr:rowOff>
    </xdr:to>
    <xdr:sp macro="[0]!Module3SafeguardG" textlink="">
      <xdr:nvSpPr>
        <xdr:cNvPr id="121" name="Flowchart: Process 120"/>
        <xdr:cNvSpPr/>
      </xdr:nvSpPr>
      <xdr:spPr>
        <a:xfrm>
          <a:off x="38261926" y="208945162"/>
          <a:ext cx="1428749" cy="738188"/>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le  Module 3, Garantie (g) </a:t>
          </a:r>
        </a:p>
      </xdr:txBody>
    </xdr:sp>
    <xdr:clientData fPrintsWithSheet="0"/>
  </xdr:twoCellAnchor>
  <xdr:twoCellAnchor>
    <xdr:from>
      <xdr:col>26</xdr:col>
      <xdr:colOff>57150</xdr:colOff>
      <xdr:row>777</xdr:row>
      <xdr:rowOff>97631</xdr:rowOff>
    </xdr:from>
    <xdr:to>
      <xdr:col>27</xdr:col>
      <xdr:colOff>1266294</xdr:colOff>
      <xdr:row>777</xdr:row>
      <xdr:rowOff>547631</xdr:rowOff>
    </xdr:to>
    <xdr:sp macro="[0]!Table3_OutputPrintBox_Click" textlink="">
      <xdr:nvSpPr>
        <xdr:cNvPr id="122" name="Flowchart: Process 121"/>
        <xdr:cNvSpPr/>
      </xdr:nvSpPr>
      <xdr:spPr>
        <a:xfrm>
          <a:off x="33375600" y="221010956"/>
          <a:ext cx="1780644"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fPrintsWithSheet="0"/>
  </xdr:twoCellAnchor>
  <xdr:twoCellAnchor>
    <xdr:from>
      <xdr:col>31</xdr:col>
      <xdr:colOff>729368</xdr:colOff>
      <xdr:row>777</xdr:row>
      <xdr:rowOff>97631</xdr:rowOff>
    </xdr:from>
    <xdr:to>
      <xdr:col>32</xdr:col>
      <xdr:colOff>578329</xdr:colOff>
      <xdr:row>777</xdr:row>
      <xdr:rowOff>547631</xdr:rowOff>
    </xdr:to>
    <xdr:sp macro="[0]!Module33.Module3" textlink="">
      <xdr:nvSpPr>
        <xdr:cNvPr id="123" name="Flowchart: Process 122"/>
        <xdr:cNvSpPr/>
      </xdr:nvSpPr>
      <xdr:spPr>
        <a:xfrm flipH="1">
          <a:off x="39743768" y="212990906"/>
          <a:ext cx="124913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Module 3</a:t>
          </a:r>
        </a:p>
      </xdr:txBody>
    </xdr:sp>
    <xdr:clientData fPrintsWithSheet="0"/>
  </xdr:twoCellAnchor>
  <xdr:twoCellAnchor>
    <xdr:from>
      <xdr:col>29</xdr:col>
      <xdr:colOff>9526</xdr:colOff>
      <xdr:row>777</xdr:row>
      <xdr:rowOff>97631</xdr:rowOff>
    </xdr:from>
    <xdr:to>
      <xdr:col>30</xdr:col>
      <xdr:colOff>428625</xdr:colOff>
      <xdr:row>777</xdr:row>
      <xdr:rowOff>547631</xdr:rowOff>
    </xdr:to>
    <xdr:sp macro="[0]!Module3SafeguardG" textlink="">
      <xdr:nvSpPr>
        <xdr:cNvPr id="124" name="Flowchart: Process 123"/>
        <xdr:cNvSpPr/>
      </xdr:nvSpPr>
      <xdr:spPr>
        <a:xfrm>
          <a:off x="36556951" y="221010956"/>
          <a:ext cx="1666874"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(g) </a:t>
          </a:r>
        </a:p>
      </xdr:txBody>
    </xdr:sp>
    <xdr:clientData fPrintsWithSheet="0"/>
  </xdr:twoCellAnchor>
  <xdr:twoCellAnchor>
    <xdr:from>
      <xdr:col>15</xdr:col>
      <xdr:colOff>200026</xdr:colOff>
      <xdr:row>75</xdr:row>
      <xdr:rowOff>9525</xdr:rowOff>
    </xdr:from>
    <xdr:to>
      <xdr:col>16</xdr:col>
      <xdr:colOff>813858</xdr:colOff>
      <xdr:row>77</xdr:row>
      <xdr:rowOff>78525</xdr:rowOff>
    </xdr:to>
    <xdr:sp macro="[0]!Table2_OutputPrintBox_Click" textlink="">
      <xdr:nvSpPr>
        <xdr:cNvPr id="130" name="Flowchart: Process 129"/>
        <xdr:cNvSpPr/>
      </xdr:nvSpPr>
      <xdr:spPr>
        <a:xfrm>
          <a:off x="21212176" y="23441025"/>
          <a:ext cx="166158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fPrintsWithSheet="0"/>
  </xdr:twoCellAnchor>
  <xdr:twoCellAnchor>
    <xdr:from>
      <xdr:col>18</xdr:col>
      <xdr:colOff>1371600</xdr:colOff>
      <xdr:row>75</xdr:row>
      <xdr:rowOff>9525</xdr:rowOff>
    </xdr:from>
    <xdr:to>
      <xdr:col>18</xdr:col>
      <xdr:colOff>2521430</xdr:colOff>
      <xdr:row>77</xdr:row>
      <xdr:rowOff>78525</xdr:rowOff>
    </xdr:to>
    <xdr:sp macro="[0]!Module33.Module2" textlink="">
      <xdr:nvSpPr>
        <xdr:cNvPr id="131" name="Flowchart: Process 130"/>
        <xdr:cNvSpPr/>
      </xdr:nvSpPr>
      <xdr:spPr>
        <a:xfrm flipH="1">
          <a:off x="27108150" y="23441025"/>
          <a:ext cx="114983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Module 2</a:t>
          </a:r>
        </a:p>
      </xdr:txBody>
    </xdr:sp>
    <xdr:clientData fPrintsWithSheet="0"/>
  </xdr:twoCellAnchor>
  <xdr:twoCellAnchor>
    <xdr:from>
      <xdr:col>16</xdr:col>
      <xdr:colOff>952500</xdr:colOff>
      <xdr:row>75</xdr:row>
      <xdr:rowOff>9525</xdr:rowOff>
    </xdr:from>
    <xdr:to>
      <xdr:col>16</xdr:col>
      <xdr:colOff>2624019</xdr:colOff>
      <xdr:row>77</xdr:row>
      <xdr:rowOff>78525</xdr:rowOff>
    </xdr:to>
    <xdr:sp macro="[0]!Module2SafeguardA" textlink="">
      <xdr:nvSpPr>
        <xdr:cNvPr id="132" name="Flowchart: Process 131"/>
        <xdr:cNvSpPr/>
      </xdr:nvSpPr>
      <xdr:spPr>
        <a:xfrm>
          <a:off x="23012400" y="23441025"/>
          <a:ext cx="1671519"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(a) </a:t>
          </a:r>
        </a:p>
      </xdr:txBody>
    </xdr:sp>
    <xdr:clientData fPrintsWithSheet="0"/>
  </xdr:twoCellAnchor>
  <xdr:twoCellAnchor>
    <xdr:from>
      <xdr:col>16</xdr:col>
      <xdr:colOff>2752724</xdr:colOff>
      <xdr:row>75</xdr:row>
      <xdr:rowOff>9525</xdr:rowOff>
    </xdr:from>
    <xdr:to>
      <xdr:col>18</xdr:col>
      <xdr:colOff>1247775</xdr:colOff>
      <xdr:row>77</xdr:row>
      <xdr:rowOff>78525</xdr:rowOff>
    </xdr:to>
    <xdr:sp macro="[0]!Module2SafeguardB" textlink="">
      <xdr:nvSpPr>
        <xdr:cNvPr id="133" name="Flowchart: Process 132"/>
        <xdr:cNvSpPr/>
      </xdr:nvSpPr>
      <xdr:spPr>
        <a:xfrm>
          <a:off x="24812624" y="23441025"/>
          <a:ext cx="21717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le  Module 2, Garantie (b) </a:t>
          </a:r>
        </a:p>
      </xdr:txBody>
    </xdr:sp>
    <xdr:clientData fPrintsWithSheet="0"/>
  </xdr:twoCellAnchor>
  <xdr:twoCellAnchor>
    <xdr:from>
      <xdr:col>15</xdr:col>
      <xdr:colOff>400050</xdr:colOff>
      <xdr:row>135</xdr:row>
      <xdr:rowOff>9525</xdr:rowOff>
    </xdr:from>
    <xdr:to>
      <xdr:col>16</xdr:col>
      <xdr:colOff>990600</xdr:colOff>
      <xdr:row>137</xdr:row>
      <xdr:rowOff>78525</xdr:rowOff>
    </xdr:to>
    <xdr:sp macro="[0]!Table2_OutputPrintBox_Click" textlink="">
      <xdr:nvSpPr>
        <xdr:cNvPr id="134" name="Flowchart: Process 133"/>
        <xdr:cNvSpPr/>
      </xdr:nvSpPr>
      <xdr:spPr>
        <a:xfrm>
          <a:off x="21412200" y="38404800"/>
          <a:ext cx="16383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fPrintsWithSheet="0"/>
  </xdr:twoCellAnchor>
  <xdr:twoCellAnchor>
    <xdr:from>
      <xdr:col>18</xdr:col>
      <xdr:colOff>1523999</xdr:colOff>
      <xdr:row>135</xdr:row>
      <xdr:rowOff>9525</xdr:rowOff>
    </xdr:from>
    <xdr:to>
      <xdr:col>18</xdr:col>
      <xdr:colOff>2530954</xdr:colOff>
      <xdr:row>137</xdr:row>
      <xdr:rowOff>78525</xdr:rowOff>
    </xdr:to>
    <xdr:sp macro="[0]!Module33.Module2" textlink="">
      <xdr:nvSpPr>
        <xdr:cNvPr id="135" name="Flowchart: Process 134"/>
        <xdr:cNvSpPr/>
      </xdr:nvSpPr>
      <xdr:spPr>
        <a:xfrm flipH="1">
          <a:off x="27260549" y="38404800"/>
          <a:ext cx="100695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Module 2</a:t>
          </a:r>
        </a:p>
      </xdr:txBody>
    </xdr:sp>
    <xdr:clientData fPrintsWithSheet="0"/>
  </xdr:twoCellAnchor>
  <xdr:twoCellAnchor>
    <xdr:from>
      <xdr:col>16</xdr:col>
      <xdr:colOff>1123950</xdr:colOff>
      <xdr:row>135</xdr:row>
      <xdr:rowOff>9525</xdr:rowOff>
    </xdr:from>
    <xdr:to>
      <xdr:col>16</xdr:col>
      <xdr:colOff>2852619</xdr:colOff>
      <xdr:row>137</xdr:row>
      <xdr:rowOff>78525</xdr:rowOff>
    </xdr:to>
    <xdr:sp macro="[0]!Module2SafeguardB" textlink="">
      <xdr:nvSpPr>
        <xdr:cNvPr id="136" name="Flowchart: Process 135"/>
        <xdr:cNvSpPr/>
      </xdr:nvSpPr>
      <xdr:spPr>
        <a:xfrm>
          <a:off x="23183850" y="38404800"/>
          <a:ext cx="1728669"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(b) </a:t>
          </a:r>
        </a:p>
      </xdr:txBody>
    </xdr:sp>
    <xdr:clientData fPrintsWithSheet="0"/>
  </xdr:twoCellAnchor>
  <xdr:twoCellAnchor>
    <xdr:from>
      <xdr:col>16</xdr:col>
      <xdr:colOff>2981325</xdr:colOff>
      <xdr:row>135</xdr:row>
      <xdr:rowOff>9525</xdr:rowOff>
    </xdr:from>
    <xdr:to>
      <xdr:col>18</xdr:col>
      <xdr:colOff>1428750</xdr:colOff>
      <xdr:row>137</xdr:row>
      <xdr:rowOff>78525</xdr:rowOff>
    </xdr:to>
    <xdr:sp macro="[0]!Module2SafeguardC" textlink="">
      <xdr:nvSpPr>
        <xdr:cNvPr id="137" name="Flowchart: Process 136"/>
        <xdr:cNvSpPr/>
      </xdr:nvSpPr>
      <xdr:spPr>
        <a:xfrm>
          <a:off x="25041225" y="38404800"/>
          <a:ext cx="21240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le  Module 2, Garantie (c) </a:t>
          </a:r>
        </a:p>
      </xdr:txBody>
    </xdr:sp>
    <xdr:clientData fPrintsWithSheet="0"/>
  </xdr:twoCellAnchor>
  <xdr:twoCellAnchor>
    <xdr:from>
      <xdr:col>15</xdr:col>
      <xdr:colOff>447676</xdr:colOff>
      <xdr:row>188</xdr:row>
      <xdr:rowOff>114300</xdr:rowOff>
    </xdr:from>
    <xdr:to>
      <xdr:col>16</xdr:col>
      <xdr:colOff>1057276</xdr:colOff>
      <xdr:row>190</xdr:row>
      <xdr:rowOff>183300</xdr:rowOff>
    </xdr:to>
    <xdr:sp macro="[0]!Table2_OutputPrintBox_Click" textlink="">
      <xdr:nvSpPr>
        <xdr:cNvPr id="138" name="Flowchart: Process 137"/>
        <xdr:cNvSpPr/>
      </xdr:nvSpPr>
      <xdr:spPr>
        <a:xfrm>
          <a:off x="21459826" y="53759100"/>
          <a:ext cx="16573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fPrintsWithSheet="0"/>
  </xdr:twoCellAnchor>
  <xdr:twoCellAnchor>
    <xdr:from>
      <xdr:col>18</xdr:col>
      <xdr:colOff>1523999</xdr:colOff>
      <xdr:row>188</xdr:row>
      <xdr:rowOff>114300</xdr:rowOff>
    </xdr:from>
    <xdr:to>
      <xdr:col>18</xdr:col>
      <xdr:colOff>2530954</xdr:colOff>
      <xdr:row>190</xdr:row>
      <xdr:rowOff>183300</xdr:rowOff>
    </xdr:to>
    <xdr:sp macro="[0]!Module33.Module2" textlink="">
      <xdr:nvSpPr>
        <xdr:cNvPr id="139" name="Flowchart: Process 138"/>
        <xdr:cNvSpPr/>
      </xdr:nvSpPr>
      <xdr:spPr>
        <a:xfrm flipH="1">
          <a:off x="27260549" y="53759100"/>
          <a:ext cx="100695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Module 2</a:t>
          </a:r>
        </a:p>
      </xdr:txBody>
    </xdr:sp>
    <xdr:clientData fPrintsWithSheet="0"/>
  </xdr:twoCellAnchor>
  <xdr:twoCellAnchor>
    <xdr:from>
      <xdr:col>16</xdr:col>
      <xdr:colOff>1162050</xdr:colOff>
      <xdr:row>188</xdr:row>
      <xdr:rowOff>114300</xdr:rowOff>
    </xdr:from>
    <xdr:to>
      <xdr:col>16</xdr:col>
      <xdr:colOff>2852619</xdr:colOff>
      <xdr:row>190</xdr:row>
      <xdr:rowOff>183300</xdr:rowOff>
    </xdr:to>
    <xdr:sp macro="[0]!Module2SafeguardC" textlink="">
      <xdr:nvSpPr>
        <xdr:cNvPr id="140" name="Flowchart: Process 139"/>
        <xdr:cNvSpPr/>
      </xdr:nvSpPr>
      <xdr:spPr>
        <a:xfrm>
          <a:off x="23221950" y="53759100"/>
          <a:ext cx="1690569"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(c) </a:t>
          </a:r>
        </a:p>
      </xdr:txBody>
    </xdr:sp>
    <xdr:clientData fPrintsWithSheet="0"/>
  </xdr:twoCellAnchor>
  <xdr:twoCellAnchor>
    <xdr:from>
      <xdr:col>16</xdr:col>
      <xdr:colOff>2971800</xdr:colOff>
      <xdr:row>188</xdr:row>
      <xdr:rowOff>114300</xdr:rowOff>
    </xdr:from>
    <xdr:to>
      <xdr:col>18</xdr:col>
      <xdr:colOff>1419225</xdr:colOff>
      <xdr:row>190</xdr:row>
      <xdr:rowOff>183300</xdr:rowOff>
    </xdr:to>
    <xdr:sp macro="[0]!Module2SafeguardD" textlink="">
      <xdr:nvSpPr>
        <xdr:cNvPr id="141" name="Flowchart: Process 140"/>
        <xdr:cNvSpPr/>
      </xdr:nvSpPr>
      <xdr:spPr>
        <a:xfrm>
          <a:off x="25031700" y="53759100"/>
          <a:ext cx="21240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le  Module 2, Garantie (d) </a:t>
          </a:r>
        </a:p>
      </xdr:txBody>
    </xdr:sp>
    <xdr:clientData fPrintsWithSheet="0"/>
  </xdr:twoCellAnchor>
  <xdr:twoCellAnchor>
    <xdr:from>
      <xdr:col>15</xdr:col>
      <xdr:colOff>371476</xdr:colOff>
      <xdr:row>245</xdr:row>
      <xdr:rowOff>0</xdr:rowOff>
    </xdr:from>
    <xdr:to>
      <xdr:col>16</xdr:col>
      <xdr:colOff>962026</xdr:colOff>
      <xdr:row>247</xdr:row>
      <xdr:rowOff>69000</xdr:rowOff>
    </xdr:to>
    <xdr:sp macro="[0]!Table2_OutputPrintBox_Click" textlink="">
      <xdr:nvSpPr>
        <xdr:cNvPr id="142" name="Flowchart: Process 141"/>
        <xdr:cNvSpPr/>
      </xdr:nvSpPr>
      <xdr:spPr>
        <a:xfrm>
          <a:off x="21383626" y="68541900"/>
          <a:ext cx="16383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fPrintsWithSheet="0"/>
  </xdr:twoCellAnchor>
  <xdr:twoCellAnchor>
    <xdr:from>
      <xdr:col>18</xdr:col>
      <xdr:colOff>1504949</xdr:colOff>
      <xdr:row>245</xdr:row>
      <xdr:rowOff>0</xdr:rowOff>
    </xdr:from>
    <xdr:to>
      <xdr:col>18</xdr:col>
      <xdr:colOff>2530954</xdr:colOff>
      <xdr:row>247</xdr:row>
      <xdr:rowOff>69000</xdr:rowOff>
    </xdr:to>
    <xdr:sp macro="[0]!Module33.Module2" textlink="">
      <xdr:nvSpPr>
        <xdr:cNvPr id="143" name="Flowchart: Process 142"/>
        <xdr:cNvSpPr/>
      </xdr:nvSpPr>
      <xdr:spPr>
        <a:xfrm flipH="1">
          <a:off x="27241499" y="68541900"/>
          <a:ext cx="102600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Module 2</a:t>
          </a:r>
        </a:p>
      </xdr:txBody>
    </xdr:sp>
    <xdr:clientData fPrintsWithSheet="0"/>
  </xdr:twoCellAnchor>
  <xdr:twoCellAnchor>
    <xdr:from>
      <xdr:col>16</xdr:col>
      <xdr:colOff>1095375</xdr:colOff>
      <xdr:row>245</xdr:row>
      <xdr:rowOff>0</xdr:rowOff>
    </xdr:from>
    <xdr:to>
      <xdr:col>16</xdr:col>
      <xdr:colOff>2809876</xdr:colOff>
      <xdr:row>247</xdr:row>
      <xdr:rowOff>69000</xdr:rowOff>
    </xdr:to>
    <xdr:sp macro="[0]!Module2SafeguardD" textlink="">
      <xdr:nvSpPr>
        <xdr:cNvPr id="144" name="Flowchart: Process 143"/>
        <xdr:cNvSpPr/>
      </xdr:nvSpPr>
      <xdr:spPr>
        <a:xfrm>
          <a:off x="23155275" y="68541900"/>
          <a:ext cx="17145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(d) </a:t>
          </a:r>
        </a:p>
      </xdr:txBody>
    </xdr:sp>
    <xdr:clientData fPrintsWithSheet="0"/>
  </xdr:twoCellAnchor>
  <xdr:twoCellAnchor>
    <xdr:from>
      <xdr:col>16</xdr:col>
      <xdr:colOff>2924175</xdr:colOff>
      <xdr:row>245</xdr:row>
      <xdr:rowOff>0</xdr:rowOff>
    </xdr:from>
    <xdr:to>
      <xdr:col>18</xdr:col>
      <xdr:colOff>1390650</xdr:colOff>
      <xdr:row>247</xdr:row>
      <xdr:rowOff>69000</xdr:rowOff>
    </xdr:to>
    <xdr:sp macro="[0]!Module2SafeguardE" textlink="">
      <xdr:nvSpPr>
        <xdr:cNvPr id="145" name="Flowchart: Process 144"/>
        <xdr:cNvSpPr/>
      </xdr:nvSpPr>
      <xdr:spPr>
        <a:xfrm>
          <a:off x="24984075" y="68541900"/>
          <a:ext cx="21431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le  Module 2, Garantie (e) </a:t>
          </a:r>
        </a:p>
      </xdr:txBody>
    </xdr:sp>
    <xdr:clientData fPrintsWithSheet="0"/>
  </xdr:twoCellAnchor>
  <xdr:twoCellAnchor>
    <xdr:from>
      <xdr:col>15</xdr:col>
      <xdr:colOff>361950</xdr:colOff>
      <xdr:row>305</xdr:row>
      <xdr:rowOff>0</xdr:rowOff>
    </xdr:from>
    <xdr:to>
      <xdr:col>16</xdr:col>
      <xdr:colOff>971551</xdr:colOff>
      <xdr:row>307</xdr:row>
      <xdr:rowOff>69000</xdr:rowOff>
    </xdr:to>
    <xdr:sp macro="[0]!Table2_OutputPrintBox_Click" textlink="">
      <xdr:nvSpPr>
        <xdr:cNvPr id="146" name="Flowchart: Process 145"/>
        <xdr:cNvSpPr/>
      </xdr:nvSpPr>
      <xdr:spPr>
        <a:xfrm>
          <a:off x="21374100" y="84239100"/>
          <a:ext cx="16573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fPrintsWithSheet="0"/>
  </xdr:twoCellAnchor>
  <xdr:twoCellAnchor>
    <xdr:from>
      <xdr:col>18</xdr:col>
      <xdr:colOff>1523999</xdr:colOff>
      <xdr:row>305</xdr:row>
      <xdr:rowOff>0</xdr:rowOff>
    </xdr:from>
    <xdr:to>
      <xdr:col>18</xdr:col>
      <xdr:colOff>2530954</xdr:colOff>
      <xdr:row>307</xdr:row>
      <xdr:rowOff>69000</xdr:rowOff>
    </xdr:to>
    <xdr:sp macro="[0]!Module33.Module2" textlink="">
      <xdr:nvSpPr>
        <xdr:cNvPr id="147" name="Flowchart: Process 146"/>
        <xdr:cNvSpPr/>
      </xdr:nvSpPr>
      <xdr:spPr>
        <a:xfrm flipH="1">
          <a:off x="27260549" y="84239100"/>
          <a:ext cx="100695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Module 2</a:t>
          </a:r>
        </a:p>
      </xdr:txBody>
    </xdr:sp>
    <xdr:clientData fPrintsWithSheet="0"/>
  </xdr:twoCellAnchor>
  <xdr:twoCellAnchor>
    <xdr:from>
      <xdr:col>16</xdr:col>
      <xdr:colOff>1095375</xdr:colOff>
      <xdr:row>305</xdr:row>
      <xdr:rowOff>0</xdr:rowOff>
    </xdr:from>
    <xdr:to>
      <xdr:col>16</xdr:col>
      <xdr:colOff>2762250</xdr:colOff>
      <xdr:row>307</xdr:row>
      <xdr:rowOff>69000</xdr:rowOff>
    </xdr:to>
    <xdr:sp macro="[0]!Module2SafeguardE" textlink="">
      <xdr:nvSpPr>
        <xdr:cNvPr id="148" name="Flowchart: Process 147"/>
        <xdr:cNvSpPr/>
      </xdr:nvSpPr>
      <xdr:spPr>
        <a:xfrm>
          <a:off x="23155275" y="84239100"/>
          <a:ext cx="16668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(e) </a:t>
          </a:r>
        </a:p>
      </xdr:txBody>
    </xdr:sp>
    <xdr:clientData fPrintsWithSheet="0"/>
  </xdr:twoCellAnchor>
  <xdr:twoCellAnchor>
    <xdr:from>
      <xdr:col>16</xdr:col>
      <xdr:colOff>2886076</xdr:colOff>
      <xdr:row>305</xdr:row>
      <xdr:rowOff>0</xdr:rowOff>
    </xdr:from>
    <xdr:to>
      <xdr:col>18</xdr:col>
      <xdr:colOff>1381126</xdr:colOff>
      <xdr:row>307</xdr:row>
      <xdr:rowOff>69000</xdr:rowOff>
    </xdr:to>
    <xdr:sp macro="[0]!Module2SafeguardF" textlink="">
      <xdr:nvSpPr>
        <xdr:cNvPr id="149" name="Flowchart: Process 148"/>
        <xdr:cNvSpPr/>
      </xdr:nvSpPr>
      <xdr:spPr>
        <a:xfrm>
          <a:off x="24945976" y="84239100"/>
          <a:ext cx="21717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le  Module 2, Garantie (f) </a:t>
          </a:r>
        </a:p>
      </xdr:txBody>
    </xdr:sp>
    <xdr:clientData fPrintsWithSheet="0"/>
  </xdr:twoCellAnchor>
  <xdr:twoCellAnchor>
    <xdr:from>
      <xdr:col>15</xdr:col>
      <xdr:colOff>438150</xdr:colOff>
      <xdr:row>360</xdr:row>
      <xdr:rowOff>0</xdr:rowOff>
    </xdr:from>
    <xdr:to>
      <xdr:col>16</xdr:col>
      <xdr:colOff>1028701</xdr:colOff>
      <xdr:row>362</xdr:row>
      <xdr:rowOff>69000</xdr:rowOff>
    </xdr:to>
    <xdr:sp macro="[0]!Table2_OutputPrintBox_Click" textlink="">
      <xdr:nvSpPr>
        <xdr:cNvPr id="150" name="Flowchart: Process 149"/>
        <xdr:cNvSpPr/>
      </xdr:nvSpPr>
      <xdr:spPr>
        <a:xfrm>
          <a:off x="21450300" y="99450525"/>
          <a:ext cx="16383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fPrintsWithSheet="0"/>
  </xdr:twoCellAnchor>
  <xdr:twoCellAnchor>
    <xdr:from>
      <xdr:col>18</xdr:col>
      <xdr:colOff>1533525</xdr:colOff>
      <xdr:row>360</xdr:row>
      <xdr:rowOff>0</xdr:rowOff>
    </xdr:from>
    <xdr:to>
      <xdr:col>18</xdr:col>
      <xdr:colOff>2530955</xdr:colOff>
      <xdr:row>362</xdr:row>
      <xdr:rowOff>69000</xdr:rowOff>
    </xdr:to>
    <xdr:sp macro="[0]!Module33.Module2" textlink="">
      <xdr:nvSpPr>
        <xdr:cNvPr id="151" name="Flowchart: Process 150"/>
        <xdr:cNvSpPr/>
      </xdr:nvSpPr>
      <xdr:spPr>
        <a:xfrm flipH="1">
          <a:off x="27270075" y="99450525"/>
          <a:ext cx="99743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Module 2</a:t>
          </a:r>
        </a:p>
      </xdr:txBody>
    </xdr:sp>
    <xdr:clientData fPrintsWithSheet="0"/>
  </xdr:twoCellAnchor>
  <xdr:twoCellAnchor>
    <xdr:from>
      <xdr:col>16</xdr:col>
      <xdr:colOff>1152525</xdr:colOff>
      <xdr:row>360</xdr:row>
      <xdr:rowOff>0</xdr:rowOff>
    </xdr:from>
    <xdr:to>
      <xdr:col>16</xdr:col>
      <xdr:colOff>2847976</xdr:colOff>
      <xdr:row>362</xdr:row>
      <xdr:rowOff>69000</xdr:rowOff>
    </xdr:to>
    <xdr:sp macro="[0]!Module2SafeguardF" textlink="">
      <xdr:nvSpPr>
        <xdr:cNvPr id="152" name="Flowchart: Process 151"/>
        <xdr:cNvSpPr/>
      </xdr:nvSpPr>
      <xdr:spPr>
        <a:xfrm>
          <a:off x="23212425" y="99450525"/>
          <a:ext cx="16954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(f) </a:t>
          </a:r>
        </a:p>
      </xdr:txBody>
    </xdr:sp>
    <xdr:clientData fPrintsWithSheet="0"/>
  </xdr:twoCellAnchor>
  <xdr:twoCellAnchor>
    <xdr:from>
      <xdr:col>16</xdr:col>
      <xdr:colOff>2971800</xdr:colOff>
      <xdr:row>360</xdr:row>
      <xdr:rowOff>0</xdr:rowOff>
    </xdr:from>
    <xdr:to>
      <xdr:col>18</xdr:col>
      <xdr:colOff>1419225</xdr:colOff>
      <xdr:row>362</xdr:row>
      <xdr:rowOff>69000</xdr:rowOff>
    </xdr:to>
    <xdr:sp macro="[0]!Module2SafeguardG" textlink="">
      <xdr:nvSpPr>
        <xdr:cNvPr id="153" name="Flowchart: Process 152"/>
        <xdr:cNvSpPr/>
      </xdr:nvSpPr>
      <xdr:spPr>
        <a:xfrm>
          <a:off x="25031700" y="99450525"/>
          <a:ext cx="21240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le  Module 2, Garantie (g) </a:t>
          </a:r>
        </a:p>
      </xdr:txBody>
    </xdr:sp>
    <xdr:clientData fPrintsWithSheet="0"/>
  </xdr:twoCellAnchor>
  <xdr:twoCellAnchor>
    <xdr:from>
      <xdr:col>16</xdr:col>
      <xdr:colOff>0</xdr:colOff>
      <xdr:row>398</xdr:row>
      <xdr:rowOff>171450</xdr:rowOff>
    </xdr:from>
    <xdr:to>
      <xdr:col>16</xdr:col>
      <xdr:colOff>1647825</xdr:colOff>
      <xdr:row>401</xdr:row>
      <xdr:rowOff>49950</xdr:rowOff>
    </xdr:to>
    <xdr:sp macro="[0]!Table2_OutputPrintBox_Click" textlink="">
      <xdr:nvSpPr>
        <xdr:cNvPr id="154" name="Flowchart: Process 153"/>
        <xdr:cNvSpPr/>
      </xdr:nvSpPr>
      <xdr:spPr>
        <a:xfrm>
          <a:off x="22059900" y="108070650"/>
          <a:ext cx="16478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des résultats</a:t>
          </a:r>
        </a:p>
      </xdr:txBody>
    </xdr:sp>
    <xdr:clientData fPrintsWithSheet="0"/>
  </xdr:twoCellAnchor>
  <xdr:twoCellAnchor>
    <xdr:from>
      <xdr:col>18</xdr:col>
      <xdr:colOff>1062742</xdr:colOff>
      <xdr:row>398</xdr:row>
      <xdr:rowOff>171450</xdr:rowOff>
    </xdr:from>
    <xdr:to>
      <xdr:col>18</xdr:col>
      <xdr:colOff>2838449</xdr:colOff>
      <xdr:row>401</xdr:row>
      <xdr:rowOff>49950</xdr:rowOff>
    </xdr:to>
    <xdr:sp macro="[0]!Module33.Module3" textlink="">
      <xdr:nvSpPr>
        <xdr:cNvPr id="155" name="Flowchart: Process 154"/>
        <xdr:cNvSpPr/>
      </xdr:nvSpPr>
      <xdr:spPr>
        <a:xfrm flipH="1">
          <a:off x="26799292" y="108070650"/>
          <a:ext cx="1775707"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 </a:t>
          </a:r>
        </a:p>
      </xdr:txBody>
    </xdr:sp>
    <xdr:clientData fPrintsWithSheet="0"/>
  </xdr:twoCellAnchor>
  <xdr:twoCellAnchor>
    <xdr:from>
      <xdr:col>16</xdr:col>
      <xdr:colOff>1762125</xdr:colOff>
      <xdr:row>398</xdr:row>
      <xdr:rowOff>171450</xdr:rowOff>
    </xdr:from>
    <xdr:to>
      <xdr:col>16</xdr:col>
      <xdr:colOff>3438525</xdr:colOff>
      <xdr:row>401</xdr:row>
      <xdr:rowOff>49950</xdr:rowOff>
    </xdr:to>
    <xdr:sp macro="[0]!Module3SafeguardG" textlink="">
      <xdr:nvSpPr>
        <xdr:cNvPr id="156" name="Flowchart: Process 155"/>
        <xdr:cNvSpPr/>
      </xdr:nvSpPr>
      <xdr:spPr>
        <a:xfrm>
          <a:off x="23822025" y="108070650"/>
          <a:ext cx="16764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(g) </a:t>
          </a:r>
        </a:p>
      </xdr:txBody>
    </xdr:sp>
    <xdr:clientData fPrintsWithSheet="0"/>
  </xdr:twoCellAnchor>
  <xdr:twoCellAnchor>
    <xdr:from>
      <xdr:col>17</xdr:col>
      <xdr:colOff>47625</xdr:colOff>
      <xdr:row>398</xdr:row>
      <xdr:rowOff>171450</xdr:rowOff>
    </xdr:from>
    <xdr:to>
      <xdr:col>18</xdr:col>
      <xdr:colOff>909931</xdr:colOff>
      <xdr:row>401</xdr:row>
      <xdr:rowOff>49950</xdr:rowOff>
    </xdr:to>
    <xdr:sp macro="[0]!Module33.Module2" textlink="">
      <xdr:nvSpPr>
        <xdr:cNvPr id="157" name="Flowchart: Process 156"/>
        <xdr:cNvSpPr/>
      </xdr:nvSpPr>
      <xdr:spPr>
        <a:xfrm>
          <a:off x="25641300" y="108070650"/>
          <a:ext cx="100518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Module 2</a:t>
          </a:r>
        </a:p>
      </xdr:txBody>
    </xdr:sp>
    <xdr:clientData fPrintsWithSheet="0"/>
  </xdr:twoCellAnchor>
  <xdr:twoCellAnchor>
    <xdr:from>
      <xdr:col>18</xdr:col>
      <xdr:colOff>2666999</xdr:colOff>
      <xdr:row>75</xdr:row>
      <xdr:rowOff>0</xdr:rowOff>
    </xdr:from>
    <xdr:to>
      <xdr:col>20</xdr:col>
      <xdr:colOff>380999</xdr:colOff>
      <xdr:row>77</xdr:row>
      <xdr:rowOff>69000</xdr:rowOff>
    </xdr:to>
    <xdr:sp macro="[0]!Module33.Module3" textlink="">
      <xdr:nvSpPr>
        <xdr:cNvPr id="60" name="Flowchart: Process 59"/>
        <xdr:cNvSpPr/>
      </xdr:nvSpPr>
      <xdr:spPr>
        <a:xfrm flipH="1">
          <a:off x="28403549" y="23431500"/>
          <a:ext cx="17716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 </a:t>
          </a:r>
        </a:p>
      </xdr:txBody>
    </xdr:sp>
    <xdr:clientData fPrintsWithSheet="0"/>
  </xdr:twoCellAnchor>
  <xdr:twoCellAnchor>
    <xdr:from>
      <xdr:col>18</xdr:col>
      <xdr:colOff>2686049</xdr:colOff>
      <xdr:row>135</xdr:row>
      <xdr:rowOff>0</xdr:rowOff>
    </xdr:from>
    <xdr:to>
      <xdr:col>20</xdr:col>
      <xdr:colOff>409574</xdr:colOff>
      <xdr:row>137</xdr:row>
      <xdr:rowOff>69000</xdr:rowOff>
    </xdr:to>
    <xdr:sp macro="[0]!Module33.Module3" textlink="">
      <xdr:nvSpPr>
        <xdr:cNvPr id="63" name="Flowchart: Process 62"/>
        <xdr:cNvSpPr/>
      </xdr:nvSpPr>
      <xdr:spPr>
        <a:xfrm flipH="1">
          <a:off x="28422599" y="38395275"/>
          <a:ext cx="17811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a:t>
          </a:r>
        </a:p>
      </xdr:txBody>
    </xdr:sp>
    <xdr:clientData fPrintsWithSheet="0"/>
  </xdr:twoCellAnchor>
  <xdr:twoCellAnchor>
    <xdr:from>
      <xdr:col>18</xdr:col>
      <xdr:colOff>2686048</xdr:colOff>
      <xdr:row>188</xdr:row>
      <xdr:rowOff>114300</xdr:rowOff>
    </xdr:from>
    <xdr:to>
      <xdr:col>20</xdr:col>
      <xdr:colOff>438149</xdr:colOff>
      <xdr:row>190</xdr:row>
      <xdr:rowOff>183300</xdr:rowOff>
    </xdr:to>
    <xdr:sp macro="[0]!Module33.Module3" textlink="">
      <xdr:nvSpPr>
        <xdr:cNvPr id="64" name="Flowchart: Process 63"/>
        <xdr:cNvSpPr/>
      </xdr:nvSpPr>
      <xdr:spPr>
        <a:xfrm flipH="1">
          <a:off x="28422598" y="53759100"/>
          <a:ext cx="18097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 </a:t>
          </a:r>
        </a:p>
      </xdr:txBody>
    </xdr:sp>
    <xdr:clientData fPrintsWithSheet="0"/>
  </xdr:twoCellAnchor>
  <xdr:twoCellAnchor>
    <xdr:from>
      <xdr:col>18</xdr:col>
      <xdr:colOff>2686048</xdr:colOff>
      <xdr:row>245</xdr:row>
      <xdr:rowOff>0</xdr:rowOff>
    </xdr:from>
    <xdr:to>
      <xdr:col>20</xdr:col>
      <xdr:colOff>419099</xdr:colOff>
      <xdr:row>247</xdr:row>
      <xdr:rowOff>69000</xdr:rowOff>
    </xdr:to>
    <xdr:sp macro="[0]!Module33.Module3" textlink="">
      <xdr:nvSpPr>
        <xdr:cNvPr id="65" name="Flowchart: Process 64"/>
        <xdr:cNvSpPr/>
      </xdr:nvSpPr>
      <xdr:spPr>
        <a:xfrm flipH="1">
          <a:off x="28422598" y="68541900"/>
          <a:ext cx="17907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 </a:t>
          </a:r>
        </a:p>
      </xdr:txBody>
    </xdr:sp>
    <xdr:clientData fPrintsWithSheet="0"/>
  </xdr:twoCellAnchor>
  <xdr:twoCellAnchor>
    <xdr:from>
      <xdr:col>18</xdr:col>
      <xdr:colOff>2676523</xdr:colOff>
      <xdr:row>305</xdr:row>
      <xdr:rowOff>0</xdr:rowOff>
    </xdr:from>
    <xdr:to>
      <xdr:col>20</xdr:col>
      <xdr:colOff>390524</xdr:colOff>
      <xdr:row>307</xdr:row>
      <xdr:rowOff>69000</xdr:rowOff>
    </xdr:to>
    <xdr:sp macro="[0]!Module33.Module3" textlink="">
      <xdr:nvSpPr>
        <xdr:cNvPr id="66" name="Flowchart: Process 65"/>
        <xdr:cNvSpPr/>
      </xdr:nvSpPr>
      <xdr:spPr>
        <a:xfrm flipH="1">
          <a:off x="28413073" y="84239100"/>
          <a:ext cx="17716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 </a:t>
          </a:r>
        </a:p>
      </xdr:txBody>
    </xdr:sp>
    <xdr:clientData fPrintsWithSheet="0"/>
  </xdr:twoCellAnchor>
  <xdr:twoCellAnchor>
    <xdr:from>
      <xdr:col>18</xdr:col>
      <xdr:colOff>2686048</xdr:colOff>
      <xdr:row>360</xdr:row>
      <xdr:rowOff>0</xdr:rowOff>
    </xdr:from>
    <xdr:to>
      <xdr:col>20</xdr:col>
      <xdr:colOff>428624</xdr:colOff>
      <xdr:row>362</xdr:row>
      <xdr:rowOff>69000</xdr:rowOff>
    </xdr:to>
    <xdr:sp macro="[0]!Module33.Module3" textlink="">
      <xdr:nvSpPr>
        <xdr:cNvPr id="67" name="Flowchart: Process 66"/>
        <xdr:cNvSpPr/>
      </xdr:nvSpPr>
      <xdr:spPr>
        <a:xfrm flipH="1">
          <a:off x="28422598" y="99450525"/>
          <a:ext cx="18002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Poursuivez avec le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 </a:t>
          </a:r>
        </a:p>
      </xdr:txBody>
    </xdr:sp>
    <xdr:clientData fPrintsWithSheet="0"/>
  </xdr:twoCellAnchor>
  <mc:AlternateContent xmlns:mc="http://schemas.openxmlformats.org/markup-compatibility/2006">
    <mc:Choice xmlns:a14="http://schemas.microsoft.com/office/drawing/2010/main" Requires="a14">
      <xdr:twoCellAnchor>
        <xdr:from>
          <xdr:col>11</xdr:col>
          <xdr:colOff>47625</xdr:colOff>
          <xdr:row>34</xdr:row>
          <xdr:rowOff>152400</xdr:rowOff>
        </xdr:from>
        <xdr:to>
          <xdr:col>12</xdr:col>
          <xdr:colOff>847725</xdr:colOff>
          <xdr:row>35</xdr:row>
          <xdr:rowOff>409575</xdr:rowOff>
        </xdr:to>
        <xdr:sp macro="" textlink="">
          <xdr:nvSpPr>
            <xdr:cNvPr id="17409" name="Button 1" hidden="1">
              <a:extLst>
                <a:ext uri="{63B3BB69-23CF-44E3-9099-C40C66FF867C}">
                  <a14:compatExt spid="_x0000_s1740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200025</xdr:colOff>
          <xdr:row>77</xdr:row>
          <xdr:rowOff>171450</xdr:rowOff>
        </xdr:from>
        <xdr:to>
          <xdr:col>16</xdr:col>
          <xdr:colOff>809625</xdr:colOff>
          <xdr:row>77</xdr:row>
          <xdr:rowOff>619125</xdr:rowOff>
        </xdr:to>
        <xdr:sp macro="" textlink="">
          <xdr:nvSpPr>
            <xdr:cNvPr id="17410" name="Button 2" hidden="1">
              <a:extLst>
                <a:ext uri="{63B3BB69-23CF-44E3-9099-C40C66FF867C}">
                  <a14:compatExt spid="_x0000_s1741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381000</xdr:colOff>
          <xdr:row>137</xdr:row>
          <xdr:rowOff>161925</xdr:rowOff>
        </xdr:from>
        <xdr:to>
          <xdr:col>16</xdr:col>
          <xdr:colOff>990600</xdr:colOff>
          <xdr:row>137</xdr:row>
          <xdr:rowOff>609600</xdr:rowOff>
        </xdr:to>
        <xdr:sp macro="" textlink="">
          <xdr:nvSpPr>
            <xdr:cNvPr id="17411" name="Button 3" hidden="1">
              <a:extLst>
                <a:ext uri="{63B3BB69-23CF-44E3-9099-C40C66FF867C}">
                  <a14:compatExt spid="_x0000_s1741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447675</xdr:colOff>
          <xdr:row>191</xdr:row>
          <xdr:rowOff>95250</xdr:rowOff>
        </xdr:from>
        <xdr:to>
          <xdr:col>16</xdr:col>
          <xdr:colOff>1057275</xdr:colOff>
          <xdr:row>191</xdr:row>
          <xdr:rowOff>542925</xdr:rowOff>
        </xdr:to>
        <xdr:sp macro="" textlink="">
          <xdr:nvSpPr>
            <xdr:cNvPr id="17413" name="Button 5" hidden="1">
              <a:extLst>
                <a:ext uri="{63B3BB69-23CF-44E3-9099-C40C66FF867C}">
                  <a14:compatExt spid="_x0000_s1741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361950</xdr:colOff>
          <xdr:row>247</xdr:row>
          <xdr:rowOff>171450</xdr:rowOff>
        </xdr:from>
        <xdr:to>
          <xdr:col>16</xdr:col>
          <xdr:colOff>971550</xdr:colOff>
          <xdr:row>248</xdr:row>
          <xdr:rowOff>428625</xdr:rowOff>
        </xdr:to>
        <xdr:sp macro="" textlink="">
          <xdr:nvSpPr>
            <xdr:cNvPr id="17414" name="Button 6" hidden="1">
              <a:extLst>
                <a:ext uri="{63B3BB69-23CF-44E3-9099-C40C66FF867C}">
                  <a14:compatExt spid="_x0000_s1741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352425</xdr:colOff>
          <xdr:row>307</xdr:row>
          <xdr:rowOff>171450</xdr:rowOff>
        </xdr:from>
        <xdr:to>
          <xdr:col>16</xdr:col>
          <xdr:colOff>962025</xdr:colOff>
          <xdr:row>310</xdr:row>
          <xdr:rowOff>38100</xdr:rowOff>
        </xdr:to>
        <xdr:sp macro="" textlink="">
          <xdr:nvSpPr>
            <xdr:cNvPr id="17415" name="Button 7" hidden="1">
              <a:extLst>
                <a:ext uri="{63B3BB69-23CF-44E3-9099-C40C66FF867C}">
                  <a14:compatExt spid="_x0000_s1741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438150</xdr:colOff>
          <xdr:row>362</xdr:row>
          <xdr:rowOff>161925</xdr:rowOff>
        </xdr:from>
        <xdr:to>
          <xdr:col>16</xdr:col>
          <xdr:colOff>1047750</xdr:colOff>
          <xdr:row>363</xdr:row>
          <xdr:rowOff>419100</xdr:rowOff>
        </xdr:to>
        <xdr:sp macro="" textlink="">
          <xdr:nvSpPr>
            <xdr:cNvPr id="17416" name="Button 8" hidden="1">
              <a:extLst>
                <a:ext uri="{63B3BB69-23CF-44E3-9099-C40C66FF867C}">
                  <a14:compatExt spid="_x0000_s1741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1009650</xdr:colOff>
          <xdr:row>401</xdr:row>
          <xdr:rowOff>152400</xdr:rowOff>
        </xdr:from>
        <xdr:to>
          <xdr:col>16</xdr:col>
          <xdr:colOff>1619250</xdr:colOff>
          <xdr:row>402</xdr:row>
          <xdr:rowOff>409575</xdr:rowOff>
        </xdr:to>
        <xdr:sp macro="" textlink="">
          <xdr:nvSpPr>
            <xdr:cNvPr id="17417" name="Button 9" hidden="1">
              <a:extLst>
                <a:ext uri="{63B3BB69-23CF-44E3-9099-C40C66FF867C}">
                  <a14:compatExt spid="_x0000_s1741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542925</xdr:colOff>
          <xdr:row>460</xdr:row>
          <xdr:rowOff>152400</xdr:rowOff>
        </xdr:from>
        <xdr:to>
          <xdr:col>34</xdr:col>
          <xdr:colOff>9525</xdr:colOff>
          <xdr:row>460</xdr:row>
          <xdr:rowOff>600075</xdr:rowOff>
        </xdr:to>
        <xdr:sp macro="" textlink="">
          <xdr:nvSpPr>
            <xdr:cNvPr id="17418" name="Button 10" hidden="1">
              <a:extLst>
                <a:ext uri="{63B3BB69-23CF-44E3-9099-C40C66FF867C}">
                  <a14:compatExt spid="_x0000_s1741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628650</xdr:colOff>
          <xdr:row>522</xdr:row>
          <xdr:rowOff>123825</xdr:rowOff>
        </xdr:from>
        <xdr:to>
          <xdr:col>34</xdr:col>
          <xdr:colOff>0</xdr:colOff>
          <xdr:row>522</xdr:row>
          <xdr:rowOff>571500</xdr:rowOff>
        </xdr:to>
        <xdr:sp macro="" textlink="">
          <xdr:nvSpPr>
            <xdr:cNvPr id="17419" name="Button 11" hidden="1">
              <a:extLst>
                <a:ext uri="{63B3BB69-23CF-44E3-9099-C40C66FF867C}">
                  <a14:compatExt spid="_x0000_s1741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657225</xdr:colOff>
          <xdr:row>573</xdr:row>
          <xdr:rowOff>95250</xdr:rowOff>
        </xdr:from>
        <xdr:to>
          <xdr:col>33</xdr:col>
          <xdr:colOff>1209675</xdr:colOff>
          <xdr:row>573</xdr:row>
          <xdr:rowOff>542925</xdr:rowOff>
        </xdr:to>
        <xdr:sp macro="" textlink="">
          <xdr:nvSpPr>
            <xdr:cNvPr id="17420" name="Button 12" hidden="1">
              <a:extLst>
                <a:ext uri="{63B3BB69-23CF-44E3-9099-C40C66FF867C}">
                  <a14:compatExt spid="_x0000_s1742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638175</xdr:colOff>
          <xdr:row>625</xdr:row>
          <xdr:rowOff>85725</xdr:rowOff>
        </xdr:from>
        <xdr:to>
          <xdr:col>33</xdr:col>
          <xdr:colOff>1190625</xdr:colOff>
          <xdr:row>625</xdr:row>
          <xdr:rowOff>533400</xdr:rowOff>
        </xdr:to>
        <xdr:sp macro="" textlink="">
          <xdr:nvSpPr>
            <xdr:cNvPr id="17421" name="Button 13" hidden="1">
              <a:extLst>
                <a:ext uri="{63B3BB69-23CF-44E3-9099-C40C66FF867C}">
                  <a14:compatExt spid="_x0000_s1742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666750</xdr:colOff>
          <xdr:row>679</xdr:row>
          <xdr:rowOff>104775</xdr:rowOff>
        </xdr:from>
        <xdr:to>
          <xdr:col>33</xdr:col>
          <xdr:colOff>1219200</xdr:colOff>
          <xdr:row>679</xdr:row>
          <xdr:rowOff>552450</xdr:rowOff>
        </xdr:to>
        <xdr:sp macro="" textlink="">
          <xdr:nvSpPr>
            <xdr:cNvPr id="17422" name="Button 14" hidden="1">
              <a:extLst>
                <a:ext uri="{63B3BB69-23CF-44E3-9099-C40C66FF867C}">
                  <a14:compatExt spid="_x0000_s1742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657225</xdr:colOff>
          <xdr:row>733</xdr:row>
          <xdr:rowOff>104775</xdr:rowOff>
        </xdr:from>
        <xdr:to>
          <xdr:col>34</xdr:col>
          <xdr:colOff>0</xdr:colOff>
          <xdr:row>733</xdr:row>
          <xdr:rowOff>552450</xdr:rowOff>
        </xdr:to>
        <xdr:sp macro="" textlink="">
          <xdr:nvSpPr>
            <xdr:cNvPr id="17423" name="Button 15" hidden="1">
              <a:extLst>
                <a:ext uri="{63B3BB69-23CF-44E3-9099-C40C66FF867C}">
                  <a14:compatExt spid="_x0000_s1742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704850</xdr:colOff>
          <xdr:row>777</xdr:row>
          <xdr:rowOff>95250</xdr:rowOff>
        </xdr:from>
        <xdr:to>
          <xdr:col>33</xdr:col>
          <xdr:colOff>1219200</xdr:colOff>
          <xdr:row>777</xdr:row>
          <xdr:rowOff>542925</xdr:rowOff>
        </xdr:to>
        <xdr:sp macro="" textlink="">
          <xdr:nvSpPr>
            <xdr:cNvPr id="17424" name="Button 16" hidden="1">
              <a:extLst>
                <a:ext uri="{63B3BB69-23CF-44E3-9099-C40C66FF867C}">
                  <a14:compatExt spid="_x0000_s1742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36</xdr:col>
          <xdr:colOff>3876675</xdr:colOff>
          <xdr:row>485</xdr:row>
          <xdr:rowOff>257175</xdr:rowOff>
        </xdr:from>
        <xdr:to>
          <xdr:col>36</xdr:col>
          <xdr:colOff>5638800</xdr:colOff>
          <xdr:row>485</xdr:row>
          <xdr:rowOff>704850</xdr:rowOff>
        </xdr:to>
        <xdr:sp macro="" textlink="">
          <xdr:nvSpPr>
            <xdr:cNvPr id="17425" name="Button 17" hidden="1">
              <a:extLst>
                <a:ext uri="{63B3BB69-23CF-44E3-9099-C40C66FF867C}">
                  <a14:compatExt spid="_x0000_s174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xdr:twoCellAnchor>
    <xdr:from>
      <xdr:col>36</xdr:col>
      <xdr:colOff>857250</xdr:colOff>
      <xdr:row>485</xdr:row>
      <xdr:rowOff>266700</xdr:rowOff>
    </xdr:from>
    <xdr:to>
      <xdr:col>36</xdr:col>
      <xdr:colOff>1971675</xdr:colOff>
      <xdr:row>485</xdr:row>
      <xdr:rowOff>712467</xdr:rowOff>
    </xdr:to>
    <xdr:sp macro="[0]!Table3_OutputPrintBox_Click" textlink="">
      <xdr:nvSpPr>
        <xdr:cNvPr id="162" name="Flowchart: Process 161"/>
        <xdr:cNvSpPr/>
      </xdr:nvSpPr>
      <xdr:spPr>
        <a:xfrm>
          <a:off x="44834175" y="132607050"/>
          <a:ext cx="1114425"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 les remarques</a:t>
          </a:r>
        </a:p>
      </xdr:txBody>
    </xdr:sp>
    <xdr:clientData fPrintsWithSheet="0"/>
  </xdr:twoCellAnchor>
  <xdr:twoCellAnchor>
    <xdr:from>
      <xdr:col>36</xdr:col>
      <xdr:colOff>2105025</xdr:colOff>
      <xdr:row>485</xdr:row>
      <xdr:rowOff>266700</xdr:rowOff>
    </xdr:from>
    <xdr:to>
      <xdr:col>36</xdr:col>
      <xdr:colOff>3694818</xdr:colOff>
      <xdr:row>485</xdr:row>
      <xdr:rowOff>712467</xdr:rowOff>
    </xdr:to>
    <xdr:sp macro="[0]!GoToOutputTable_Module3SafA" textlink="">
      <xdr:nvSpPr>
        <xdr:cNvPr id="163" name="Flowchart: Process 162"/>
        <xdr:cNvSpPr/>
      </xdr:nvSpPr>
      <xdr:spPr>
        <a:xfrm>
          <a:off x="46081950" y="132607050"/>
          <a:ext cx="1589793"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Tableau des résultats</a:t>
          </a:r>
        </a:p>
      </xdr:txBody>
    </xdr:sp>
    <xdr:clientData fPrintsWithSheet="0"/>
  </xdr:twoCellAnchor>
  <xdr:twoCellAnchor>
    <xdr:from>
      <xdr:col>27</xdr:col>
      <xdr:colOff>1390651</xdr:colOff>
      <xdr:row>522</xdr:row>
      <xdr:rowOff>134407</xdr:rowOff>
    </xdr:from>
    <xdr:to>
      <xdr:col>28</xdr:col>
      <xdr:colOff>95251</xdr:colOff>
      <xdr:row>522</xdr:row>
      <xdr:rowOff>1171574</xdr:rowOff>
    </xdr:to>
    <xdr:sp macro="[0]!GoToOutputTable_Module3NotesSafB" textlink="">
      <xdr:nvSpPr>
        <xdr:cNvPr id="164" name="Flowchart: Process 163"/>
        <xdr:cNvSpPr/>
      </xdr:nvSpPr>
      <xdr:spPr>
        <a:xfrm>
          <a:off x="35280601" y="142733182"/>
          <a:ext cx="1066800" cy="10371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des remarques des questions d’orientation</a:t>
          </a:r>
        </a:p>
      </xdr:txBody>
    </xdr:sp>
    <xdr:clientData fPrintsWithSheet="0"/>
  </xdr:twoCellAnchor>
  <xdr:twoCellAnchor>
    <xdr:from>
      <xdr:col>27</xdr:col>
      <xdr:colOff>1466850</xdr:colOff>
      <xdr:row>460</xdr:row>
      <xdr:rowOff>142874</xdr:rowOff>
    </xdr:from>
    <xdr:to>
      <xdr:col>28</xdr:col>
      <xdr:colOff>257175</xdr:colOff>
      <xdr:row>460</xdr:row>
      <xdr:rowOff>1162049</xdr:rowOff>
    </xdr:to>
    <xdr:sp macro="[0]!GoToOutputTable_Module3NotesSafA" textlink="">
      <xdr:nvSpPr>
        <xdr:cNvPr id="165" name="Flowchart: Process 164"/>
        <xdr:cNvSpPr/>
      </xdr:nvSpPr>
      <xdr:spPr>
        <a:xfrm>
          <a:off x="35356800" y="124777499"/>
          <a:ext cx="1152525" cy="1019175"/>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des remarques des questions d’orientation</a:t>
          </a:r>
        </a:p>
      </xdr:txBody>
    </xdr:sp>
    <xdr:clientData fPrintsWithSheet="0"/>
  </xdr:twoCellAnchor>
  <xdr:twoCellAnchor>
    <xdr:from>
      <xdr:col>27</xdr:col>
      <xdr:colOff>1381126</xdr:colOff>
      <xdr:row>573</xdr:row>
      <xdr:rowOff>95250</xdr:rowOff>
    </xdr:from>
    <xdr:to>
      <xdr:col>28</xdr:col>
      <xdr:colOff>85725</xdr:colOff>
      <xdr:row>573</xdr:row>
      <xdr:rowOff>1104900</xdr:rowOff>
    </xdr:to>
    <xdr:sp macro="[0]!GoToOutputTable_Module3NotesSafC" textlink="">
      <xdr:nvSpPr>
        <xdr:cNvPr id="166" name="Flowchart: Process 165"/>
        <xdr:cNvSpPr/>
      </xdr:nvSpPr>
      <xdr:spPr>
        <a:xfrm>
          <a:off x="35271076" y="159353250"/>
          <a:ext cx="1066799" cy="100965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des remarques des questions d’orientation</a:t>
          </a:r>
        </a:p>
      </xdr:txBody>
    </xdr:sp>
    <xdr:clientData fPrintsWithSheet="0"/>
  </xdr:twoCellAnchor>
  <xdr:twoCellAnchor>
    <xdr:from>
      <xdr:col>27</xdr:col>
      <xdr:colOff>1362076</xdr:colOff>
      <xdr:row>625</xdr:row>
      <xdr:rowOff>95249</xdr:rowOff>
    </xdr:from>
    <xdr:to>
      <xdr:col>28</xdr:col>
      <xdr:colOff>85726</xdr:colOff>
      <xdr:row>625</xdr:row>
      <xdr:rowOff>1114424</xdr:rowOff>
    </xdr:to>
    <xdr:sp macro="[0]!GoToOutputTable_Module3NotesSafD" textlink="">
      <xdr:nvSpPr>
        <xdr:cNvPr id="167" name="Flowchart: Process 166"/>
        <xdr:cNvSpPr/>
      </xdr:nvSpPr>
      <xdr:spPr>
        <a:xfrm>
          <a:off x="35252026" y="176441099"/>
          <a:ext cx="1085850" cy="1019175"/>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des remarques des questions d’orientation</a:t>
          </a:r>
        </a:p>
      </xdr:txBody>
    </xdr:sp>
    <xdr:clientData fPrintsWithSheet="0"/>
  </xdr:twoCellAnchor>
  <xdr:twoCellAnchor>
    <xdr:from>
      <xdr:col>27</xdr:col>
      <xdr:colOff>1381126</xdr:colOff>
      <xdr:row>679</xdr:row>
      <xdr:rowOff>95249</xdr:rowOff>
    </xdr:from>
    <xdr:to>
      <xdr:col>28</xdr:col>
      <xdr:colOff>95250</xdr:colOff>
      <xdr:row>679</xdr:row>
      <xdr:rowOff>1133474</xdr:rowOff>
    </xdr:to>
    <xdr:sp macro="[0]!GoToOutputTable_Module3NotesSafE" textlink="">
      <xdr:nvSpPr>
        <xdr:cNvPr id="168" name="Flowchart: Process 167"/>
        <xdr:cNvSpPr/>
      </xdr:nvSpPr>
      <xdr:spPr>
        <a:xfrm>
          <a:off x="35271076" y="193633724"/>
          <a:ext cx="1076324" cy="1038225"/>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des remarques des questions d’orientation</a:t>
          </a:r>
        </a:p>
      </xdr:txBody>
    </xdr:sp>
    <xdr:clientData fPrintsWithSheet="0"/>
  </xdr:twoCellAnchor>
  <xdr:twoCellAnchor>
    <xdr:from>
      <xdr:col>27</xdr:col>
      <xdr:colOff>1343026</xdr:colOff>
      <xdr:row>733</xdr:row>
      <xdr:rowOff>114300</xdr:rowOff>
    </xdr:from>
    <xdr:to>
      <xdr:col>28</xdr:col>
      <xdr:colOff>47626</xdr:colOff>
      <xdr:row>733</xdr:row>
      <xdr:rowOff>1123950</xdr:rowOff>
    </xdr:to>
    <xdr:sp macro="[0]!GoToOutputTable_Module3NotesSafF" textlink="">
      <xdr:nvSpPr>
        <xdr:cNvPr id="169" name="Flowchart: Process 168"/>
        <xdr:cNvSpPr/>
      </xdr:nvSpPr>
      <xdr:spPr>
        <a:xfrm>
          <a:off x="35232976" y="208959450"/>
          <a:ext cx="1066800" cy="100965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des remarques des questions d’orientation</a:t>
          </a:r>
        </a:p>
      </xdr:txBody>
    </xdr:sp>
    <xdr:clientData fPrintsWithSheet="0"/>
  </xdr:twoCellAnchor>
  <xdr:twoCellAnchor>
    <xdr:from>
      <xdr:col>27</xdr:col>
      <xdr:colOff>1428750</xdr:colOff>
      <xdr:row>777</xdr:row>
      <xdr:rowOff>95249</xdr:rowOff>
    </xdr:from>
    <xdr:to>
      <xdr:col>28</xdr:col>
      <xdr:colOff>142875</xdr:colOff>
      <xdr:row>777</xdr:row>
      <xdr:rowOff>1114424</xdr:rowOff>
    </xdr:to>
    <xdr:sp macro="[0]!GoToOutputTable_Module3NotesSafG" textlink="">
      <xdr:nvSpPr>
        <xdr:cNvPr id="170" name="Flowchart: Process 169"/>
        <xdr:cNvSpPr/>
      </xdr:nvSpPr>
      <xdr:spPr>
        <a:xfrm>
          <a:off x="35318700" y="221008574"/>
          <a:ext cx="1076325" cy="1019175"/>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des remarques des questions d’orientation</a:t>
          </a:r>
        </a:p>
      </xdr:txBody>
    </xdr:sp>
    <xdr:clientData fPrintsWithSheet="0"/>
  </xdr:twoCellAnchor>
  <mc:AlternateContent xmlns:mc="http://schemas.openxmlformats.org/markup-compatibility/2006">
    <mc:Choice xmlns:a14="http://schemas.microsoft.com/office/drawing/2010/main" Requires="a14">
      <xdr:twoCellAnchor>
        <xdr:from>
          <xdr:col>36</xdr:col>
          <xdr:colOff>3790950</xdr:colOff>
          <xdr:row>542</xdr:row>
          <xdr:rowOff>152400</xdr:rowOff>
        </xdr:from>
        <xdr:to>
          <xdr:col>36</xdr:col>
          <xdr:colOff>5553075</xdr:colOff>
          <xdr:row>542</xdr:row>
          <xdr:rowOff>600075</xdr:rowOff>
        </xdr:to>
        <xdr:sp macro="" textlink="">
          <xdr:nvSpPr>
            <xdr:cNvPr id="17426" name="Button 18" hidden="1">
              <a:extLst>
                <a:ext uri="{63B3BB69-23CF-44E3-9099-C40C66FF867C}">
                  <a14:compatExt spid="_x0000_s1742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xdr:twoCellAnchor>
    <xdr:from>
      <xdr:col>36</xdr:col>
      <xdr:colOff>638175</xdr:colOff>
      <xdr:row>542</xdr:row>
      <xdr:rowOff>161925</xdr:rowOff>
    </xdr:from>
    <xdr:to>
      <xdr:col>36</xdr:col>
      <xdr:colOff>1781176</xdr:colOff>
      <xdr:row>542</xdr:row>
      <xdr:rowOff>607692</xdr:rowOff>
    </xdr:to>
    <xdr:sp macro="[0]!Table3_OutputPrintBox_Click" textlink="">
      <xdr:nvSpPr>
        <xdr:cNvPr id="171" name="Flowchart: Process 170"/>
        <xdr:cNvSpPr/>
      </xdr:nvSpPr>
      <xdr:spPr>
        <a:xfrm>
          <a:off x="44615100" y="149190075"/>
          <a:ext cx="1143001"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 les remarques</a:t>
          </a:r>
        </a:p>
      </xdr:txBody>
    </xdr:sp>
    <xdr:clientData fPrintsWithSheet="0"/>
  </xdr:twoCellAnchor>
  <xdr:twoCellAnchor>
    <xdr:from>
      <xdr:col>36</xdr:col>
      <xdr:colOff>1924050</xdr:colOff>
      <xdr:row>542</xdr:row>
      <xdr:rowOff>161925</xdr:rowOff>
    </xdr:from>
    <xdr:to>
      <xdr:col>36</xdr:col>
      <xdr:colOff>3609093</xdr:colOff>
      <xdr:row>542</xdr:row>
      <xdr:rowOff>607692</xdr:rowOff>
    </xdr:to>
    <xdr:sp macro="[0]!GoToOutputTable_Module3SafB" textlink="">
      <xdr:nvSpPr>
        <xdr:cNvPr id="172" name="Flowchart: Process 171"/>
        <xdr:cNvSpPr/>
      </xdr:nvSpPr>
      <xdr:spPr>
        <a:xfrm>
          <a:off x="45900975" y="149190075"/>
          <a:ext cx="1685043"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Tableau des résultats</a:t>
          </a:r>
        </a:p>
      </xdr:txBody>
    </xdr:sp>
    <xdr:clientData fPrintsWithSheet="0"/>
  </xdr:twoCellAnchor>
  <mc:AlternateContent xmlns:mc="http://schemas.openxmlformats.org/markup-compatibility/2006">
    <mc:Choice xmlns:a14="http://schemas.microsoft.com/office/drawing/2010/main" Requires="a14">
      <xdr:twoCellAnchor>
        <xdr:from>
          <xdr:col>36</xdr:col>
          <xdr:colOff>3733800</xdr:colOff>
          <xdr:row>591</xdr:row>
          <xdr:rowOff>228600</xdr:rowOff>
        </xdr:from>
        <xdr:to>
          <xdr:col>36</xdr:col>
          <xdr:colOff>5495925</xdr:colOff>
          <xdr:row>591</xdr:row>
          <xdr:rowOff>676275</xdr:rowOff>
        </xdr:to>
        <xdr:sp macro="" textlink="">
          <xdr:nvSpPr>
            <xdr:cNvPr id="17427" name="Button 19" hidden="1">
              <a:extLst>
                <a:ext uri="{63B3BB69-23CF-44E3-9099-C40C66FF867C}">
                  <a14:compatExt spid="_x0000_s1742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xdr:twoCellAnchor>
    <xdr:from>
      <xdr:col>36</xdr:col>
      <xdr:colOff>609601</xdr:colOff>
      <xdr:row>591</xdr:row>
      <xdr:rowOff>238125</xdr:rowOff>
    </xdr:from>
    <xdr:to>
      <xdr:col>36</xdr:col>
      <xdr:colOff>1733551</xdr:colOff>
      <xdr:row>591</xdr:row>
      <xdr:rowOff>683892</xdr:rowOff>
    </xdr:to>
    <xdr:sp macro="[0]!Table3_OutputPrintBox_Click" textlink="">
      <xdr:nvSpPr>
        <xdr:cNvPr id="173" name="Flowchart: Process 172"/>
        <xdr:cNvSpPr/>
      </xdr:nvSpPr>
      <xdr:spPr>
        <a:xfrm>
          <a:off x="44586526" y="166516050"/>
          <a:ext cx="1123950"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 les remarques</a:t>
          </a:r>
        </a:p>
      </xdr:txBody>
    </xdr:sp>
    <xdr:clientData fPrintsWithSheet="0"/>
  </xdr:twoCellAnchor>
  <xdr:twoCellAnchor>
    <xdr:from>
      <xdr:col>36</xdr:col>
      <xdr:colOff>1905000</xdr:colOff>
      <xdr:row>591</xdr:row>
      <xdr:rowOff>238125</xdr:rowOff>
    </xdr:from>
    <xdr:to>
      <xdr:col>36</xdr:col>
      <xdr:colOff>3551943</xdr:colOff>
      <xdr:row>591</xdr:row>
      <xdr:rowOff>683892</xdr:rowOff>
    </xdr:to>
    <xdr:sp macro="[0]!GoToOutputTable_Module3SafC" textlink="">
      <xdr:nvSpPr>
        <xdr:cNvPr id="174" name="Flowchart: Process 173"/>
        <xdr:cNvSpPr/>
      </xdr:nvSpPr>
      <xdr:spPr>
        <a:xfrm>
          <a:off x="45881925" y="166516050"/>
          <a:ext cx="1646943"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Tableau des résultats</a:t>
          </a:r>
        </a:p>
      </xdr:txBody>
    </xdr:sp>
    <xdr:clientData fPrintsWithSheet="0"/>
  </xdr:twoCellAnchor>
  <mc:AlternateContent xmlns:mc="http://schemas.openxmlformats.org/markup-compatibility/2006">
    <mc:Choice xmlns:a14="http://schemas.microsoft.com/office/drawing/2010/main" Requires="a14">
      <xdr:twoCellAnchor>
        <xdr:from>
          <xdr:col>36</xdr:col>
          <xdr:colOff>3667125</xdr:colOff>
          <xdr:row>638</xdr:row>
          <xdr:rowOff>228600</xdr:rowOff>
        </xdr:from>
        <xdr:to>
          <xdr:col>36</xdr:col>
          <xdr:colOff>5429250</xdr:colOff>
          <xdr:row>638</xdr:row>
          <xdr:rowOff>676275</xdr:rowOff>
        </xdr:to>
        <xdr:sp macro="" textlink="">
          <xdr:nvSpPr>
            <xdr:cNvPr id="17428" name="Button 20" hidden="1">
              <a:extLst>
                <a:ext uri="{63B3BB69-23CF-44E3-9099-C40C66FF867C}">
                  <a14:compatExt spid="_x0000_s1742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xdr:twoCellAnchor>
    <xdr:from>
      <xdr:col>36</xdr:col>
      <xdr:colOff>514350</xdr:colOff>
      <xdr:row>638</xdr:row>
      <xdr:rowOff>238125</xdr:rowOff>
    </xdr:from>
    <xdr:to>
      <xdr:col>36</xdr:col>
      <xdr:colOff>1628775</xdr:colOff>
      <xdr:row>638</xdr:row>
      <xdr:rowOff>683892</xdr:rowOff>
    </xdr:to>
    <xdr:sp macro="[0]!Table3_OutputPrintBox_Click" textlink="">
      <xdr:nvSpPr>
        <xdr:cNvPr id="175" name="Flowchart: Process 174"/>
        <xdr:cNvSpPr/>
      </xdr:nvSpPr>
      <xdr:spPr>
        <a:xfrm>
          <a:off x="44491275" y="181679850"/>
          <a:ext cx="1114425"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 les remarques</a:t>
          </a:r>
        </a:p>
      </xdr:txBody>
    </xdr:sp>
    <xdr:clientData fPrintsWithSheet="0"/>
  </xdr:twoCellAnchor>
  <xdr:twoCellAnchor>
    <xdr:from>
      <xdr:col>36</xdr:col>
      <xdr:colOff>1800225</xdr:colOff>
      <xdr:row>638</xdr:row>
      <xdr:rowOff>238125</xdr:rowOff>
    </xdr:from>
    <xdr:to>
      <xdr:col>36</xdr:col>
      <xdr:colOff>3485268</xdr:colOff>
      <xdr:row>638</xdr:row>
      <xdr:rowOff>683892</xdr:rowOff>
    </xdr:to>
    <xdr:sp macro="[0]!GoToOutputTable_Module3SafD" textlink="">
      <xdr:nvSpPr>
        <xdr:cNvPr id="176" name="Flowchart: Process 175"/>
        <xdr:cNvSpPr/>
      </xdr:nvSpPr>
      <xdr:spPr>
        <a:xfrm>
          <a:off x="45777150" y="181679850"/>
          <a:ext cx="1685043"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Tableau des résultats</a:t>
          </a:r>
        </a:p>
      </xdr:txBody>
    </xdr:sp>
    <xdr:clientData fPrintsWithSheet="0"/>
  </xdr:twoCellAnchor>
  <mc:AlternateContent xmlns:mc="http://schemas.openxmlformats.org/markup-compatibility/2006">
    <mc:Choice xmlns:a14="http://schemas.microsoft.com/office/drawing/2010/main" Requires="a14">
      <xdr:twoCellAnchor>
        <xdr:from>
          <xdr:col>36</xdr:col>
          <xdr:colOff>3819525</xdr:colOff>
          <xdr:row>706</xdr:row>
          <xdr:rowOff>200025</xdr:rowOff>
        </xdr:from>
        <xdr:to>
          <xdr:col>36</xdr:col>
          <xdr:colOff>5581650</xdr:colOff>
          <xdr:row>706</xdr:row>
          <xdr:rowOff>647700</xdr:rowOff>
        </xdr:to>
        <xdr:sp macro="" textlink="">
          <xdr:nvSpPr>
            <xdr:cNvPr id="17429" name="Button 21" hidden="1">
              <a:extLst>
                <a:ext uri="{63B3BB69-23CF-44E3-9099-C40C66FF867C}">
                  <a14:compatExt spid="_x0000_s1742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xdr:twoCellAnchor>
    <xdr:from>
      <xdr:col>36</xdr:col>
      <xdr:colOff>666750</xdr:colOff>
      <xdr:row>706</xdr:row>
      <xdr:rowOff>209550</xdr:rowOff>
    </xdr:from>
    <xdr:to>
      <xdr:col>36</xdr:col>
      <xdr:colOff>1800225</xdr:colOff>
      <xdr:row>706</xdr:row>
      <xdr:rowOff>655317</xdr:rowOff>
    </xdr:to>
    <xdr:sp macro="[0]!Table3_OutputPrintBox_Click" textlink="">
      <xdr:nvSpPr>
        <xdr:cNvPr id="177" name="Flowchart: Process 176"/>
        <xdr:cNvSpPr/>
      </xdr:nvSpPr>
      <xdr:spPr>
        <a:xfrm>
          <a:off x="44643675" y="202482450"/>
          <a:ext cx="1133475"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 les remarques</a:t>
          </a:r>
        </a:p>
      </xdr:txBody>
    </xdr:sp>
    <xdr:clientData fPrintsWithSheet="0"/>
  </xdr:twoCellAnchor>
  <xdr:twoCellAnchor>
    <xdr:from>
      <xdr:col>36</xdr:col>
      <xdr:colOff>1952625</xdr:colOff>
      <xdr:row>706</xdr:row>
      <xdr:rowOff>209550</xdr:rowOff>
    </xdr:from>
    <xdr:to>
      <xdr:col>36</xdr:col>
      <xdr:colOff>3637668</xdr:colOff>
      <xdr:row>706</xdr:row>
      <xdr:rowOff>655317</xdr:rowOff>
    </xdr:to>
    <xdr:sp macro="[0]!GoToOutputTable_Module3SafE" textlink="">
      <xdr:nvSpPr>
        <xdr:cNvPr id="178" name="Flowchart: Process 177"/>
        <xdr:cNvSpPr/>
      </xdr:nvSpPr>
      <xdr:spPr>
        <a:xfrm>
          <a:off x="45929550" y="202482450"/>
          <a:ext cx="1685043"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Tableau des résultats</a:t>
          </a:r>
        </a:p>
      </xdr:txBody>
    </xdr:sp>
    <xdr:clientData fPrintsWithSheet="0"/>
  </xdr:twoCellAnchor>
  <mc:AlternateContent xmlns:mc="http://schemas.openxmlformats.org/markup-compatibility/2006">
    <mc:Choice xmlns:a14="http://schemas.microsoft.com/office/drawing/2010/main" Requires="a14">
      <xdr:twoCellAnchor>
        <xdr:from>
          <xdr:col>36</xdr:col>
          <xdr:colOff>3648075</xdr:colOff>
          <xdr:row>747</xdr:row>
          <xdr:rowOff>152400</xdr:rowOff>
        </xdr:from>
        <xdr:to>
          <xdr:col>36</xdr:col>
          <xdr:colOff>5410200</xdr:colOff>
          <xdr:row>747</xdr:row>
          <xdr:rowOff>600075</xdr:rowOff>
        </xdr:to>
        <xdr:sp macro="" textlink="">
          <xdr:nvSpPr>
            <xdr:cNvPr id="17430" name="Button 22" hidden="1">
              <a:extLst>
                <a:ext uri="{63B3BB69-23CF-44E3-9099-C40C66FF867C}">
                  <a14:compatExt spid="_x0000_s1743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xdr:twoCellAnchor>
    <xdr:from>
      <xdr:col>36</xdr:col>
      <xdr:colOff>495300</xdr:colOff>
      <xdr:row>747</xdr:row>
      <xdr:rowOff>161925</xdr:rowOff>
    </xdr:from>
    <xdr:to>
      <xdr:col>36</xdr:col>
      <xdr:colOff>1600201</xdr:colOff>
      <xdr:row>747</xdr:row>
      <xdr:rowOff>607692</xdr:rowOff>
    </xdr:to>
    <xdr:sp macro="[0]!Table3_OutputPrintBox_Click" textlink="">
      <xdr:nvSpPr>
        <xdr:cNvPr id="179" name="Flowchart: Process 178"/>
        <xdr:cNvSpPr/>
      </xdr:nvSpPr>
      <xdr:spPr>
        <a:xfrm>
          <a:off x="44472225" y="213969600"/>
          <a:ext cx="1104901"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 les remarques</a:t>
          </a:r>
        </a:p>
      </xdr:txBody>
    </xdr:sp>
    <xdr:clientData fPrintsWithSheet="0"/>
  </xdr:twoCellAnchor>
  <xdr:twoCellAnchor>
    <xdr:from>
      <xdr:col>36</xdr:col>
      <xdr:colOff>1800225</xdr:colOff>
      <xdr:row>747</xdr:row>
      <xdr:rowOff>161925</xdr:rowOff>
    </xdr:from>
    <xdr:to>
      <xdr:col>36</xdr:col>
      <xdr:colOff>3466218</xdr:colOff>
      <xdr:row>747</xdr:row>
      <xdr:rowOff>607692</xdr:rowOff>
    </xdr:to>
    <xdr:sp macro="[0]!GoToOutputTable_Module3SafF" textlink="">
      <xdr:nvSpPr>
        <xdr:cNvPr id="180" name="Flowchart: Process 179"/>
        <xdr:cNvSpPr/>
      </xdr:nvSpPr>
      <xdr:spPr>
        <a:xfrm>
          <a:off x="45777150" y="213969600"/>
          <a:ext cx="1665993"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Tableau des résultats</a:t>
          </a:r>
        </a:p>
      </xdr:txBody>
    </xdr:sp>
    <xdr:clientData fPrintsWithSheet="0"/>
  </xdr:twoCellAnchor>
  <mc:AlternateContent xmlns:mc="http://schemas.openxmlformats.org/markup-compatibility/2006">
    <mc:Choice xmlns:a14="http://schemas.microsoft.com/office/drawing/2010/main" Requires="a14">
      <xdr:twoCellAnchor>
        <xdr:from>
          <xdr:col>36</xdr:col>
          <xdr:colOff>3686175</xdr:colOff>
          <xdr:row>790</xdr:row>
          <xdr:rowOff>219075</xdr:rowOff>
        </xdr:from>
        <xdr:to>
          <xdr:col>36</xdr:col>
          <xdr:colOff>5448300</xdr:colOff>
          <xdr:row>790</xdr:row>
          <xdr:rowOff>666750</xdr:rowOff>
        </xdr:to>
        <xdr:sp macro="" textlink="">
          <xdr:nvSpPr>
            <xdr:cNvPr id="17431" name="Button 23" hidden="1">
              <a:extLst>
                <a:ext uri="{63B3BB69-23CF-44E3-9099-C40C66FF867C}">
                  <a14:compatExt spid="_x0000_s1743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Si nécessaire, cliquez ici pour auto-ajuster le texte</a:t>
              </a:r>
            </a:p>
          </xdr:txBody>
        </xdr:sp>
        <xdr:clientData fPrintsWithSheet="0"/>
      </xdr:twoCellAnchor>
    </mc:Choice>
    <mc:Fallback/>
  </mc:AlternateContent>
  <xdr:twoCellAnchor>
    <xdr:from>
      <xdr:col>36</xdr:col>
      <xdr:colOff>666751</xdr:colOff>
      <xdr:row>790</xdr:row>
      <xdr:rowOff>228600</xdr:rowOff>
    </xdr:from>
    <xdr:to>
      <xdr:col>36</xdr:col>
      <xdr:colOff>1752601</xdr:colOff>
      <xdr:row>790</xdr:row>
      <xdr:rowOff>674367</xdr:rowOff>
    </xdr:to>
    <xdr:sp macro="[0]!Table3_OutputPrintBox_Click" textlink="">
      <xdr:nvSpPr>
        <xdr:cNvPr id="181" name="Flowchart: Process 180"/>
        <xdr:cNvSpPr/>
      </xdr:nvSpPr>
      <xdr:spPr>
        <a:xfrm>
          <a:off x="44643676" y="225590100"/>
          <a:ext cx="1085850"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Imprimer les remarques</a:t>
          </a:r>
        </a:p>
      </xdr:txBody>
    </xdr:sp>
    <xdr:clientData fPrintsWithSheet="0"/>
  </xdr:twoCellAnchor>
  <xdr:twoCellAnchor>
    <xdr:from>
      <xdr:col>36</xdr:col>
      <xdr:colOff>1885950</xdr:colOff>
      <xdr:row>790</xdr:row>
      <xdr:rowOff>228600</xdr:rowOff>
    </xdr:from>
    <xdr:to>
      <xdr:col>36</xdr:col>
      <xdr:colOff>3504318</xdr:colOff>
      <xdr:row>790</xdr:row>
      <xdr:rowOff>674367</xdr:rowOff>
    </xdr:to>
    <xdr:sp macro="[0]!GoToOutputTable_Module3SafG" textlink="">
      <xdr:nvSpPr>
        <xdr:cNvPr id="182" name="Flowchart: Process 181"/>
        <xdr:cNvSpPr/>
      </xdr:nvSpPr>
      <xdr:spPr>
        <a:xfrm>
          <a:off x="45862875" y="225590100"/>
          <a:ext cx="1618368"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Tableau des résultats</a:t>
          </a:r>
        </a:p>
      </xdr:txBody>
    </xdr:sp>
    <xdr:clientData fPrintsWithSheet="0"/>
  </xdr:twoCellAnchor>
  <xdr:twoCellAnchor>
    <xdr:from>
      <xdr:col>18</xdr:col>
      <xdr:colOff>2666999</xdr:colOff>
      <xdr:row>77</xdr:row>
      <xdr:rowOff>152400</xdr:rowOff>
    </xdr:from>
    <xdr:to>
      <xdr:col>20</xdr:col>
      <xdr:colOff>371474</xdr:colOff>
      <xdr:row>77</xdr:row>
      <xdr:rowOff>602400</xdr:rowOff>
    </xdr:to>
    <xdr:sp macro="[0]!GoToOutputTables" textlink="">
      <xdr:nvSpPr>
        <xdr:cNvPr id="183" name="Flowchart: Process 182"/>
        <xdr:cNvSpPr/>
      </xdr:nvSpPr>
      <xdr:spPr>
        <a:xfrm flipH="1">
          <a:off x="28403549" y="23964900"/>
          <a:ext cx="17621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Menu des Tableaux des résultats</a:t>
          </a:r>
        </a:p>
      </xdr:txBody>
    </xdr:sp>
    <xdr:clientData fPrintsWithSheet="0"/>
  </xdr:twoCellAnchor>
  <xdr:twoCellAnchor>
    <xdr:from>
      <xdr:col>2</xdr:col>
      <xdr:colOff>2505076</xdr:colOff>
      <xdr:row>5</xdr:row>
      <xdr:rowOff>1106261</xdr:rowOff>
    </xdr:from>
    <xdr:to>
      <xdr:col>2</xdr:col>
      <xdr:colOff>3924301</xdr:colOff>
      <xdr:row>5</xdr:row>
      <xdr:rowOff>1372961</xdr:rowOff>
    </xdr:to>
    <xdr:sp macro="[0]!GoToOutputTable_Module2SafA" textlink="">
      <xdr:nvSpPr>
        <xdr:cNvPr id="186" name="Flowchart: Process 185"/>
        <xdr:cNvSpPr/>
      </xdr:nvSpPr>
      <xdr:spPr>
        <a:xfrm>
          <a:off x="2676526" y="2744561"/>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(a)</a:t>
          </a:r>
        </a:p>
      </xdr:txBody>
    </xdr:sp>
    <xdr:clientData/>
  </xdr:twoCellAnchor>
  <xdr:twoCellAnchor>
    <xdr:from>
      <xdr:col>2</xdr:col>
      <xdr:colOff>2505076</xdr:colOff>
      <xdr:row>5</xdr:row>
      <xdr:rowOff>1488622</xdr:rowOff>
    </xdr:from>
    <xdr:to>
      <xdr:col>2</xdr:col>
      <xdr:colOff>3924301</xdr:colOff>
      <xdr:row>5</xdr:row>
      <xdr:rowOff>1755322</xdr:rowOff>
    </xdr:to>
    <xdr:sp macro="[0]!GoToOutputTable_Module2SafB" textlink="">
      <xdr:nvSpPr>
        <xdr:cNvPr id="187" name="Flowchart: Process 186"/>
        <xdr:cNvSpPr/>
      </xdr:nvSpPr>
      <xdr:spPr>
        <a:xfrm>
          <a:off x="2676526" y="3126922"/>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(b)</a:t>
          </a:r>
        </a:p>
      </xdr:txBody>
    </xdr:sp>
    <xdr:clientData/>
  </xdr:twoCellAnchor>
  <xdr:twoCellAnchor>
    <xdr:from>
      <xdr:col>2</xdr:col>
      <xdr:colOff>2505076</xdr:colOff>
      <xdr:row>5</xdr:row>
      <xdr:rowOff>1870983</xdr:rowOff>
    </xdr:from>
    <xdr:to>
      <xdr:col>2</xdr:col>
      <xdr:colOff>3924301</xdr:colOff>
      <xdr:row>5</xdr:row>
      <xdr:rowOff>2137683</xdr:rowOff>
    </xdr:to>
    <xdr:sp macro="[0]!GoToOutputTable_Module2SafC" textlink="">
      <xdr:nvSpPr>
        <xdr:cNvPr id="188" name="Flowchart: Process 187"/>
        <xdr:cNvSpPr/>
      </xdr:nvSpPr>
      <xdr:spPr>
        <a:xfrm>
          <a:off x="2676526" y="3509283"/>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(c)</a:t>
          </a:r>
        </a:p>
      </xdr:txBody>
    </xdr:sp>
    <xdr:clientData/>
  </xdr:twoCellAnchor>
  <xdr:twoCellAnchor>
    <xdr:from>
      <xdr:col>2</xdr:col>
      <xdr:colOff>2505076</xdr:colOff>
      <xdr:row>5</xdr:row>
      <xdr:rowOff>2253344</xdr:rowOff>
    </xdr:from>
    <xdr:to>
      <xdr:col>2</xdr:col>
      <xdr:colOff>3924301</xdr:colOff>
      <xdr:row>5</xdr:row>
      <xdr:rowOff>2520044</xdr:rowOff>
    </xdr:to>
    <xdr:sp macro="[0]!GoToOutputTable_Module2SafD" textlink="">
      <xdr:nvSpPr>
        <xdr:cNvPr id="189" name="Flowchart: Process 188"/>
        <xdr:cNvSpPr/>
      </xdr:nvSpPr>
      <xdr:spPr>
        <a:xfrm>
          <a:off x="2676526" y="3891644"/>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(d)</a:t>
          </a:r>
        </a:p>
      </xdr:txBody>
    </xdr:sp>
    <xdr:clientData/>
  </xdr:twoCellAnchor>
  <xdr:twoCellAnchor>
    <xdr:from>
      <xdr:col>2</xdr:col>
      <xdr:colOff>2505076</xdr:colOff>
      <xdr:row>5</xdr:row>
      <xdr:rowOff>2635705</xdr:rowOff>
    </xdr:from>
    <xdr:to>
      <xdr:col>2</xdr:col>
      <xdr:colOff>3924301</xdr:colOff>
      <xdr:row>5</xdr:row>
      <xdr:rowOff>2902405</xdr:rowOff>
    </xdr:to>
    <xdr:sp macro="[0]!GoToOutputTable_Module2Safe" textlink="">
      <xdr:nvSpPr>
        <xdr:cNvPr id="190" name="Flowchart: Process 189"/>
        <xdr:cNvSpPr/>
      </xdr:nvSpPr>
      <xdr:spPr>
        <a:xfrm>
          <a:off x="2676526" y="4274005"/>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(e)</a:t>
          </a:r>
        </a:p>
      </xdr:txBody>
    </xdr:sp>
    <xdr:clientData/>
  </xdr:twoCellAnchor>
  <xdr:twoCellAnchor>
    <xdr:from>
      <xdr:col>2</xdr:col>
      <xdr:colOff>2505076</xdr:colOff>
      <xdr:row>5</xdr:row>
      <xdr:rowOff>3018066</xdr:rowOff>
    </xdr:from>
    <xdr:to>
      <xdr:col>2</xdr:col>
      <xdr:colOff>3924301</xdr:colOff>
      <xdr:row>5</xdr:row>
      <xdr:rowOff>3284766</xdr:rowOff>
    </xdr:to>
    <xdr:sp macro="[0]!GoToOutputTable_Module2SafF" textlink="">
      <xdr:nvSpPr>
        <xdr:cNvPr id="191" name="Flowchart: Process 190"/>
        <xdr:cNvSpPr/>
      </xdr:nvSpPr>
      <xdr:spPr>
        <a:xfrm>
          <a:off x="2676526" y="4656366"/>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(f)</a:t>
          </a:r>
        </a:p>
      </xdr:txBody>
    </xdr:sp>
    <xdr:clientData/>
  </xdr:twoCellAnchor>
  <xdr:twoCellAnchor>
    <xdr:from>
      <xdr:col>2</xdr:col>
      <xdr:colOff>2505076</xdr:colOff>
      <xdr:row>5</xdr:row>
      <xdr:rowOff>3400425</xdr:rowOff>
    </xdr:from>
    <xdr:to>
      <xdr:col>2</xdr:col>
      <xdr:colOff>3924301</xdr:colOff>
      <xdr:row>5</xdr:row>
      <xdr:rowOff>3667125</xdr:rowOff>
    </xdr:to>
    <xdr:sp macro="[0]!GoToOutputTable_Module2SafG" textlink="">
      <xdr:nvSpPr>
        <xdr:cNvPr id="192" name="Flowchart: Process 191"/>
        <xdr:cNvSpPr/>
      </xdr:nvSpPr>
      <xdr:spPr>
        <a:xfrm>
          <a:off x="2676526" y="5038725"/>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(g)</a:t>
          </a:r>
        </a:p>
      </xdr:txBody>
    </xdr:sp>
    <xdr:clientData/>
  </xdr:twoCellAnchor>
  <xdr:twoCellAnchor>
    <xdr:from>
      <xdr:col>2</xdr:col>
      <xdr:colOff>457201</xdr:colOff>
      <xdr:row>5</xdr:row>
      <xdr:rowOff>228600</xdr:rowOff>
    </xdr:from>
    <xdr:to>
      <xdr:col>2</xdr:col>
      <xdr:colOff>1571626</xdr:colOff>
      <xdr:row>5</xdr:row>
      <xdr:rowOff>476250</xdr:rowOff>
    </xdr:to>
    <xdr:sp macro="" textlink="">
      <xdr:nvSpPr>
        <xdr:cNvPr id="193" name="TextBox 192"/>
        <xdr:cNvSpPr txBox="1"/>
      </xdr:nvSpPr>
      <xdr:spPr>
        <a:xfrm>
          <a:off x="628651" y="1866900"/>
          <a:ext cx="111442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1400" b="1">
              <a:solidFill>
                <a:schemeClr val="tx2"/>
              </a:solidFill>
              <a:latin typeface="+mj-lt"/>
            </a:rPr>
            <a:t>Module 1</a:t>
          </a:r>
        </a:p>
      </xdr:txBody>
    </xdr:sp>
    <xdr:clientData/>
  </xdr:twoCellAnchor>
  <xdr:twoCellAnchor>
    <xdr:from>
      <xdr:col>2</xdr:col>
      <xdr:colOff>2657476</xdr:colOff>
      <xdr:row>5</xdr:row>
      <xdr:rowOff>228600</xdr:rowOff>
    </xdr:from>
    <xdr:to>
      <xdr:col>2</xdr:col>
      <xdr:colOff>3771901</xdr:colOff>
      <xdr:row>5</xdr:row>
      <xdr:rowOff>476250</xdr:rowOff>
    </xdr:to>
    <xdr:sp macro="" textlink="">
      <xdr:nvSpPr>
        <xdr:cNvPr id="194" name="TextBox 193"/>
        <xdr:cNvSpPr txBox="1"/>
      </xdr:nvSpPr>
      <xdr:spPr>
        <a:xfrm>
          <a:off x="2828926" y="1866900"/>
          <a:ext cx="111442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1400" b="1">
              <a:solidFill>
                <a:schemeClr val="tx2"/>
              </a:solidFill>
              <a:latin typeface="+mj-lt"/>
            </a:rPr>
            <a:t>Module 2</a:t>
          </a:r>
        </a:p>
      </xdr:txBody>
    </xdr:sp>
    <xdr:clientData/>
  </xdr:twoCellAnchor>
  <xdr:twoCellAnchor>
    <xdr:from>
      <xdr:col>2</xdr:col>
      <xdr:colOff>5876926</xdr:colOff>
      <xdr:row>5</xdr:row>
      <xdr:rowOff>228600</xdr:rowOff>
    </xdr:from>
    <xdr:to>
      <xdr:col>2</xdr:col>
      <xdr:colOff>6991351</xdr:colOff>
      <xdr:row>5</xdr:row>
      <xdr:rowOff>476250</xdr:rowOff>
    </xdr:to>
    <xdr:sp macro="" textlink="">
      <xdr:nvSpPr>
        <xdr:cNvPr id="195" name="TextBox 194"/>
        <xdr:cNvSpPr txBox="1"/>
      </xdr:nvSpPr>
      <xdr:spPr>
        <a:xfrm>
          <a:off x="6048376" y="1866900"/>
          <a:ext cx="111442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1400" b="1">
              <a:solidFill>
                <a:schemeClr val="tx2"/>
              </a:solidFill>
              <a:latin typeface="+mj-lt"/>
            </a:rPr>
            <a:t>Module 3</a:t>
          </a:r>
        </a:p>
      </xdr:txBody>
    </xdr:sp>
    <xdr:clientData/>
  </xdr:twoCellAnchor>
  <xdr:twoCellAnchor>
    <xdr:from>
      <xdr:col>2</xdr:col>
      <xdr:colOff>2295525</xdr:colOff>
      <xdr:row>5</xdr:row>
      <xdr:rowOff>523874</xdr:rowOff>
    </xdr:from>
    <xdr:to>
      <xdr:col>2</xdr:col>
      <xdr:colOff>4114800</xdr:colOff>
      <xdr:row>5</xdr:row>
      <xdr:rowOff>990599</xdr:rowOff>
    </xdr:to>
    <xdr:sp macro="[0]!GoToOutputTable_Module2All" textlink="">
      <xdr:nvSpPr>
        <xdr:cNvPr id="196" name="Flowchart: Process 195"/>
        <xdr:cNvSpPr/>
      </xdr:nvSpPr>
      <xdr:spPr>
        <a:xfrm>
          <a:off x="2466975" y="2162174"/>
          <a:ext cx="1819275" cy="466725"/>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2 - Toutes les garanties</a:t>
          </a:r>
        </a:p>
      </xdr:txBody>
    </xdr:sp>
    <xdr:clientData/>
  </xdr:twoCellAnchor>
  <xdr:twoCellAnchor>
    <xdr:from>
      <xdr:col>2</xdr:col>
      <xdr:colOff>4733926</xdr:colOff>
      <xdr:row>5</xdr:row>
      <xdr:rowOff>1115786</xdr:rowOff>
    </xdr:from>
    <xdr:to>
      <xdr:col>2</xdr:col>
      <xdr:colOff>6153151</xdr:colOff>
      <xdr:row>5</xdr:row>
      <xdr:rowOff>1382486</xdr:rowOff>
    </xdr:to>
    <xdr:sp macro="[0]!GoToOutputTable_Module3SafA" textlink="">
      <xdr:nvSpPr>
        <xdr:cNvPr id="197" name="Flowchart: Process 196"/>
        <xdr:cNvSpPr/>
      </xdr:nvSpPr>
      <xdr:spPr>
        <a:xfrm>
          <a:off x="4905376" y="2754086"/>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(a)</a:t>
          </a:r>
        </a:p>
      </xdr:txBody>
    </xdr:sp>
    <xdr:clientData/>
  </xdr:twoCellAnchor>
  <xdr:twoCellAnchor>
    <xdr:from>
      <xdr:col>2</xdr:col>
      <xdr:colOff>4733926</xdr:colOff>
      <xdr:row>5</xdr:row>
      <xdr:rowOff>1498147</xdr:rowOff>
    </xdr:from>
    <xdr:to>
      <xdr:col>2</xdr:col>
      <xdr:colOff>6153151</xdr:colOff>
      <xdr:row>5</xdr:row>
      <xdr:rowOff>1764847</xdr:rowOff>
    </xdr:to>
    <xdr:sp macro="[0]!GoToOutputTable_Module3SafB" textlink="">
      <xdr:nvSpPr>
        <xdr:cNvPr id="198" name="Flowchart: Process 197"/>
        <xdr:cNvSpPr/>
      </xdr:nvSpPr>
      <xdr:spPr>
        <a:xfrm>
          <a:off x="4905376" y="3136447"/>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(b)</a:t>
          </a:r>
        </a:p>
      </xdr:txBody>
    </xdr:sp>
    <xdr:clientData/>
  </xdr:twoCellAnchor>
  <xdr:twoCellAnchor>
    <xdr:from>
      <xdr:col>2</xdr:col>
      <xdr:colOff>4733926</xdr:colOff>
      <xdr:row>5</xdr:row>
      <xdr:rowOff>1880508</xdr:rowOff>
    </xdr:from>
    <xdr:to>
      <xdr:col>2</xdr:col>
      <xdr:colOff>6153151</xdr:colOff>
      <xdr:row>5</xdr:row>
      <xdr:rowOff>2147208</xdr:rowOff>
    </xdr:to>
    <xdr:sp macro="[0]!GoToOutputTable_Module3SafC" textlink="">
      <xdr:nvSpPr>
        <xdr:cNvPr id="199" name="Flowchart: Process 198"/>
        <xdr:cNvSpPr/>
      </xdr:nvSpPr>
      <xdr:spPr>
        <a:xfrm>
          <a:off x="4905376" y="3518808"/>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(c)</a:t>
          </a:r>
        </a:p>
      </xdr:txBody>
    </xdr:sp>
    <xdr:clientData/>
  </xdr:twoCellAnchor>
  <xdr:twoCellAnchor>
    <xdr:from>
      <xdr:col>2</xdr:col>
      <xdr:colOff>4733926</xdr:colOff>
      <xdr:row>5</xdr:row>
      <xdr:rowOff>2262869</xdr:rowOff>
    </xdr:from>
    <xdr:to>
      <xdr:col>2</xdr:col>
      <xdr:colOff>6153151</xdr:colOff>
      <xdr:row>5</xdr:row>
      <xdr:rowOff>2529569</xdr:rowOff>
    </xdr:to>
    <xdr:sp macro="[0]!GoToOutputTable_Module3SafD" textlink="">
      <xdr:nvSpPr>
        <xdr:cNvPr id="200" name="Flowchart: Process 199"/>
        <xdr:cNvSpPr/>
      </xdr:nvSpPr>
      <xdr:spPr>
        <a:xfrm>
          <a:off x="4905376" y="3901169"/>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(d)</a:t>
          </a:r>
        </a:p>
      </xdr:txBody>
    </xdr:sp>
    <xdr:clientData/>
  </xdr:twoCellAnchor>
  <xdr:twoCellAnchor>
    <xdr:from>
      <xdr:col>2</xdr:col>
      <xdr:colOff>4733926</xdr:colOff>
      <xdr:row>5</xdr:row>
      <xdr:rowOff>2645230</xdr:rowOff>
    </xdr:from>
    <xdr:to>
      <xdr:col>2</xdr:col>
      <xdr:colOff>6153151</xdr:colOff>
      <xdr:row>5</xdr:row>
      <xdr:rowOff>2911930</xdr:rowOff>
    </xdr:to>
    <xdr:sp macro="[0]!GoToOutputTable_Module3SafE" textlink="">
      <xdr:nvSpPr>
        <xdr:cNvPr id="201" name="Flowchart: Process 200"/>
        <xdr:cNvSpPr/>
      </xdr:nvSpPr>
      <xdr:spPr>
        <a:xfrm>
          <a:off x="4905376" y="4283530"/>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(e)</a:t>
          </a:r>
        </a:p>
      </xdr:txBody>
    </xdr:sp>
    <xdr:clientData/>
  </xdr:twoCellAnchor>
  <xdr:twoCellAnchor>
    <xdr:from>
      <xdr:col>2</xdr:col>
      <xdr:colOff>4733926</xdr:colOff>
      <xdr:row>5</xdr:row>
      <xdr:rowOff>3027591</xdr:rowOff>
    </xdr:from>
    <xdr:to>
      <xdr:col>2</xdr:col>
      <xdr:colOff>6153151</xdr:colOff>
      <xdr:row>5</xdr:row>
      <xdr:rowOff>3294291</xdr:rowOff>
    </xdr:to>
    <xdr:sp macro="[0]!GoToOutputTable_Module3SafF" textlink="">
      <xdr:nvSpPr>
        <xdr:cNvPr id="202" name="Flowchart: Process 201"/>
        <xdr:cNvSpPr/>
      </xdr:nvSpPr>
      <xdr:spPr>
        <a:xfrm>
          <a:off x="4905376" y="4665891"/>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(f)</a:t>
          </a:r>
        </a:p>
      </xdr:txBody>
    </xdr:sp>
    <xdr:clientData/>
  </xdr:twoCellAnchor>
  <xdr:twoCellAnchor>
    <xdr:from>
      <xdr:col>2</xdr:col>
      <xdr:colOff>4733926</xdr:colOff>
      <xdr:row>5</xdr:row>
      <xdr:rowOff>3409950</xdr:rowOff>
    </xdr:from>
    <xdr:to>
      <xdr:col>2</xdr:col>
      <xdr:colOff>6153151</xdr:colOff>
      <xdr:row>5</xdr:row>
      <xdr:rowOff>3676650</xdr:rowOff>
    </xdr:to>
    <xdr:sp macro="[0]!GoToOutputTable_Module3SafG" textlink="">
      <xdr:nvSpPr>
        <xdr:cNvPr id="203" name="Flowchart: Process 202"/>
        <xdr:cNvSpPr/>
      </xdr:nvSpPr>
      <xdr:spPr>
        <a:xfrm>
          <a:off x="4905376" y="5048250"/>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(g)</a:t>
          </a:r>
        </a:p>
      </xdr:txBody>
    </xdr:sp>
    <xdr:clientData/>
  </xdr:twoCellAnchor>
  <xdr:twoCellAnchor>
    <xdr:from>
      <xdr:col>2</xdr:col>
      <xdr:colOff>4467225</xdr:colOff>
      <xdr:row>5</xdr:row>
      <xdr:rowOff>533399</xdr:rowOff>
    </xdr:from>
    <xdr:to>
      <xdr:col>2</xdr:col>
      <xdr:colOff>6343650</xdr:colOff>
      <xdr:row>5</xdr:row>
      <xdr:rowOff>1000124</xdr:rowOff>
    </xdr:to>
    <xdr:sp macro="[0]!GoToOutputTable_Module3All" textlink="">
      <xdr:nvSpPr>
        <xdr:cNvPr id="204" name="Flowchart: Process 203"/>
        <xdr:cNvSpPr/>
      </xdr:nvSpPr>
      <xdr:spPr>
        <a:xfrm>
          <a:off x="4638675" y="2171699"/>
          <a:ext cx="1876425" cy="466725"/>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3 - Toutes les garanties</a:t>
          </a:r>
        </a:p>
      </xdr:txBody>
    </xdr:sp>
    <xdr:clientData/>
  </xdr:twoCellAnchor>
  <xdr:twoCellAnchor>
    <xdr:from>
      <xdr:col>2</xdr:col>
      <xdr:colOff>85725</xdr:colOff>
      <xdr:row>5</xdr:row>
      <xdr:rowOff>523874</xdr:rowOff>
    </xdr:from>
    <xdr:to>
      <xdr:col>2</xdr:col>
      <xdr:colOff>1943101</xdr:colOff>
      <xdr:row>5</xdr:row>
      <xdr:rowOff>990599</xdr:rowOff>
    </xdr:to>
    <xdr:sp macro="[0]!GoToOutputTable_Module1" textlink="">
      <xdr:nvSpPr>
        <xdr:cNvPr id="205" name="Flowchart: Process 204"/>
        <xdr:cNvSpPr/>
      </xdr:nvSpPr>
      <xdr:spPr>
        <a:xfrm>
          <a:off x="257175" y="2162174"/>
          <a:ext cx="1857376" cy="466725"/>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Tableau 1</a:t>
          </a:r>
        </a:p>
      </xdr:txBody>
    </xdr:sp>
    <xdr:clientData/>
  </xdr:twoCellAnchor>
  <xdr:twoCellAnchor>
    <xdr:from>
      <xdr:col>2</xdr:col>
      <xdr:colOff>6715126</xdr:colOff>
      <xdr:row>5</xdr:row>
      <xdr:rowOff>1115786</xdr:rowOff>
    </xdr:from>
    <xdr:to>
      <xdr:col>2</xdr:col>
      <xdr:colOff>8134351</xdr:colOff>
      <xdr:row>5</xdr:row>
      <xdr:rowOff>1382486</xdr:rowOff>
    </xdr:to>
    <xdr:sp macro="[0]!GoToOutputTable_Module3NotesSafA" textlink="">
      <xdr:nvSpPr>
        <xdr:cNvPr id="206" name="Flowchart: Process 205"/>
        <xdr:cNvSpPr/>
      </xdr:nvSpPr>
      <xdr:spPr>
        <a:xfrm>
          <a:off x="6886576" y="2754086"/>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(a)</a:t>
          </a:r>
        </a:p>
      </xdr:txBody>
    </xdr:sp>
    <xdr:clientData/>
  </xdr:twoCellAnchor>
  <xdr:twoCellAnchor>
    <xdr:from>
      <xdr:col>2</xdr:col>
      <xdr:colOff>6715126</xdr:colOff>
      <xdr:row>5</xdr:row>
      <xdr:rowOff>1498147</xdr:rowOff>
    </xdr:from>
    <xdr:to>
      <xdr:col>2</xdr:col>
      <xdr:colOff>8134351</xdr:colOff>
      <xdr:row>5</xdr:row>
      <xdr:rowOff>1764847</xdr:rowOff>
    </xdr:to>
    <xdr:sp macro="[0]!GoToOutputTable_Module3NotesSafB" textlink="">
      <xdr:nvSpPr>
        <xdr:cNvPr id="207" name="Flowchart: Process 206"/>
        <xdr:cNvSpPr/>
      </xdr:nvSpPr>
      <xdr:spPr>
        <a:xfrm>
          <a:off x="6886576" y="3136447"/>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(b)</a:t>
          </a:r>
        </a:p>
      </xdr:txBody>
    </xdr:sp>
    <xdr:clientData/>
  </xdr:twoCellAnchor>
  <xdr:twoCellAnchor>
    <xdr:from>
      <xdr:col>2</xdr:col>
      <xdr:colOff>6715126</xdr:colOff>
      <xdr:row>5</xdr:row>
      <xdr:rowOff>1880508</xdr:rowOff>
    </xdr:from>
    <xdr:to>
      <xdr:col>2</xdr:col>
      <xdr:colOff>8134351</xdr:colOff>
      <xdr:row>5</xdr:row>
      <xdr:rowOff>2147208</xdr:rowOff>
    </xdr:to>
    <xdr:sp macro="[0]!GoToOutputTable_Module3NotesSafC" textlink="">
      <xdr:nvSpPr>
        <xdr:cNvPr id="208" name="Flowchart: Process 207"/>
        <xdr:cNvSpPr/>
      </xdr:nvSpPr>
      <xdr:spPr>
        <a:xfrm>
          <a:off x="6886576" y="3518808"/>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(c)</a:t>
          </a:r>
        </a:p>
      </xdr:txBody>
    </xdr:sp>
    <xdr:clientData/>
  </xdr:twoCellAnchor>
  <xdr:twoCellAnchor>
    <xdr:from>
      <xdr:col>2</xdr:col>
      <xdr:colOff>6715126</xdr:colOff>
      <xdr:row>5</xdr:row>
      <xdr:rowOff>2262869</xdr:rowOff>
    </xdr:from>
    <xdr:to>
      <xdr:col>2</xdr:col>
      <xdr:colOff>8134351</xdr:colOff>
      <xdr:row>5</xdr:row>
      <xdr:rowOff>2529569</xdr:rowOff>
    </xdr:to>
    <xdr:sp macro="[0]!GoToOutputTable_Module3NotesSafD" textlink="">
      <xdr:nvSpPr>
        <xdr:cNvPr id="209" name="Flowchart: Process 208"/>
        <xdr:cNvSpPr/>
      </xdr:nvSpPr>
      <xdr:spPr>
        <a:xfrm>
          <a:off x="6886576" y="3901169"/>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(d)</a:t>
          </a:r>
        </a:p>
      </xdr:txBody>
    </xdr:sp>
    <xdr:clientData/>
  </xdr:twoCellAnchor>
  <xdr:twoCellAnchor>
    <xdr:from>
      <xdr:col>2</xdr:col>
      <xdr:colOff>6715126</xdr:colOff>
      <xdr:row>5</xdr:row>
      <xdr:rowOff>2645230</xdr:rowOff>
    </xdr:from>
    <xdr:to>
      <xdr:col>2</xdr:col>
      <xdr:colOff>8134351</xdr:colOff>
      <xdr:row>5</xdr:row>
      <xdr:rowOff>2911930</xdr:rowOff>
    </xdr:to>
    <xdr:sp macro="[0]!GoToOutputTable_Module3NotesSafE" textlink="">
      <xdr:nvSpPr>
        <xdr:cNvPr id="210" name="Flowchart: Process 209"/>
        <xdr:cNvSpPr/>
      </xdr:nvSpPr>
      <xdr:spPr>
        <a:xfrm>
          <a:off x="6886576" y="4283530"/>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(e)</a:t>
          </a:r>
        </a:p>
      </xdr:txBody>
    </xdr:sp>
    <xdr:clientData/>
  </xdr:twoCellAnchor>
  <xdr:twoCellAnchor>
    <xdr:from>
      <xdr:col>2</xdr:col>
      <xdr:colOff>6715126</xdr:colOff>
      <xdr:row>5</xdr:row>
      <xdr:rowOff>3027591</xdr:rowOff>
    </xdr:from>
    <xdr:to>
      <xdr:col>2</xdr:col>
      <xdr:colOff>8134351</xdr:colOff>
      <xdr:row>5</xdr:row>
      <xdr:rowOff>3294291</xdr:rowOff>
    </xdr:to>
    <xdr:sp macro="[0]!GoToOutputTable_Module3NotesSafF" textlink="">
      <xdr:nvSpPr>
        <xdr:cNvPr id="211" name="Flowchart: Process 210"/>
        <xdr:cNvSpPr/>
      </xdr:nvSpPr>
      <xdr:spPr>
        <a:xfrm>
          <a:off x="6886576" y="4665891"/>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(f)</a:t>
          </a:r>
        </a:p>
      </xdr:txBody>
    </xdr:sp>
    <xdr:clientData/>
  </xdr:twoCellAnchor>
  <xdr:twoCellAnchor>
    <xdr:from>
      <xdr:col>2</xdr:col>
      <xdr:colOff>6715126</xdr:colOff>
      <xdr:row>5</xdr:row>
      <xdr:rowOff>3409950</xdr:rowOff>
    </xdr:from>
    <xdr:to>
      <xdr:col>2</xdr:col>
      <xdr:colOff>8134351</xdr:colOff>
      <xdr:row>5</xdr:row>
      <xdr:rowOff>3676650</xdr:rowOff>
    </xdr:to>
    <xdr:sp macro="[0]!GoToOutputTable_Module3NotesSafG" textlink="">
      <xdr:nvSpPr>
        <xdr:cNvPr id="212" name="Flowchart: Process 211"/>
        <xdr:cNvSpPr/>
      </xdr:nvSpPr>
      <xdr:spPr>
        <a:xfrm>
          <a:off x="6886576" y="5048250"/>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(g)</a:t>
          </a:r>
        </a:p>
      </xdr:txBody>
    </xdr:sp>
    <xdr:clientData/>
  </xdr:twoCellAnchor>
  <xdr:twoCellAnchor>
    <xdr:from>
      <xdr:col>2</xdr:col>
      <xdr:colOff>6496050</xdr:colOff>
      <xdr:row>5</xdr:row>
      <xdr:rowOff>533399</xdr:rowOff>
    </xdr:from>
    <xdr:to>
      <xdr:col>2</xdr:col>
      <xdr:colOff>8353426</xdr:colOff>
      <xdr:row>5</xdr:row>
      <xdr:rowOff>1000124</xdr:rowOff>
    </xdr:to>
    <xdr:sp macro="[0]!GoToOutputTable_Module3NotesAll" textlink="">
      <xdr:nvSpPr>
        <xdr:cNvPr id="213" name="Flowchart: Process 212"/>
        <xdr:cNvSpPr/>
      </xdr:nvSpPr>
      <xdr:spPr>
        <a:xfrm>
          <a:off x="6667500" y="2171699"/>
          <a:ext cx="1857376" cy="466725"/>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Notes - Toutes les garanties</a:t>
          </a:r>
        </a:p>
      </xdr:txBody>
    </xdr:sp>
    <xdr:clientData/>
  </xdr:twoCellAnchor>
  <xdr:twoCellAnchor>
    <xdr:from>
      <xdr:col>7</xdr:col>
      <xdr:colOff>400050</xdr:colOff>
      <xdr:row>34</xdr:row>
      <xdr:rowOff>133350</xdr:rowOff>
    </xdr:from>
    <xdr:to>
      <xdr:col>10</xdr:col>
      <xdr:colOff>38100</xdr:colOff>
      <xdr:row>35</xdr:row>
      <xdr:rowOff>392850</xdr:rowOff>
    </xdr:to>
    <xdr:sp macro="[0]!GoToOutputTables" textlink="">
      <xdr:nvSpPr>
        <xdr:cNvPr id="214" name="Flowchart: Process 213"/>
        <xdr:cNvSpPr/>
      </xdr:nvSpPr>
      <xdr:spPr>
        <a:xfrm flipH="1">
          <a:off x="14316075" y="13230225"/>
          <a:ext cx="19240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 au Menu des Tableaux des résultats</a:t>
          </a:r>
        </a:p>
      </xdr:txBody>
    </xdr:sp>
    <xdr:clientData fPrintsWithSheet="0"/>
  </xdr:twoCellAnchor>
  <xdr:twoCellAnchor>
    <xdr:from>
      <xdr:col>18</xdr:col>
      <xdr:colOff>2695575</xdr:colOff>
      <xdr:row>137</xdr:row>
      <xdr:rowOff>152400</xdr:rowOff>
    </xdr:from>
    <xdr:to>
      <xdr:col>20</xdr:col>
      <xdr:colOff>390525</xdr:colOff>
      <xdr:row>137</xdr:row>
      <xdr:rowOff>602400</xdr:rowOff>
    </xdr:to>
    <xdr:sp macro="[0]!GoToOutputTables" textlink="">
      <xdr:nvSpPr>
        <xdr:cNvPr id="215" name="Flowchart: Process 214"/>
        <xdr:cNvSpPr/>
      </xdr:nvSpPr>
      <xdr:spPr>
        <a:xfrm flipH="1">
          <a:off x="28432125" y="38928675"/>
          <a:ext cx="17526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Menu des Tableaux des résultats</a:t>
          </a:r>
        </a:p>
      </xdr:txBody>
    </xdr:sp>
    <xdr:clientData fPrintsWithSheet="0"/>
  </xdr:twoCellAnchor>
  <xdr:twoCellAnchor>
    <xdr:from>
      <xdr:col>18</xdr:col>
      <xdr:colOff>2695573</xdr:colOff>
      <xdr:row>191</xdr:row>
      <xdr:rowOff>85725</xdr:rowOff>
    </xdr:from>
    <xdr:to>
      <xdr:col>20</xdr:col>
      <xdr:colOff>428624</xdr:colOff>
      <xdr:row>191</xdr:row>
      <xdr:rowOff>535725</xdr:rowOff>
    </xdr:to>
    <xdr:sp macro="[0]!GoToOutputTables" textlink="">
      <xdr:nvSpPr>
        <xdr:cNvPr id="216" name="Flowchart: Process 215"/>
        <xdr:cNvSpPr/>
      </xdr:nvSpPr>
      <xdr:spPr>
        <a:xfrm flipH="1">
          <a:off x="28432123" y="54302025"/>
          <a:ext cx="17907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Menu des Tableaux des résultats</a:t>
          </a:r>
        </a:p>
      </xdr:txBody>
    </xdr:sp>
    <xdr:clientData fPrintsWithSheet="0"/>
  </xdr:twoCellAnchor>
  <xdr:twoCellAnchor>
    <xdr:from>
      <xdr:col>18</xdr:col>
      <xdr:colOff>2695573</xdr:colOff>
      <xdr:row>247</xdr:row>
      <xdr:rowOff>171450</xdr:rowOff>
    </xdr:from>
    <xdr:to>
      <xdr:col>20</xdr:col>
      <xdr:colOff>400049</xdr:colOff>
      <xdr:row>248</xdr:row>
      <xdr:rowOff>430950</xdr:rowOff>
    </xdr:to>
    <xdr:sp macro="[0]!GoToOutputTables" textlink="">
      <xdr:nvSpPr>
        <xdr:cNvPr id="217" name="Flowchart: Process 216"/>
        <xdr:cNvSpPr/>
      </xdr:nvSpPr>
      <xdr:spPr>
        <a:xfrm flipH="1">
          <a:off x="28432123" y="69094350"/>
          <a:ext cx="17621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Menu des Tableaux des résultats</a:t>
          </a:r>
        </a:p>
      </xdr:txBody>
    </xdr:sp>
    <xdr:clientData fPrintsWithSheet="0"/>
  </xdr:twoCellAnchor>
  <xdr:twoCellAnchor>
    <xdr:from>
      <xdr:col>18</xdr:col>
      <xdr:colOff>2686048</xdr:colOff>
      <xdr:row>307</xdr:row>
      <xdr:rowOff>171450</xdr:rowOff>
    </xdr:from>
    <xdr:to>
      <xdr:col>20</xdr:col>
      <xdr:colOff>380999</xdr:colOff>
      <xdr:row>310</xdr:row>
      <xdr:rowOff>49950</xdr:rowOff>
    </xdr:to>
    <xdr:sp macro="[0]!GoToOutputTables" textlink="">
      <xdr:nvSpPr>
        <xdr:cNvPr id="218" name="Flowchart: Process 217"/>
        <xdr:cNvSpPr/>
      </xdr:nvSpPr>
      <xdr:spPr>
        <a:xfrm flipH="1">
          <a:off x="28422598" y="84791550"/>
          <a:ext cx="17526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Menu des Tableaux des résultats</a:t>
          </a:r>
        </a:p>
      </xdr:txBody>
    </xdr:sp>
    <xdr:clientData fPrintsWithSheet="0"/>
  </xdr:twoCellAnchor>
  <xdr:twoCellAnchor>
    <xdr:from>
      <xdr:col>18</xdr:col>
      <xdr:colOff>2686048</xdr:colOff>
      <xdr:row>362</xdr:row>
      <xdr:rowOff>161925</xdr:rowOff>
    </xdr:from>
    <xdr:to>
      <xdr:col>20</xdr:col>
      <xdr:colOff>409574</xdr:colOff>
      <xdr:row>363</xdr:row>
      <xdr:rowOff>421425</xdr:rowOff>
    </xdr:to>
    <xdr:sp macro="[0]!GoToOutputTables" textlink="">
      <xdr:nvSpPr>
        <xdr:cNvPr id="219" name="Flowchart: Process 218"/>
        <xdr:cNvSpPr/>
      </xdr:nvSpPr>
      <xdr:spPr>
        <a:xfrm flipH="1">
          <a:off x="28422598" y="99993450"/>
          <a:ext cx="178117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Menu des Tableaux des résultats</a:t>
          </a:r>
        </a:p>
      </xdr:txBody>
    </xdr:sp>
    <xdr:clientData fPrintsWithSheet="0"/>
  </xdr:twoCellAnchor>
  <xdr:twoCellAnchor>
    <xdr:from>
      <xdr:col>18</xdr:col>
      <xdr:colOff>1076325</xdr:colOff>
      <xdr:row>401</xdr:row>
      <xdr:rowOff>142875</xdr:rowOff>
    </xdr:from>
    <xdr:to>
      <xdr:col>18</xdr:col>
      <xdr:colOff>2828925</xdr:colOff>
      <xdr:row>402</xdr:row>
      <xdr:rowOff>402375</xdr:rowOff>
    </xdr:to>
    <xdr:sp macro="[0]!GoToOutputTables" textlink="">
      <xdr:nvSpPr>
        <xdr:cNvPr id="220" name="Flowchart: Process 219"/>
        <xdr:cNvSpPr/>
      </xdr:nvSpPr>
      <xdr:spPr>
        <a:xfrm flipH="1">
          <a:off x="26812875" y="108613575"/>
          <a:ext cx="17526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Menu des Tableaux des résultats</a:t>
          </a:r>
        </a:p>
      </xdr:txBody>
    </xdr:sp>
    <xdr:clientData fPrintsWithSheet="0"/>
  </xdr:twoCellAnchor>
  <xdr:twoCellAnchor>
    <xdr:from>
      <xdr:col>26</xdr:col>
      <xdr:colOff>57150</xdr:colOff>
      <xdr:row>460</xdr:row>
      <xdr:rowOff>685800</xdr:rowOff>
    </xdr:from>
    <xdr:to>
      <xdr:col>27</xdr:col>
      <xdr:colOff>1315812</xdr:colOff>
      <xdr:row>460</xdr:row>
      <xdr:rowOff>1135800</xdr:rowOff>
    </xdr:to>
    <xdr:sp macro="[0]!GoToOutputTables" textlink="">
      <xdr:nvSpPr>
        <xdr:cNvPr id="221" name="Flowchart: Process 220"/>
        <xdr:cNvSpPr/>
      </xdr:nvSpPr>
      <xdr:spPr>
        <a:xfrm flipH="1">
          <a:off x="33375600" y="125320425"/>
          <a:ext cx="183016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Menu des Tableaux des résultats</a:t>
          </a:r>
        </a:p>
      </xdr:txBody>
    </xdr:sp>
    <xdr:clientData fPrintsWithSheet="0"/>
  </xdr:twoCellAnchor>
  <xdr:twoCellAnchor>
    <xdr:from>
      <xdr:col>26</xdr:col>
      <xdr:colOff>38100</xdr:colOff>
      <xdr:row>522</xdr:row>
      <xdr:rowOff>695325</xdr:rowOff>
    </xdr:from>
    <xdr:to>
      <xdr:col>27</xdr:col>
      <xdr:colOff>1247775</xdr:colOff>
      <xdr:row>522</xdr:row>
      <xdr:rowOff>1145325</xdr:rowOff>
    </xdr:to>
    <xdr:sp macro="[0]!GoToOutputTables" textlink="">
      <xdr:nvSpPr>
        <xdr:cNvPr id="222" name="Flowchart: Process 221"/>
        <xdr:cNvSpPr/>
      </xdr:nvSpPr>
      <xdr:spPr>
        <a:xfrm flipH="1">
          <a:off x="33356550" y="143294100"/>
          <a:ext cx="17811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Menu des Tableaux des résultats</a:t>
          </a:r>
        </a:p>
      </xdr:txBody>
    </xdr:sp>
    <xdr:clientData fPrintsWithSheet="0"/>
  </xdr:twoCellAnchor>
  <xdr:twoCellAnchor>
    <xdr:from>
      <xdr:col>26</xdr:col>
      <xdr:colOff>57150</xdr:colOff>
      <xdr:row>573</xdr:row>
      <xdr:rowOff>628650</xdr:rowOff>
    </xdr:from>
    <xdr:to>
      <xdr:col>27</xdr:col>
      <xdr:colOff>1247775</xdr:colOff>
      <xdr:row>573</xdr:row>
      <xdr:rowOff>1078650</xdr:rowOff>
    </xdr:to>
    <xdr:sp macro="[0]!GoToOutputTables" textlink="">
      <xdr:nvSpPr>
        <xdr:cNvPr id="223" name="Flowchart: Process 222"/>
        <xdr:cNvSpPr/>
      </xdr:nvSpPr>
      <xdr:spPr>
        <a:xfrm flipH="1">
          <a:off x="33375600" y="159886650"/>
          <a:ext cx="17621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Menu des Tableaux des résultats</a:t>
          </a:r>
        </a:p>
      </xdr:txBody>
    </xdr:sp>
    <xdr:clientData fPrintsWithSheet="0"/>
  </xdr:twoCellAnchor>
  <xdr:twoCellAnchor>
    <xdr:from>
      <xdr:col>26</xdr:col>
      <xdr:colOff>9525</xdr:colOff>
      <xdr:row>625</xdr:row>
      <xdr:rowOff>647700</xdr:rowOff>
    </xdr:from>
    <xdr:to>
      <xdr:col>27</xdr:col>
      <xdr:colOff>1200150</xdr:colOff>
      <xdr:row>625</xdr:row>
      <xdr:rowOff>1097700</xdr:rowOff>
    </xdr:to>
    <xdr:sp macro="[0]!GoToOutputTables" textlink="">
      <xdr:nvSpPr>
        <xdr:cNvPr id="224" name="Flowchart: Process 223"/>
        <xdr:cNvSpPr/>
      </xdr:nvSpPr>
      <xdr:spPr>
        <a:xfrm flipH="1">
          <a:off x="33327975" y="176993550"/>
          <a:ext cx="17621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Menu des Tableaux des résultats</a:t>
          </a:r>
        </a:p>
      </xdr:txBody>
    </xdr:sp>
    <xdr:clientData fPrintsWithSheet="0"/>
  </xdr:twoCellAnchor>
  <xdr:twoCellAnchor>
    <xdr:from>
      <xdr:col>26</xdr:col>
      <xdr:colOff>19050</xdr:colOff>
      <xdr:row>679</xdr:row>
      <xdr:rowOff>647700</xdr:rowOff>
    </xdr:from>
    <xdr:to>
      <xdr:col>27</xdr:col>
      <xdr:colOff>1219200</xdr:colOff>
      <xdr:row>679</xdr:row>
      <xdr:rowOff>1097700</xdr:rowOff>
    </xdr:to>
    <xdr:sp macro="[0]!GoToOutputTables" textlink="">
      <xdr:nvSpPr>
        <xdr:cNvPr id="225" name="Flowchart: Process 224"/>
        <xdr:cNvSpPr/>
      </xdr:nvSpPr>
      <xdr:spPr>
        <a:xfrm flipH="1">
          <a:off x="33337500" y="194186175"/>
          <a:ext cx="17716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Menu des Tableaux des résultats</a:t>
          </a:r>
        </a:p>
      </xdr:txBody>
    </xdr:sp>
    <xdr:clientData fPrintsWithSheet="0"/>
  </xdr:twoCellAnchor>
  <xdr:twoCellAnchor>
    <xdr:from>
      <xdr:col>26</xdr:col>
      <xdr:colOff>0</xdr:colOff>
      <xdr:row>733</xdr:row>
      <xdr:rowOff>657225</xdr:rowOff>
    </xdr:from>
    <xdr:to>
      <xdr:col>27</xdr:col>
      <xdr:colOff>1190625</xdr:colOff>
      <xdr:row>733</xdr:row>
      <xdr:rowOff>1107225</xdr:rowOff>
    </xdr:to>
    <xdr:sp macro="[0]!GoToOutputTables" textlink="">
      <xdr:nvSpPr>
        <xdr:cNvPr id="226" name="Flowchart: Process 225"/>
        <xdr:cNvSpPr/>
      </xdr:nvSpPr>
      <xdr:spPr>
        <a:xfrm flipH="1">
          <a:off x="33318450" y="209502375"/>
          <a:ext cx="17621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Menu des Tableaux des résultats</a:t>
          </a:r>
        </a:p>
      </xdr:txBody>
    </xdr:sp>
    <xdr:clientData fPrintsWithSheet="0"/>
  </xdr:twoCellAnchor>
  <xdr:twoCellAnchor>
    <xdr:from>
      <xdr:col>26</xdr:col>
      <xdr:colOff>66675</xdr:colOff>
      <xdr:row>777</xdr:row>
      <xdr:rowOff>657225</xdr:rowOff>
    </xdr:from>
    <xdr:to>
      <xdr:col>27</xdr:col>
      <xdr:colOff>1268187</xdr:colOff>
      <xdr:row>777</xdr:row>
      <xdr:rowOff>1107225</xdr:rowOff>
    </xdr:to>
    <xdr:sp macro="[0]!GoToOutputTables" textlink="">
      <xdr:nvSpPr>
        <xdr:cNvPr id="227" name="Flowchart: Process 226"/>
        <xdr:cNvSpPr/>
      </xdr:nvSpPr>
      <xdr:spPr>
        <a:xfrm flipH="1">
          <a:off x="33385125" y="221570550"/>
          <a:ext cx="17730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Menu des Tableaux des résultats</a:t>
          </a:r>
        </a:p>
      </xdr:txBody>
    </xdr:sp>
    <xdr:clientData fPrintsWithSheet="0"/>
  </xdr:twoCellAnchor>
  <xdr:twoCellAnchor>
    <xdr:from>
      <xdr:col>36</xdr:col>
      <xdr:colOff>5781675</xdr:colOff>
      <xdr:row>485</xdr:row>
      <xdr:rowOff>266700</xdr:rowOff>
    </xdr:from>
    <xdr:to>
      <xdr:col>36</xdr:col>
      <xdr:colOff>7534275</xdr:colOff>
      <xdr:row>485</xdr:row>
      <xdr:rowOff>716700</xdr:rowOff>
    </xdr:to>
    <xdr:sp macro="[0]!GoToOutputTables" textlink="">
      <xdr:nvSpPr>
        <xdr:cNvPr id="228" name="Flowchart: Process 227"/>
        <xdr:cNvSpPr/>
      </xdr:nvSpPr>
      <xdr:spPr>
        <a:xfrm flipH="1">
          <a:off x="49758600" y="132607050"/>
          <a:ext cx="17526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Menu des Tableaux des résultats</a:t>
          </a:r>
        </a:p>
      </xdr:txBody>
    </xdr:sp>
    <xdr:clientData fPrintsWithSheet="0"/>
  </xdr:twoCellAnchor>
  <xdr:twoCellAnchor>
    <xdr:from>
      <xdr:col>36</xdr:col>
      <xdr:colOff>5734049</xdr:colOff>
      <xdr:row>542</xdr:row>
      <xdr:rowOff>152400</xdr:rowOff>
    </xdr:from>
    <xdr:to>
      <xdr:col>36</xdr:col>
      <xdr:colOff>7496174</xdr:colOff>
      <xdr:row>542</xdr:row>
      <xdr:rowOff>602400</xdr:rowOff>
    </xdr:to>
    <xdr:sp macro="[0]!GoToOutputTables" textlink="">
      <xdr:nvSpPr>
        <xdr:cNvPr id="229" name="Flowchart: Process 228"/>
        <xdr:cNvSpPr/>
      </xdr:nvSpPr>
      <xdr:spPr>
        <a:xfrm flipH="1">
          <a:off x="49710974" y="149180550"/>
          <a:ext cx="17621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Menu des Tableaux des résultats</a:t>
          </a:r>
        </a:p>
      </xdr:txBody>
    </xdr:sp>
    <xdr:clientData fPrintsWithSheet="0"/>
  </xdr:twoCellAnchor>
  <xdr:twoCellAnchor>
    <xdr:from>
      <xdr:col>36</xdr:col>
      <xdr:colOff>5667375</xdr:colOff>
      <xdr:row>591</xdr:row>
      <xdr:rowOff>228600</xdr:rowOff>
    </xdr:from>
    <xdr:to>
      <xdr:col>36</xdr:col>
      <xdr:colOff>7458075</xdr:colOff>
      <xdr:row>591</xdr:row>
      <xdr:rowOff>678600</xdr:rowOff>
    </xdr:to>
    <xdr:sp macro="[0]!GoToOutputTables" textlink="">
      <xdr:nvSpPr>
        <xdr:cNvPr id="230" name="Flowchart: Process 229"/>
        <xdr:cNvSpPr/>
      </xdr:nvSpPr>
      <xdr:spPr>
        <a:xfrm flipH="1">
          <a:off x="49644300" y="166506525"/>
          <a:ext cx="17907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Menu des Tableaux des résultats</a:t>
          </a:r>
        </a:p>
      </xdr:txBody>
    </xdr:sp>
    <xdr:clientData fPrintsWithSheet="0"/>
  </xdr:twoCellAnchor>
  <xdr:twoCellAnchor>
    <xdr:from>
      <xdr:col>36</xdr:col>
      <xdr:colOff>5591175</xdr:colOff>
      <xdr:row>638</xdr:row>
      <xdr:rowOff>228600</xdr:rowOff>
    </xdr:from>
    <xdr:to>
      <xdr:col>36</xdr:col>
      <xdr:colOff>7343775</xdr:colOff>
      <xdr:row>638</xdr:row>
      <xdr:rowOff>678600</xdr:rowOff>
    </xdr:to>
    <xdr:sp macro="[0]!GoToOutputTables" textlink="">
      <xdr:nvSpPr>
        <xdr:cNvPr id="231" name="Flowchart: Process 230"/>
        <xdr:cNvSpPr/>
      </xdr:nvSpPr>
      <xdr:spPr>
        <a:xfrm flipH="1">
          <a:off x="49568100" y="181670325"/>
          <a:ext cx="17526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Menu des Tableaux des résultats</a:t>
          </a:r>
        </a:p>
      </xdr:txBody>
    </xdr:sp>
    <xdr:clientData fPrintsWithSheet="0"/>
  </xdr:twoCellAnchor>
  <xdr:twoCellAnchor>
    <xdr:from>
      <xdr:col>36</xdr:col>
      <xdr:colOff>5743574</xdr:colOff>
      <xdr:row>706</xdr:row>
      <xdr:rowOff>209550</xdr:rowOff>
    </xdr:from>
    <xdr:to>
      <xdr:col>36</xdr:col>
      <xdr:colOff>7524749</xdr:colOff>
      <xdr:row>706</xdr:row>
      <xdr:rowOff>659550</xdr:rowOff>
    </xdr:to>
    <xdr:sp macro="[0]!GoToOutputTables" textlink="">
      <xdr:nvSpPr>
        <xdr:cNvPr id="232" name="Flowchart: Process 231"/>
        <xdr:cNvSpPr/>
      </xdr:nvSpPr>
      <xdr:spPr>
        <a:xfrm flipH="1">
          <a:off x="49720499" y="202482450"/>
          <a:ext cx="17811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Menu des Tableaux des résultats</a:t>
          </a:r>
        </a:p>
      </xdr:txBody>
    </xdr:sp>
    <xdr:clientData fPrintsWithSheet="0"/>
  </xdr:twoCellAnchor>
  <xdr:twoCellAnchor>
    <xdr:from>
      <xdr:col>36</xdr:col>
      <xdr:colOff>5581650</xdr:colOff>
      <xdr:row>747</xdr:row>
      <xdr:rowOff>152400</xdr:rowOff>
    </xdr:from>
    <xdr:to>
      <xdr:col>36</xdr:col>
      <xdr:colOff>7353300</xdr:colOff>
      <xdr:row>747</xdr:row>
      <xdr:rowOff>602400</xdr:rowOff>
    </xdr:to>
    <xdr:sp macro="[0]!GoToOutputTables" textlink="">
      <xdr:nvSpPr>
        <xdr:cNvPr id="233" name="Flowchart: Process 232"/>
        <xdr:cNvSpPr/>
      </xdr:nvSpPr>
      <xdr:spPr>
        <a:xfrm flipH="1">
          <a:off x="49558575" y="213960075"/>
          <a:ext cx="17716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Menu des Tableaux des résultats</a:t>
          </a:r>
        </a:p>
      </xdr:txBody>
    </xdr:sp>
    <xdr:clientData fPrintsWithSheet="0"/>
  </xdr:twoCellAnchor>
  <xdr:twoCellAnchor>
    <xdr:from>
      <xdr:col>36</xdr:col>
      <xdr:colOff>5619749</xdr:colOff>
      <xdr:row>790</xdr:row>
      <xdr:rowOff>209550</xdr:rowOff>
    </xdr:from>
    <xdr:to>
      <xdr:col>36</xdr:col>
      <xdr:colOff>7419974</xdr:colOff>
      <xdr:row>790</xdr:row>
      <xdr:rowOff>659550</xdr:rowOff>
    </xdr:to>
    <xdr:sp macro="[0]!GoToOutputTables" textlink="">
      <xdr:nvSpPr>
        <xdr:cNvPr id="234" name="Flowchart: Process 233"/>
        <xdr:cNvSpPr/>
      </xdr:nvSpPr>
      <xdr:spPr>
        <a:xfrm flipH="1">
          <a:off x="49596674" y="225571050"/>
          <a:ext cx="18002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Retournez au Menu des Tableaux des résultats</a:t>
          </a:r>
        </a:p>
      </xdr:txBody>
    </xdr:sp>
    <xdr:clientData fPrintsWithSheet="0"/>
  </xdr:twoCellAnchor>
  <xdr:twoCellAnchor>
    <xdr:from>
      <xdr:col>29</xdr:col>
      <xdr:colOff>57150</xdr:colOff>
      <xdr:row>460</xdr:row>
      <xdr:rowOff>677336</xdr:rowOff>
    </xdr:from>
    <xdr:to>
      <xdr:col>30</xdr:col>
      <xdr:colOff>466726</xdr:colOff>
      <xdr:row>460</xdr:row>
      <xdr:rowOff>1127336</xdr:rowOff>
    </xdr:to>
    <xdr:sp macro="[0]!Module2SafeguardA" textlink="">
      <xdr:nvSpPr>
        <xdr:cNvPr id="159" name="Flowchart: Process 158"/>
        <xdr:cNvSpPr/>
      </xdr:nvSpPr>
      <xdr:spPr>
        <a:xfrm>
          <a:off x="36604575" y="125311961"/>
          <a:ext cx="16573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(a) </a:t>
          </a:r>
        </a:p>
      </xdr:txBody>
    </xdr:sp>
    <xdr:clientData fPrintsWithSheet="0"/>
  </xdr:twoCellAnchor>
  <xdr:twoCellAnchor>
    <xdr:from>
      <xdr:col>28</xdr:col>
      <xdr:colOff>219075</xdr:colOff>
      <xdr:row>522</xdr:row>
      <xdr:rowOff>679450</xdr:rowOff>
    </xdr:from>
    <xdr:to>
      <xdr:col>30</xdr:col>
      <xdr:colOff>342900</xdr:colOff>
      <xdr:row>522</xdr:row>
      <xdr:rowOff>1129450</xdr:rowOff>
    </xdr:to>
    <xdr:sp macro="[0]!Module2SafeguardB" textlink="">
      <xdr:nvSpPr>
        <xdr:cNvPr id="160" name="Flowchart: Process 159"/>
        <xdr:cNvSpPr/>
      </xdr:nvSpPr>
      <xdr:spPr>
        <a:xfrm>
          <a:off x="36471225" y="143278225"/>
          <a:ext cx="16668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(b) </a:t>
          </a:r>
        </a:p>
      </xdr:txBody>
    </xdr:sp>
    <xdr:clientData fPrintsWithSheet="0"/>
  </xdr:twoCellAnchor>
  <xdr:twoCellAnchor>
    <xdr:from>
      <xdr:col>28</xdr:col>
      <xdr:colOff>209550</xdr:colOff>
      <xdr:row>573</xdr:row>
      <xdr:rowOff>661455</xdr:rowOff>
    </xdr:from>
    <xdr:to>
      <xdr:col>30</xdr:col>
      <xdr:colOff>333375</xdr:colOff>
      <xdr:row>573</xdr:row>
      <xdr:rowOff>1102988</xdr:rowOff>
    </xdr:to>
    <xdr:sp macro="[0]!Module2SafeguardC" textlink="">
      <xdr:nvSpPr>
        <xdr:cNvPr id="161" name="Flowchart: Process 160"/>
        <xdr:cNvSpPr/>
      </xdr:nvSpPr>
      <xdr:spPr>
        <a:xfrm>
          <a:off x="36461700" y="159919455"/>
          <a:ext cx="1666875" cy="441533"/>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(c) </a:t>
          </a:r>
        </a:p>
      </xdr:txBody>
    </xdr:sp>
    <xdr:clientData fPrintsWithSheet="0"/>
  </xdr:twoCellAnchor>
  <xdr:twoCellAnchor>
    <xdr:from>
      <xdr:col>28</xdr:col>
      <xdr:colOff>209551</xdr:colOff>
      <xdr:row>625</xdr:row>
      <xdr:rowOff>648753</xdr:rowOff>
    </xdr:from>
    <xdr:to>
      <xdr:col>30</xdr:col>
      <xdr:colOff>359837</xdr:colOff>
      <xdr:row>625</xdr:row>
      <xdr:rowOff>1098753</xdr:rowOff>
    </xdr:to>
    <xdr:sp macro="[0]!Module2SafeguardD" textlink="">
      <xdr:nvSpPr>
        <xdr:cNvPr id="184" name="Flowchart: Process 183"/>
        <xdr:cNvSpPr/>
      </xdr:nvSpPr>
      <xdr:spPr>
        <a:xfrm>
          <a:off x="36461701" y="176994603"/>
          <a:ext cx="169333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(d) </a:t>
          </a:r>
        </a:p>
      </xdr:txBody>
    </xdr:sp>
    <xdr:clientData fPrintsWithSheet="0"/>
  </xdr:twoCellAnchor>
  <xdr:twoCellAnchor>
    <xdr:from>
      <xdr:col>28</xdr:col>
      <xdr:colOff>257176</xdr:colOff>
      <xdr:row>679</xdr:row>
      <xdr:rowOff>646640</xdr:rowOff>
    </xdr:from>
    <xdr:to>
      <xdr:col>30</xdr:col>
      <xdr:colOff>476250</xdr:colOff>
      <xdr:row>679</xdr:row>
      <xdr:rowOff>1096640</xdr:rowOff>
    </xdr:to>
    <xdr:sp macro="[0]!Module2SafeguardE" textlink="">
      <xdr:nvSpPr>
        <xdr:cNvPr id="185" name="Flowchart: Process 184"/>
        <xdr:cNvSpPr/>
      </xdr:nvSpPr>
      <xdr:spPr>
        <a:xfrm>
          <a:off x="36509326" y="194185115"/>
          <a:ext cx="1762124"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(e) </a:t>
          </a:r>
        </a:p>
      </xdr:txBody>
    </xdr:sp>
    <xdr:clientData fPrintsWithSheet="0"/>
  </xdr:twoCellAnchor>
  <xdr:twoCellAnchor>
    <xdr:from>
      <xdr:col>28</xdr:col>
      <xdr:colOff>180977</xdr:colOff>
      <xdr:row>733</xdr:row>
      <xdr:rowOff>650868</xdr:rowOff>
    </xdr:from>
    <xdr:to>
      <xdr:col>30</xdr:col>
      <xdr:colOff>323851</xdr:colOff>
      <xdr:row>733</xdr:row>
      <xdr:rowOff>1100868</xdr:rowOff>
    </xdr:to>
    <xdr:sp macro="[0]!Module2SafeguardF" textlink="">
      <xdr:nvSpPr>
        <xdr:cNvPr id="235" name="Flowchart: Process 234"/>
        <xdr:cNvSpPr/>
      </xdr:nvSpPr>
      <xdr:spPr>
        <a:xfrm>
          <a:off x="36433127" y="209496018"/>
          <a:ext cx="1685924"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(f) </a:t>
          </a:r>
        </a:p>
      </xdr:txBody>
    </xdr:sp>
    <xdr:clientData fPrintsWithSheet="0"/>
  </xdr:twoCellAnchor>
  <xdr:twoCellAnchor>
    <xdr:from>
      <xdr:col>29</xdr:col>
      <xdr:colOff>9525</xdr:colOff>
      <xdr:row>777</xdr:row>
      <xdr:rowOff>655095</xdr:rowOff>
    </xdr:from>
    <xdr:to>
      <xdr:col>30</xdr:col>
      <xdr:colOff>433917</xdr:colOff>
      <xdr:row>777</xdr:row>
      <xdr:rowOff>1105095</xdr:rowOff>
    </xdr:to>
    <xdr:sp macro="[0]!Module3SafeguardG" textlink="">
      <xdr:nvSpPr>
        <xdr:cNvPr id="236" name="Flowchart: Process 235"/>
        <xdr:cNvSpPr/>
      </xdr:nvSpPr>
      <xdr:spPr>
        <a:xfrm>
          <a:off x="36556950" y="221568420"/>
          <a:ext cx="1672167"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(g) </a:t>
          </a:r>
        </a:p>
      </xdr:txBody>
    </xdr:sp>
    <xdr:clientData fPrintsWithSheet="0"/>
  </xdr:twoCellAnchor>
  <xdr:twoCellAnchor>
    <xdr:from>
      <xdr:col>36</xdr:col>
      <xdr:colOff>2066925</xdr:colOff>
      <xdr:row>485</xdr:row>
      <xdr:rowOff>828000</xdr:rowOff>
    </xdr:from>
    <xdr:to>
      <xdr:col>36</xdr:col>
      <xdr:colOff>3715174</xdr:colOff>
      <xdr:row>485</xdr:row>
      <xdr:rowOff>1274964</xdr:rowOff>
    </xdr:to>
    <xdr:sp macro="[0]!Module3SafeguardA" textlink="">
      <xdr:nvSpPr>
        <xdr:cNvPr id="237" name="Flowchart: Process 236"/>
        <xdr:cNvSpPr/>
      </xdr:nvSpPr>
      <xdr:spPr>
        <a:xfrm>
          <a:off x="46043850" y="133168350"/>
          <a:ext cx="1648249" cy="446964"/>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(a) </a:t>
          </a:r>
        </a:p>
      </xdr:txBody>
    </xdr:sp>
    <xdr:clientData fPrintsWithSheet="0"/>
  </xdr:twoCellAnchor>
  <xdr:twoCellAnchor>
    <xdr:from>
      <xdr:col>36</xdr:col>
      <xdr:colOff>1924050</xdr:colOff>
      <xdr:row>542</xdr:row>
      <xdr:rowOff>709374</xdr:rowOff>
    </xdr:from>
    <xdr:to>
      <xdr:col>36</xdr:col>
      <xdr:colOff>3611512</xdr:colOff>
      <xdr:row>542</xdr:row>
      <xdr:rowOff>1159374</xdr:rowOff>
    </xdr:to>
    <xdr:sp macro="[0]!Module3SafeguardB" textlink="">
      <xdr:nvSpPr>
        <xdr:cNvPr id="238" name="Flowchart: Process 237"/>
        <xdr:cNvSpPr/>
      </xdr:nvSpPr>
      <xdr:spPr>
        <a:xfrm>
          <a:off x="45900975" y="149737524"/>
          <a:ext cx="168746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(b) </a:t>
          </a:r>
        </a:p>
      </xdr:txBody>
    </xdr:sp>
    <xdr:clientData fPrintsWithSheet="0"/>
  </xdr:twoCellAnchor>
  <xdr:twoCellAnchor>
    <xdr:from>
      <xdr:col>36</xdr:col>
      <xdr:colOff>1895475</xdr:colOff>
      <xdr:row>591</xdr:row>
      <xdr:rowOff>788995</xdr:rowOff>
    </xdr:from>
    <xdr:to>
      <xdr:col>36</xdr:col>
      <xdr:colOff>3553496</xdr:colOff>
      <xdr:row>591</xdr:row>
      <xdr:rowOff>1237798</xdr:rowOff>
    </xdr:to>
    <xdr:sp macro="[0]!Module3SafeguardC" textlink="">
      <xdr:nvSpPr>
        <xdr:cNvPr id="239" name="Flowchart: Process 238"/>
        <xdr:cNvSpPr/>
      </xdr:nvSpPr>
      <xdr:spPr>
        <a:xfrm>
          <a:off x="45872400" y="167066920"/>
          <a:ext cx="1658021" cy="448803"/>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(c) </a:t>
          </a:r>
        </a:p>
      </xdr:txBody>
    </xdr:sp>
    <xdr:clientData fPrintsWithSheet="0"/>
  </xdr:twoCellAnchor>
  <xdr:twoCellAnchor>
    <xdr:from>
      <xdr:col>36</xdr:col>
      <xdr:colOff>1809751</xdr:colOff>
      <xdr:row>638</xdr:row>
      <xdr:rowOff>791324</xdr:rowOff>
    </xdr:from>
    <xdr:to>
      <xdr:col>36</xdr:col>
      <xdr:colOff>3480019</xdr:colOff>
      <xdr:row>638</xdr:row>
      <xdr:rowOff>1243718</xdr:rowOff>
    </xdr:to>
    <xdr:sp macro="[0]!Module3SafeguardD" textlink="">
      <xdr:nvSpPr>
        <xdr:cNvPr id="240" name="Flowchart: Process 239"/>
        <xdr:cNvSpPr/>
      </xdr:nvSpPr>
      <xdr:spPr>
        <a:xfrm>
          <a:off x="45786676" y="182233049"/>
          <a:ext cx="1670268" cy="452394"/>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(d) </a:t>
          </a:r>
        </a:p>
      </xdr:txBody>
    </xdr:sp>
    <xdr:clientData fPrintsWithSheet="0"/>
  </xdr:twoCellAnchor>
  <xdr:twoCellAnchor>
    <xdr:from>
      <xdr:col>36</xdr:col>
      <xdr:colOff>1971675</xdr:colOff>
      <xdr:row>706</xdr:row>
      <xdr:rowOff>769976</xdr:rowOff>
    </xdr:from>
    <xdr:to>
      <xdr:col>36</xdr:col>
      <xdr:colOff>3640953</xdr:colOff>
      <xdr:row>706</xdr:row>
      <xdr:rowOff>1222368</xdr:rowOff>
    </xdr:to>
    <xdr:sp macro="[0]!Module3SafeguardE" textlink="">
      <xdr:nvSpPr>
        <xdr:cNvPr id="241" name="Flowchart: Process 240"/>
        <xdr:cNvSpPr/>
      </xdr:nvSpPr>
      <xdr:spPr>
        <a:xfrm>
          <a:off x="45948600" y="203042876"/>
          <a:ext cx="1669278" cy="452392"/>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(e) </a:t>
          </a:r>
        </a:p>
      </xdr:txBody>
    </xdr:sp>
    <xdr:clientData fPrintsWithSheet="0"/>
  </xdr:twoCellAnchor>
  <xdr:twoCellAnchor>
    <xdr:from>
      <xdr:col>36</xdr:col>
      <xdr:colOff>1809751</xdr:colOff>
      <xdr:row>747</xdr:row>
      <xdr:rowOff>724459</xdr:rowOff>
    </xdr:from>
    <xdr:to>
      <xdr:col>36</xdr:col>
      <xdr:colOff>3474451</xdr:colOff>
      <xdr:row>747</xdr:row>
      <xdr:rowOff>1178050</xdr:rowOff>
    </xdr:to>
    <xdr:sp macro="[0]!Module3SafeguardF" textlink="">
      <xdr:nvSpPr>
        <xdr:cNvPr id="242" name="Flowchart: Process 241"/>
        <xdr:cNvSpPr/>
      </xdr:nvSpPr>
      <xdr:spPr>
        <a:xfrm>
          <a:off x="45786676" y="214532134"/>
          <a:ext cx="1664700" cy="453591"/>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(f) </a:t>
          </a:r>
        </a:p>
      </xdr:txBody>
    </xdr:sp>
    <xdr:clientData fPrintsWithSheet="0"/>
  </xdr:twoCellAnchor>
  <xdr:twoCellAnchor>
    <xdr:from>
      <xdr:col>36</xdr:col>
      <xdr:colOff>1847851</xdr:colOff>
      <xdr:row>790</xdr:row>
      <xdr:rowOff>775102</xdr:rowOff>
    </xdr:from>
    <xdr:to>
      <xdr:col>36</xdr:col>
      <xdr:colOff>3524251</xdr:colOff>
      <xdr:row>790</xdr:row>
      <xdr:rowOff>1237392</xdr:rowOff>
    </xdr:to>
    <xdr:sp macro="[0]!Module3SafeguardG" textlink="">
      <xdr:nvSpPr>
        <xdr:cNvPr id="243" name="Flowchart: Process 242"/>
        <xdr:cNvSpPr/>
      </xdr:nvSpPr>
      <xdr:spPr>
        <a:xfrm>
          <a:off x="45824776" y="226136602"/>
          <a:ext cx="1676400" cy="46229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Révision du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Garantie (g) </a:t>
          </a:r>
        </a:p>
      </xdr:txBody>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printerSettings" Target="../printerSettings/printerSettings13.bin"/><Relationship Id="rId18" Type="http://schemas.openxmlformats.org/officeDocument/2006/relationships/printerSettings" Target="../printerSettings/printerSettings18.bin"/><Relationship Id="rId26" Type="http://schemas.openxmlformats.org/officeDocument/2006/relationships/printerSettings" Target="../printerSettings/printerSettings26.bin"/><Relationship Id="rId39" Type="http://schemas.openxmlformats.org/officeDocument/2006/relationships/printerSettings" Target="../printerSettings/printerSettings39.bin"/><Relationship Id="rId3" Type="http://schemas.openxmlformats.org/officeDocument/2006/relationships/printerSettings" Target="../printerSettings/printerSettings3.bin"/><Relationship Id="rId21" Type="http://schemas.openxmlformats.org/officeDocument/2006/relationships/printerSettings" Target="../printerSettings/printerSettings21.bin"/><Relationship Id="rId34" Type="http://schemas.openxmlformats.org/officeDocument/2006/relationships/printerSettings" Target="../printerSettings/printerSettings34.bin"/><Relationship Id="rId42" Type="http://schemas.openxmlformats.org/officeDocument/2006/relationships/printerSettings" Target="../printerSettings/printerSettings42.bin"/><Relationship Id="rId47" Type="http://schemas.openxmlformats.org/officeDocument/2006/relationships/printerSettings" Target="../printerSettings/printerSettings47.bin"/><Relationship Id="rId50" Type="http://schemas.openxmlformats.org/officeDocument/2006/relationships/printerSettings" Target="../printerSettings/printerSettings50.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17" Type="http://schemas.openxmlformats.org/officeDocument/2006/relationships/printerSettings" Target="../printerSettings/printerSettings17.bin"/><Relationship Id="rId25" Type="http://schemas.openxmlformats.org/officeDocument/2006/relationships/printerSettings" Target="../printerSettings/printerSettings25.bin"/><Relationship Id="rId33" Type="http://schemas.openxmlformats.org/officeDocument/2006/relationships/printerSettings" Target="../printerSettings/printerSettings33.bin"/><Relationship Id="rId38" Type="http://schemas.openxmlformats.org/officeDocument/2006/relationships/printerSettings" Target="../printerSettings/printerSettings38.bin"/><Relationship Id="rId46" Type="http://schemas.openxmlformats.org/officeDocument/2006/relationships/printerSettings" Target="../printerSettings/printerSettings46.bin"/><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20" Type="http://schemas.openxmlformats.org/officeDocument/2006/relationships/printerSettings" Target="../printerSettings/printerSettings20.bin"/><Relationship Id="rId29" Type="http://schemas.openxmlformats.org/officeDocument/2006/relationships/printerSettings" Target="../printerSettings/printerSettings29.bin"/><Relationship Id="rId41" Type="http://schemas.openxmlformats.org/officeDocument/2006/relationships/printerSettings" Target="../printerSettings/printerSettings41.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24" Type="http://schemas.openxmlformats.org/officeDocument/2006/relationships/printerSettings" Target="../printerSettings/printerSettings24.bin"/><Relationship Id="rId32" Type="http://schemas.openxmlformats.org/officeDocument/2006/relationships/printerSettings" Target="../printerSettings/printerSettings32.bin"/><Relationship Id="rId37" Type="http://schemas.openxmlformats.org/officeDocument/2006/relationships/printerSettings" Target="../printerSettings/printerSettings37.bin"/><Relationship Id="rId40" Type="http://schemas.openxmlformats.org/officeDocument/2006/relationships/printerSettings" Target="../printerSettings/printerSettings40.bin"/><Relationship Id="rId45" Type="http://schemas.openxmlformats.org/officeDocument/2006/relationships/printerSettings" Target="../printerSettings/printerSettings45.bin"/><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23" Type="http://schemas.openxmlformats.org/officeDocument/2006/relationships/printerSettings" Target="../printerSettings/printerSettings23.bin"/><Relationship Id="rId28" Type="http://schemas.openxmlformats.org/officeDocument/2006/relationships/printerSettings" Target="../printerSettings/printerSettings28.bin"/><Relationship Id="rId36" Type="http://schemas.openxmlformats.org/officeDocument/2006/relationships/printerSettings" Target="../printerSettings/printerSettings36.bin"/><Relationship Id="rId49" Type="http://schemas.openxmlformats.org/officeDocument/2006/relationships/printerSettings" Target="../printerSettings/printerSettings49.bin"/><Relationship Id="rId10" Type="http://schemas.openxmlformats.org/officeDocument/2006/relationships/printerSettings" Target="../printerSettings/printerSettings10.bin"/><Relationship Id="rId19" Type="http://schemas.openxmlformats.org/officeDocument/2006/relationships/printerSettings" Target="../printerSettings/printerSettings19.bin"/><Relationship Id="rId31" Type="http://schemas.openxmlformats.org/officeDocument/2006/relationships/printerSettings" Target="../printerSettings/printerSettings31.bin"/><Relationship Id="rId44" Type="http://schemas.openxmlformats.org/officeDocument/2006/relationships/printerSettings" Target="../printerSettings/printerSettings44.bin"/><Relationship Id="rId52" Type="http://schemas.openxmlformats.org/officeDocument/2006/relationships/drawing" Target="../drawings/drawing1.xml"/><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 Id="rId22" Type="http://schemas.openxmlformats.org/officeDocument/2006/relationships/printerSettings" Target="../printerSettings/printerSettings22.bin"/><Relationship Id="rId27" Type="http://schemas.openxmlformats.org/officeDocument/2006/relationships/printerSettings" Target="../printerSettings/printerSettings27.bin"/><Relationship Id="rId30" Type="http://schemas.openxmlformats.org/officeDocument/2006/relationships/printerSettings" Target="../printerSettings/printerSettings30.bin"/><Relationship Id="rId35" Type="http://schemas.openxmlformats.org/officeDocument/2006/relationships/printerSettings" Target="../printerSettings/printerSettings35.bin"/><Relationship Id="rId43" Type="http://schemas.openxmlformats.org/officeDocument/2006/relationships/printerSettings" Target="../printerSettings/printerSettings43.bin"/><Relationship Id="rId48" Type="http://schemas.openxmlformats.org/officeDocument/2006/relationships/printerSettings" Target="../printerSettings/printerSettings48.bin"/><Relationship Id="rId8" Type="http://schemas.openxmlformats.org/officeDocument/2006/relationships/printerSettings" Target="../printerSettings/printerSettings8.bin"/><Relationship Id="rId51" Type="http://schemas.openxmlformats.org/officeDocument/2006/relationships/printerSettings" Target="../printerSettings/printerSettings51.bin"/></Relationships>
</file>

<file path=xl/worksheets/_rels/sheet2.xml.rels><?xml version="1.0" encoding="UTF-8" standalone="yes"?>
<Relationships xmlns="http://schemas.openxmlformats.org/package/2006/relationships"><Relationship Id="rId26" Type="http://schemas.openxmlformats.org/officeDocument/2006/relationships/printerSettings" Target="../printerSettings/printerSettings77.bin"/><Relationship Id="rId117" Type="http://schemas.openxmlformats.org/officeDocument/2006/relationships/ctrlProp" Target="../ctrlProps/ctrlProp64.xml"/><Relationship Id="rId21" Type="http://schemas.openxmlformats.org/officeDocument/2006/relationships/printerSettings" Target="../printerSettings/printerSettings72.bin"/><Relationship Id="rId42" Type="http://schemas.openxmlformats.org/officeDocument/2006/relationships/printerSettings" Target="../printerSettings/printerSettings93.bin"/><Relationship Id="rId47" Type="http://schemas.openxmlformats.org/officeDocument/2006/relationships/printerSettings" Target="../printerSettings/printerSettings98.bin"/><Relationship Id="rId63" Type="http://schemas.openxmlformats.org/officeDocument/2006/relationships/ctrlProp" Target="../ctrlProps/ctrlProp10.xml"/><Relationship Id="rId68" Type="http://schemas.openxmlformats.org/officeDocument/2006/relationships/ctrlProp" Target="../ctrlProps/ctrlProp15.xml"/><Relationship Id="rId84" Type="http://schemas.openxmlformats.org/officeDocument/2006/relationships/ctrlProp" Target="../ctrlProps/ctrlProp31.xml"/><Relationship Id="rId89" Type="http://schemas.openxmlformats.org/officeDocument/2006/relationships/ctrlProp" Target="../ctrlProps/ctrlProp36.xml"/><Relationship Id="rId112" Type="http://schemas.openxmlformats.org/officeDocument/2006/relationships/ctrlProp" Target="../ctrlProps/ctrlProp59.xml"/><Relationship Id="rId133" Type="http://schemas.openxmlformats.org/officeDocument/2006/relationships/ctrlProp" Target="../ctrlProps/ctrlProp80.xml"/><Relationship Id="rId138" Type="http://schemas.openxmlformats.org/officeDocument/2006/relationships/ctrlProp" Target="../ctrlProps/ctrlProp85.xml"/><Relationship Id="rId16" Type="http://schemas.openxmlformats.org/officeDocument/2006/relationships/printerSettings" Target="../printerSettings/printerSettings67.bin"/><Relationship Id="rId107" Type="http://schemas.openxmlformats.org/officeDocument/2006/relationships/ctrlProp" Target="../ctrlProps/ctrlProp54.xml"/><Relationship Id="rId11" Type="http://schemas.openxmlformats.org/officeDocument/2006/relationships/printerSettings" Target="../printerSettings/printerSettings62.bin"/><Relationship Id="rId32" Type="http://schemas.openxmlformats.org/officeDocument/2006/relationships/printerSettings" Target="../printerSettings/printerSettings83.bin"/><Relationship Id="rId37" Type="http://schemas.openxmlformats.org/officeDocument/2006/relationships/printerSettings" Target="../printerSettings/printerSettings88.bin"/><Relationship Id="rId53" Type="http://schemas.openxmlformats.org/officeDocument/2006/relationships/vmlDrawing" Target="../drawings/vmlDrawing1.vml"/><Relationship Id="rId58" Type="http://schemas.openxmlformats.org/officeDocument/2006/relationships/ctrlProp" Target="../ctrlProps/ctrlProp5.xml"/><Relationship Id="rId74" Type="http://schemas.openxmlformats.org/officeDocument/2006/relationships/ctrlProp" Target="../ctrlProps/ctrlProp21.xml"/><Relationship Id="rId79" Type="http://schemas.openxmlformats.org/officeDocument/2006/relationships/ctrlProp" Target="../ctrlProps/ctrlProp26.xml"/><Relationship Id="rId102" Type="http://schemas.openxmlformats.org/officeDocument/2006/relationships/ctrlProp" Target="../ctrlProps/ctrlProp49.xml"/><Relationship Id="rId123" Type="http://schemas.openxmlformats.org/officeDocument/2006/relationships/ctrlProp" Target="../ctrlProps/ctrlProp70.xml"/><Relationship Id="rId128" Type="http://schemas.openxmlformats.org/officeDocument/2006/relationships/ctrlProp" Target="../ctrlProps/ctrlProp75.xml"/><Relationship Id="rId144" Type="http://schemas.openxmlformats.org/officeDocument/2006/relationships/ctrlProp" Target="../ctrlProps/ctrlProp91.xml"/><Relationship Id="rId5" Type="http://schemas.openxmlformats.org/officeDocument/2006/relationships/printerSettings" Target="../printerSettings/printerSettings56.bin"/><Relationship Id="rId90" Type="http://schemas.openxmlformats.org/officeDocument/2006/relationships/ctrlProp" Target="../ctrlProps/ctrlProp37.xml"/><Relationship Id="rId95" Type="http://schemas.openxmlformats.org/officeDocument/2006/relationships/ctrlProp" Target="../ctrlProps/ctrlProp42.xml"/><Relationship Id="rId22" Type="http://schemas.openxmlformats.org/officeDocument/2006/relationships/printerSettings" Target="../printerSettings/printerSettings73.bin"/><Relationship Id="rId27" Type="http://schemas.openxmlformats.org/officeDocument/2006/relationships/printerSettings" Target="../printerSettings/printerSettings78.bin"/><Relationship Id="rId43" Type="http://schemas.openxmlformats.org/officeDocument/2006/relationships/printerSettings" Target="../printerSettings/printerSettings94.bin"/><Relationship Id="rId48" Type="http://schemas.openxmlformats.org/officeDocument/2006/relationships/printerSettings" Target="../printerSettings/printerSettings99.bin"/><Relationship Id="rId64" Type="http://schemas.openxmlformats.org/officeDocument/2006/relationships/ctrlProp" Target="../ctrlProps/ctrlProp11.xml"/><Relationship Id="rId69" Type="http://schemas.openxmlformats.org/officeDocument/2006/relationships/ctrlProp" Target="../ctrlProps/ctrlProp16.xml"/><Relationship Id="rId113" Type="http://schemas.openxmlformats.org/officeDocument/2006/relationships/ctrlProp" Target="../ctrlProps/ctrlProp60.xml"/><Relationship Id="rId118" Type="http://schemas.openxmlformats.org/officeDocument/2006/relationships/ctrlProp" Target="../ctrlProps/ctrlProp65.xml"/><Relationship Id="rId134" Type="http://schemas.openxmlformats.org/officeDocument/2006/relationships/ctrlProp" Target="../ctrlProps/ctrlProp81.xml"/><Relationship Id="rId139" Type="http://schemas.openxmlformats.org/officeDocument/2006/relationships/ctrlProp" Target="../ctrlProps/ctrlProp86.xml"/><Relationship Id="rId8" Type="http://schemas.openxmlformats.org/officeDocument/2006/relationships/printerSettings" Target="../printerSettings/printerSettings59.bin"/><Relationship Id="rId51" Type="http://schemas.openxmlformats.org/officeDocument/2006/relationships/printerSettings" Target="../printerSettings/printerSettings102.bin"/><Relationship Id="rId72" Type="http://schemas.openxmlformats.org/officeDocument/2006/relationships/ctrlProp" Target="../ctrlProps/ctrlProp19.xml"/><Relationship Id="rId80" Type="http://schemas.openxmlformats.org/officeDocument/2006/relationships/ctrlProp" Target="../ctrlProps/ctrlProp27.xml"/><Relationship Id="rId85" Type="http://schemas.openxmlformats.org/officeDocument/2006/relationships/ctrlProp" Target="../ctrlProps/ctrlProp32.xml"/><Relationship Id="rId93" Type="http://schemas.openxmlformats.org/officeDocument/2006/relationships/ctrlProp" Target="../ctrlProps/ctrlProp40.xml"/><Relationship Id="rId98" Type="http://schemas.openxmlformats.org/officeDocument/2006/relationships/ctrlProp" Target="../ctrlProps/ctrlProp45.xml"/><Relationship Id="rId121" Type="http://schemas.openxmlformats.org/officeDocument/2006/relationships/ctrlProp" Target="../ctrlProps/ctrlProp68.xml"/><Relationship Id="rId142" Type="http://schemas.openxmlformats.org/officeDocument/2006/relationships/ctrlProp" Target="../ctrlProps/ctrlProp89.xml"/><Relationship Id="rId3" Type="http://schemas.openxmlformats.org/officeDocument/2006/relationships/printerSettings" Target="../printerSettings/printerSettings54.bin"/><Relationship Id="rId12" Type="http://schemas.openxmlformats.org/officeDocument/2006/relationships/printerSettings" Target="../printerSettings/printerSettings63.bin"/><Relationship Id="rId17" Type="http://schemas.openxmlformats.org/officeDocument/2006/relationships/printerSettings" Target="../printerSettings/printerSettings68.bin"/><Relationship Id="rId25" Type="http://schemas.openxmlformats.org/officeDocument/2006/relationships/printerSettings" Target="../printerSettings/printerSettings76.bin"/><Relationship Id="rId33" Type="http://schemas.openxmlformats.org/officeDocument/2006/relationships/printerSettings" Target="../printerSettings/printerSettings84.bin"/><Relationship Id="rId38" Type="http://schemas.openxmlformats.org/officeDocument/2006/relationships/printerSettings" Target="../printerSettings/printerSettings89.bin"/><Relationship Id="rId46" Type="http://schemas.openxmlformats.org/officeDocument/2006/relationships/printerSettings" Target="../printerSettings/printerSettings97.bin"/><Relationship Id="rId59" Type="http://schemas.openxmlformats.org/officeDocument/2006/relationships/ctrlProp" Target="../ctrlProps/ctrlProp6.xml"/><Relationship Id="rId67" Type="http://schemas.openxmlformats.org/officeDocument/2006/relationships/ctrlProp" Target="../ctrlProps/ctrlProp14.xml"/><Relationship Id="rId103" Type="http://schemas.openxmlformats.org/officeDocument/2006/relationships/ctrlProp" Target="../ctrlProps/ctrlProp50.xml"/><Relationship Id="rId108" Type="http://schemas.openxmlformats.org/officeDocument/2006/relationships/ctrlProp" Target="../ctrlProps/ctrlProp55.xml"/><Relationship Id="rId116" Type="http://schemas.openxmlformats.org/officeDocument/2006/relationships/ctrlProp" Target="../ctrlProps/ctrlProp63.xml"/><Relationship Id="rId124" Type="http://schemas.openxmlformats.org/officeDocument/2006/relationships/ctrlProp" Target="../ctrlProps/ctrlProp71.xml"/><Relationship Id="rId129" Type="http://schemas.openxmlformats.org/officeDocument/2006/relationships/ctrlProp" Target="../ctrlProps/ctrlProp76.xml"/><Relationship Id="rId137" Type="http://schemas.openxmlformats.org/officeDocument/2006/relationships/ctrlProp" Target="../ctrlProps/ctrlProp84.xml"/><Relationship Id="rId20" Type="http://schemas.openxmlformats.org/officeDocument/2006/relationships/printerSettings" Target="../printerSettings/printerSettings71.bin"/><Relationship Id="rId41" Type="http://schemas.openxmlformats.org/officeDocument/2006/relationships/printerSettings" Target="../printerSettings/printerSettings92.bin"/><Relationship Id="rId54" Type="http://schemas.openxmlformats.org/officeDocument/2006/relationships/ctrlProp" Target="../ctrlProps/ctrlProp1.xml"/><Relationship Id="rId62" Type="http://schemas.openxmlformats.org/officeDocument/2006/relationships/ctrlProp" Target="../ctrlProps/ctrlProp9.xml"/><Relationship Id="rId70" Type="http://schemas.openxmlformats.org/officeDocument/2006/relationships/ctrlProp" Target="../ctrlProps/ctrlProp17.xml"/><Relationship Id="rId75" Type="http://schemas.openxmlformats.org/officeDocument/2006/relationships/ctrlProp" Target="../ctrlProps/ctrlProp22.xml"/><Relationship Id="rId83" Type="http://schemas.openxmlformats.org/officeDocument/2006/relationships/ctrlProp" Target="../ctrlProps/ctrlProp30.xml"/><Relationship Id="rId88" Type="http://schemas.openxmlformats.org/officeDocument/2006/relationships/ctrlProp" Target="../ctrlProps/ctrlProp35.xml"/><Relationship Id="rId91" Type="http://schemas.openxmlformats.org/officeDocument/2006/relationships/ctrlProp" Target="../ctrlProps/ctrlProp38.xml"/><Relationship Id="rId96" Type="http://schemas.openxmlformats.org/officeDocument/2006/relationships/ctrlProp" Target="../ctrlProps/ctrlProp43.xml"/><Relationship Id="rId111" Type="http://schemas.openxmlformats.org/officeDocument/2006/relationships/ctrlProp" Target="../ctrlProps/ctrlProp58.xml"/><Relationship Id="rId132" Type="http://schemas.openxmlformats.org/officeDocument/2006/relationships/ctrlProp" Target="../ctrlProps/ctrlProp79.xml"/><Relationship Id="rId140" Type="http://schemas.openxmlformats.org/officeDocument/2006/relationships/ctrlProp" Target="../ctrlProps/ctrlProp87.xml"/><Relationship Id="rId1" Type="http://schemas.openxmlformats.org/officeDocument/2006/relationships/printerSettings" Target="../printerSettings/printerSettings52.bin"/><Relationship Id="rId6" Type="http://schemas.openxmlformats.org/officeDocument/2006/relationships/printerSettings" Target="../printerSettings/printerSettings57.bin"/><Relationship Id="rId15" Type="http://schemas.openxmlformats.org/officeDocument/2006/relationships/printerSettings" Target="../printerSettings/printerSettings66.bin"/><Relationship Id="rId23" Type="http://schemas.openxmlformats.org/officeDocument/2006/relationships/printerSettings" Target="../printerSettings/printerSettings74.bin"/><Relationship Id="rId28" Type="http://schemas.openxmlformats.org/officeDocument/2006/relationships/printerSettings" Target="../printerSettings/printerSettings79.bin"/><Relationship Id="rId36" Type="http://schemas.openxmlformats.org/officeDocument/2006/relationships/printerSettings" Target="../printerSettings/printerSettings87.bin"/><Relationship Id="rId49" Type="http://schemas.openxmlformats.org/officeDocument/2006/relationships/printerSettings" Target="../printerSettings/printerSettings100.bin"/><Relationship Id="rId57" Type="http://schemas.openxmlformats.org/officeDocument/2006/relationships/ctrlProp" Target="../ctrlProps/ctrlProp4.xml"/><Relationship Id="rId106" Type="http://schemas.openxmlformats.org/officeDocument/2006/relationships/ctrlProp" Target="../ctrlProps/ctrlProp53.xml"/><Relationship Id="rId114" Type="http://schemas.openxmlformats.org/officeDocument/2006/relationships/ctrlProp" Target="../ctrlProps/ctrlProp61.xml"/><Relationship Id="rId119" Type="http://schemas.openxmlformats.org/officeDocument/2006/relationships/ctrlProp" Target="../ctrlProps/ctrlProp66.xml"/><Relationship Id="rId127" Type="http://schemas.openxmlformats.org/officeDocument/2006/relationships/ctrlProp" Target="../ctrlProps/ctrlProp74.xml"/><Relationship Id="rId10" Type="http://schemas.openxmlformats.org/officeDocument/2006/relationships/printerSettings" Target="../printerSettings/printerSettings61.bin"/><Relationship Id="rId31" Type="http://schemas.openxmlformats.org/officeDocument/2006/relationships/printerSettings" Target="../printerSettings/printerSettings82.bin"/><Relationship Id="rId44" Type="http://schemas.openxmlformats.org/officeDocument/2006/relationships/printerSettings" Target="../printerSettings/printerSettings95.bin"/><Relationship Id="rId52" Type="http://schemas.openxmlformats.org/officeDocument/2006/relationships/drawing" Target="../drawings/drawing2.xml"/><Relationship Id="rId60" Type="http://schemas.openxmlformats.org/officeDocument/2006/relationships/ctrlProp" Target="../ctrlProps/ctrlProp7.xml"/><Relationship Id="rId65" Type="http://schemas.openxmlformats.org/officeDocument/2006/relationships/ctrlProp" Target="../ctrlProps/ctrlProp12.xml"/><Relationship Id="rId73" Type="http://schemas.openxmlformats.org/officeDocument/2006/relationships/ctrlProp" Target="../ctrlProps/ctrlProp20.xml"/><Relationship Id="rId78" Type="http://schemas.openxmlformats.org/officeDocument/2006/relationships/ctrlProp" Target="../ctrlProps/ctrlProp25.xml"/><Relationship Id="rId81" Type="http://schemas.openxmlformats.org/officeDocument/2006/relationships/ctrlProp" Target="../ctrlProps/ctrlProp28.xml"/><Relationship Id="rId86" Type="http://schemas.openxmlformats.org/officeDocument/2006/relationships/ctrlProp" Target="../ctrlProps/ctrlProp33.xml"/><Relationship Id="rId94" Type="http://schemas.openxmlformats.org/officeDocument/2006/relationships/ctrlProp" Target="../ctrlProps/ctrlProp41.xml"/><Relationship Id="rId99" Type="http://schemas.openxmlformats.org/officeDocument/2006/relationships/ctrlProp" Target="../ctrlProps/ctrlProp46.xml"/><Relationship Id="rId101" Type="http://schemas.openxmlformats.org/officeDocument/2006/relationships/ctrlProp" Target="../ctrlProps/ctrlProp48.xml"/><Relationship Id="rId122" Type="http://schemas.openxmlformats.org/officeDocument/2006/relationships/ctrlProp" Target="../ctrlProps/ctrlProp69.xml"/><Relationship Id="rId130" Type="http://schemas.openxmlformats.org/officeDocument/2006/relationships/ctrlProp" Target="../ctrlProps/ctrlProp77.xml"/><Relationship Id="rId135" Type="http://schemas.openxmlformats.org/officeDocument/2006/relationships/ctrlProp" Target="../ctrlProps/ctrlProp82.xml"/><Relationship Id="rId143" Type="http://schemas.openxmlformats.org/officeDocument/2006/relationships/ctrlProp" Target="../ctrlProps/ctrlProp90.xml"/><Relationship Id="rId4" Type="http://schemas.openxmlformats.org/officeDocument/2006/relationships/printerSettings" Target="../printerSettings/printerSettings55.bin"/><Relationship Id="rId9" Type="http://schemas.openxmlformats.org/officeDocument/2006/relationships/printerSettings" Target="../printerSettings/printerSettings60.bin"/><Relationship Id="rId13" Type="http://schemas.openxmlformats.org/officeDocument/2006/relationships/printerSettings" Target="../printerSettings/printerSettings64.bin"/><Relationship Id="rId18" Type="http://schemas.openxmlformats.org/officeDocument/2006/relationships/printerSettings" Target="../printerSettings/printerSettings69.bin"/><Relationship Id="rId39" Type="http://schemas.openxmlformats.org/officeDocument/2006/relationships/printerSettings" Target="../printerSettings/printerSettings90.bin"/><Relationship Id="rId109" Type="http://schemas.openxmlformats.org/officeDocument/2006/relationships/ctrlProp" Target="../ctrlProps/ctrlProp56.xml"/><Relationship Id="rId34" Type="http://schemas.openxmlformats.org/officeDocument/2006/relationships/printerSettings" Target="../printerSettings/printerSettings85.bin"/><Relationship Id="rId50" Type="http://schemas.openxmlformats.org/officeDocument/2006/relationships/printerSettings" Target="../printerSettings/printerSettings101.bin"/><Relationship Id="rId55" Type="http://schemas.openxmlformats.org/officeDocument/2006/relationships/ctrlProp" Target="../ctrlProps/ctrlProp2.xml"/><Relationship Id="rId76" Type="http://schemas.openxmlformats.org/officeDocument/2006/relationships/ctrlProp" Target="../ctrlProps/ctrlProp23.xml"/><Relationship Id="rId97" Type="http://schemas.openxmlformats.org/officeDocument/2006/relationships/ctrlProp" Target="../ctrlProps/ctrlProp44.xml"/><Relationship Id="rId104" Type="http://schemas.openxmlformats.org/officeDocument/2006/relationships/ctrlProp" Target="../ctrlProps/ctrlProp51.xml"/><Relationship Id="rId120" Type="http://schemas.openxmlformats.org/officeDocument/2006/relationships/ctrlProp" Target="../ctrlProps/ctrlProp67.xml"/><Relationship Id="rId125" Type="http://schemas.openxmlformats.org/officeDocument/2006/relationships/ctrlProp" Target="../ctrlProps/ctrlProp72.xml"/><Relationship Id="rId141" Type="http://schemas.openxmlformats.org/officeDocument/2006/relationships/ctrlProp" Target="../ctrlProps/ctrlProp88.xml"/><Relationship Id="rId7" Type="http://schemas.openxmlformats.org/officeDocument/2006/relationships/printerSettings" Target="../printerSettings/printerSettings58.bin"/><Relationship Id="rId71" Type="http://schemas.openxmlformats.org/officeDocument/2006/relationships/ctrlProp" Target="../ctrlProps/ctrlProp18.xml"/><Relationship Id="rId92" Type="http://schemas.openxmlformats.org/officeDocument/2006/relationships/ctrlProp" Target="../ctrlProps/ctrlProp39.xml"/><Relationship Id="rId2" Type="http://schemas.openxmlformats.org/officeDocument/2006/relationships/printerSettings" Target="../printerSettings/printerSettings53.bin"/><Relationship Id="rId29" Type="http://schemas.openxmlformats.org/officeDocument/2006/relationships/printerSettings" Target="../printerSettings/printerSettings80.bin"/><Relationship Id="rId24" Type="http://schemas.openxmlformats.org/officeDocument/2006/relationships/printerSettings" Target="../printerSettings/printerSettings75.bin"/><Relationship Id="rId40" Type="http://schemas.openxmlformats.org/officeDocument/2006/relationships/printerSettings" Target="../printerSettings/printerSettings91.bin"/><Relationship Id="rId45" Type="http://schemas.openxmlformats.org/officeDocument/2006/relationships/printerSettings" Target="../printerSettings/printerSettings96.bin"/><Relationship Id="rId66" Type="http://schemas.openxmlformats.org/officeDocument/2006/relationships/ctrlProp" Target="../ctrlProps/ctrlProp13.xml"/><Relationship Id="rId87" Type="http://schemas.openxmlformats.org/officeDocument/2006/relationships/ctrlProp" Target="../ctrlProps/ctrlProp34.xml"/><Relationship Id="rId110" Type="http://schemas.openxmlformats.org/officeDocument/2006/relationships/ctrlProp" Target="../ctrlProps/ctrlProp57.xml"/><Relationship Id="rId115" Type="http://schemas.openxmlformats.org/officeDocument/2006/relationships/ctrlProp" Target="../ctrlProps/ctrlProp62.xml"/><Relationship Id="rId131" Type="http://schemas.openxmlformats.org/officeDocument/2006/relationships/ctrlProp" Target="../ctrlProps/ctrlProp78.xml"/><Relationship Id="rId136" Type="http://schemas.openxmlformats.org/officeDocument/2006/relationships/ctrlProp" Target="../ctrlProps/ctrlProp83.xml"/><Relationship Id="rId61" Type="http://schemas.openxmlformats.org/officeDocument/2006/relationships/ctrlProp" Target="../ctrlProps/ctrlProp8.xml"/><Relationship Id="rId82" Type="http://schemas.openxmlformats.org/officeDocument/2006/relationships/ctrlProp" Target="../ctrlProps/ctrlProp29.xml"/><Relationship Id="rId19" Type="http://schemas.openxmlformats.org/officeDocument/2006/relationships/printerSettings" Target="../printerSettings/printerSettings70.bin"/><Relationship Id="rId14" Type="http://schemas.openxmlformats.org/officeDocument/2006/relationships/printerSettings" Target="../printerSettings/printerSettings65.bin"/><Relationship Id="rId30" Type="http://schemas.openxmlformats.org/officeDocument/2006/relationships/printerSettings" Target="../printerSettings/printerSettings81.bin"/><Relationship Id="rId35" Type="http://schemas.openxmlformats.org/officeDocument/2006/relationships/printerSettings" Target="../printerSettings/printerSettings86.bin"/><Relationship Id="rId56" Type="http://schemas.openxmlformats.org/officeDocument/2006/relationships/ctrlProp" Target="../ctrlProps/ctrlProp3.xml"/><Relationship Id="rId77" Type="http://schemas.openxmlformats.org/officeDocument/2006/relationships/ctrlProp" Target="../ctrlProps/ctrlProp24.xml"/><Relationship Id="rId100" Type="http://schemas.openxmlformats.org/officeDocument/2006/relationships/ctrlProp" Target="../ctrlProps/ctrlProp47.xml"/><Relationship Id="rId105" Type="http://schemas.openxmlformats.org/officeDocument/2006/relationships/ctrlProp" Target="../ctrlProps/ctrlProp52.xml"/><Relationship Id="rId126" Type="http://schemas.openxmlformats.org/officeDocument/2006/relationships/ctrlProp" Target="../ctrlProps/ctrlProp73.xml"/></Relationships>
</file>

<file path=xl/worksheets/_rels/sheet3.xml.rels><?xml version="1.0" encoding="UTF-8" standalone="yes"?>
<Relationships xmlns="http://schemas.openxmlformats.org/package/2006/relationships"><Relationship Id="rId117" Type="http://schemas.openxmlformats.org/officeDocument/2006/relationships/ctrlProp" Target="../ctrlProps/ctrlProp155.xml"/><Relationship Id="rId671" Type="http://schemas.openxmlformats.org/officeDocument/2006/relationships/ctrlProp" Target="../ctrlProps/ctrlProp709.xml"/><Relationship Id="rId769" Type="http://schemas.openxmlformats.org/officeDocument/2006/relationships/ctrlProp" Target="../ctrlProps/ctrlProp807.xml"/><Relationship Id="rId21" Type="http://schemas.openxmlformats.org/officeDocument/2006/relationships/printerSettings" Target="../printerSettings/printerSettings123.bin"/><Relationship Id="rId324" Type="http://schemas.openxmlformats.org/officeDocument/2006/relationships/ctrlProp" Target="../ctrlProps/ctrlProp362.xml"/><Relationship Id="rId531" Type="http://schemas.openxmlformats.org/officeDocument/2006/relationships/ctrlProp" Target="../ctrlProps/ctrlProp569.xml"/><Relationship Id="rId629" Type="http://schemas.openxmlformats.org/officeDocument/2006/relationships/ctrlProp" Target="../ctrlProps/ctrlProp667.xml"/><Relationship Id="rId170" Type="http://schemas.openxmlformats.org/officeDocument/2006/relationships/ctrlProp" Target="../ctrlProps/ctrlProp208.xml"/><Relationship Id="rId226" Type="http://schemas.openxmlformats.org/officeDocument/2006/relationships/ctrlProp" Target="../ctrlProps/ctrlProp264.xml"/><Relationship Id="rId433" Type="http://schemas.openxmlformats.org/officeDocument/2006/relationships/ctrlProp" Target="../ctrlProps/ctrlProp471.xml"/><Relationship Id="rId268" Type="http://schemas.openxmlformats.org/officeDocument/2006/relationships/ctrlProp" Target="../ctrlProps/ctrlProp306.xml"/><Relationship Id="rId475" Type="http://schemas.openxmlformats.org/officeDocument/2006/relationships/ctrlProp" Target="../ctrlProps/ctrlProp513.xml"/><Relationship Id="rId640" Type="http://schemas.openxmlformats.org/officeDocument/2006/relationships/ctrlProp" Target="../ctrlProps/ctrlProp678.xml"/><Relationship Id="rId682" Type="http://schemas.openxmlformats.org/officeDocument/2006/relationships/ctrlProp" Target="../ctrlProps/ctrlProp720.xml"/><Relationship Id="rId738" Type="http://schemas.openxmlformats.org/officeDocument/2006/relationships/ctrlProp" Target="../ctrlProps/ctrlProp776.xml"/><Relationship Id="rId32" Type="http://schemas.openxmlformats.org/officeDocument/2006/relationships/printerSettings" Target="../printerSettings/printerSettings134.bin"/><Relationship Id="rId74" Type="http://schemas.openxmlformats.org/officeDocument/2006/relationships/ctrlProp" Target="../ctrlProps/ctrlProp112.xml"/><Relationship Id="rId128" Type="http://schemas.openxmlformats.org/officeDocument/2006/relationships/ctrlProp" Target="../ctrlProps/ctrlProp166.xml"/><Relationship Id="rId335" Type="http://schemas.openxmlformats.org/officeDocument/2006/relationships/ctrlProp" Target="../ctrlProps/ctrlProp373.xml"/><Relationship Id="rId377" Type="http://schemas.openxmlformats.org/officeDocument/2006/relationships/ctrlProp" Target="../ctrlProps/ctrlProp415.xml"/><Relationship Id="rId500" Type="http://schemas.openxmlformats.org/officeDocument/2006/relationships/ctrlProp" Target="../ctrlProps/ctrlProp538.xml"/><Relationship Id="rId542" Type="http://schemas.openxmlformats.org/officeDocument/2006/relationships/ctrlProp" Target="../ctrlProps/ctrlProp580.xml"/><Relationship Id="rId584" Type="http://schemas.openxmlformats.org/officeDocument/2006/relationships/ctrlProp" Target="../ctrlProps/ctrlProp622.xml"/><Relationship Id="rId5" Type="http://schemas.openxmlformats.org/officeDocument/2006/relationships/printerSettings" Target="../printerSettings/printerSettings107.bin"/><Relationship Id="rId181" Type="http://schemas.openxmlformats.org/officeDocument/2006/relationships/ctrlProp" Target="../ctrlProps/ctrlProp219.xml"/><Relationship Id="rId237" Type="http://schemas.openxmlformats.org/officeDocument/2006/relationships/ctrlProp" Target="../ctrlProps/ctrlProp275.xml"/><Relationship Id="rId402" Type="http://schemas.openxmlformats.org/officeDocument/2006/relationships/ctrlProp" Target="../ctrlProps/ctrlProp440.xml"/><Relationship Id="rId279" Type="http://schemas.openxmlformats.org/officeDocument/2006/relationships/ctrlProp" Target="../ctrlProps/ctrlProp317.xml"/><Relationship Id="rId444" Type="http://schemas.openxmlformats.org/officeDocument/2006/relationships/ctrlProp" Target="../ctrlProps/ctrlProp482.xml"/><Relationship Id="rId486" Type="http://schemas.openxmlformats.org/officeDocument/2006/relationships/ctrlProp" Target="../ctrlProps/ctrlProp524.xml"/><Relationship Id="rId651" Type="http://schemas.openxmlformats.org/officeDocument/2006/relationships/ctrlProp" Target="../ctrlProps/ctrlProp689.xml"/><Relationship Id="rId693" Type="http://schemas.openxmlformats.org/officeDocument/2006/relationships/ctrlProp" Target="../ctrlProps/ctrlProp731.xml"/><Relationship Id="rId707" Type="http://schemas.openxmlformats.org/officeDocument/2006/relationships/ctrlProp" Target="../ctrlProps/ctrlProp745.xml"/><Relationship Id="rId749" Type="http://schemas.openxmlformats.org/officeDocument/2006/relationships/ctrlProp" Target="../ctrlProps/ctrlProp787.xml"/><Relationship Id="rId43" Type="http://schemas.openxmlformats.org/officeDocument/2006/relationships/printerSettings" Target="../printerSettings/printerSettings145.bin"/><Relationship Id="rId139" Type="http://schemas.openxmlformats.org/officeDocument/2006/relationships/ctrlProp" Target="../ctrlProps/ctrlProp177.xml"/><Relationship Id="rId290" Type="http://schemas.openxmlformats.org/officeDocument/2006/relationships/ctrlProp" Target="../ctrlProps/ctrlProp328.xml"/><Relationship Id="rId304" Type="http://schemas.openxmlformats.org/officeDocument/2006/relationships/ctrlProp" Target="../ctrlProps/ctrlProp342.xml"/><Relationship Id="rId346" Type="http://schemas.openxmlformats.org/officeDocument/2006/relationships/ctrlProp" Target="../ctrlProps/ctrlProp384.xml"/><Relationship Id="rId388" Type="http://schemas.openxmlformats.org/officeDocument/2006/relationships/ctrlProp" Target="../ctrlProps/ctrlProp426.xml"/><Relationship Id="rId511" Type="http://schemas.openxmlformats.org/officeDocument/2006/relationships/ctrlProp" Target="../ctrlProps/ctrlProp549.xml"/><Relationship Id="rId553" Type="http://schemas.openxmlformats.org/officeDocument/2006/relationships/ctrlProp" Target="../ctrlProps/ctrlProp591.xml"/><Relationship Id="rId609" Type="http://schemas.openxmlformats.org/officeDocument/2006/relationships/ctrlProp" Target="../ctrlProps/ctrlProp647.xml"/><Relationship Id="rId760" Type="http://schemas.openxmlformats.org/officeDocument/2006/relationships/ctrlProp" Target="../ctrlProps/ctrlProp798.xml"/><Relationship Id="rId85" Type="http://schemas.openxmlformats.org/officeDocument/2006/relationships/ctrlProp" Target="../ctrlProps/ctrlProp123.xml"/><Relationship Id="rId150" Type="http://schemas.openxmlformats.org/officeDocument/2006/relationships/ctrlProp" Target="../ctrlProps/ctrlProp188.xml"/><Relationship Id="rId192" Type="http://schemas.openxmlformats.org/officeDocument/2006/relationships/ctrlProp" Target="../ctrlProps/ctrlProp230.xml"/><Relationship Id="rId206" Type="http://schemas.openxmlformats.org/officeDocument/2006/relationships/ctrlProp" Target="../ctrlProps/ctrlProp244.xml"/><Relationship Id="rId413" Type="http://schemas.openxmlformats.org/officeDocument/2006/relationships/ctrlProp" Target="../ctrlProps/ctrlProp451.xml"/><Relationship Id="rId595" Type="http://schemas.openxmlformats.org/officeDocument/2006/relationships/ctrlProp" Target="../ctrlProps/ctrlProp633.xml"/><Relationship Id="rId248" Type="http://schemas.openxmlformats.org/officeDocument/2006/relationships/ctrlProp" Target="../ctrlProps/ctrlProp286.xml"/><Relationship Id="rId455" Type="http://schemas.openxmlformats.org/officeDocument/2006/relationships/ctrlProp" Target="../ctrlProps/ctrlProp493.xml"/><Relationship Id="rId497" Type="http://schemas.openxmlformats.org/officeDocument/2006/relationships/ctrlProp" Target="../ctrlProps/ctrlProp535.xml"/><Relationship Id="rId620" Type="http://schemas.openxmlformats.org/officeDocument/2006/relationships/ctrlProp" Target="../ctrlProps/ctrlProp658.xml"/><Relationship Id="rId662" Type="http://schemas.openxmlformats.org/officeDocument/2006/relationships/ctrlProp" Target="../ctrlProps/ctrlProp700.xml"/><Relationship Id="rId718" Type="http://schemas.openxmlformats.org/officeDocument/2006/relationships/ctrlProp" Target="../ctrlProps/ctrlProp756.xml"/><Relationship Id="rId12" Type="http://schemas.openxmlformats.org/officeDocument/2006/relationships/printerSettings" Target="../printerSettings/printerSettings114.bin"/><Relationship Id="rId108" Type="http://schemas.openxmlformats.org/officeDocument/2006/relationships/ctrlProp" Target="../ctrlProps/ctrlProp146.xml"/><Relationship Id="rId315" Type="http://schemas.openxmlformats.org/officeDocument/2006/relationships/ctrlProp" Target="../ctrlProps/ctrlProp353.xml"/><Relationship Id="rId357" Type="http://schemas.openxmlformats.org/officeDocument/2006/relationships/ctrlProp" Target="../ctrlProps/ctrlProp395.xml"/><Relationship Id="rId522" Type="http://schemas.openxmlformats.org/officeDocument/2006/relationships/ctrlProp" Target="../ctrlProps/ctrlProp560.xml"/><Relationship Id="rId54" Type="http://schemas.openxmlformats.org/officeDocument/2006/relationships/ctrlProp" Target="../ctrlProps/ctrlProp92.xml"/><Relationship Id="rId96" Type="http://schemas.openxmlformats.org/officeDocument/2006/relationships/ctrlProp" Target="../ctrlProps/ctrlProp134.xml"/><Relationship Id="rId161" Type="http://schemas.openxmlformats.org/officeDocument/2006/relationships/ctrlProp" Target="../ctrlProps/ctrlProp199.xml"/><Relationship Id="rId217" Type="http://schemas.openxmlformats.org/officeDocument/2006/relationships/ctrlProp" Target="../ctrlProps/ctrlProp255.xml"/><Relationship Id="rId399" Type="http://schemas.openxmlformats.org/officeDocument/2006/relationships/ctrlProp" Target="../ctrlProps/ctrlProp437.xml"/><Relationship Id="rId564" Type="http://schemas.openxmlformats.org/officeDocument/2006/relationships/ctrlProp" Target="../ctrlProps/ctrlProp602.xml"/><Relationship Id="rId771" Type="http://schemas.openxmlformats.org/officeDocument/2006/relationships/ctrlProp" Target="../ctrlProps/ctrlProp809.xml"/><Relationship Id="rId259" Type="http://schemas.openxmlformats.org/officeDocument/2006/relationships/ctrlProp" Target="../ctrlProps/ctrlProp297.xml"/><Relationship Id="rId424" Type="http://schemas.openxmlformats.org/officeDocument/2006/relationships/ctrlProp" Target="../ctrlProps/ctrlProp462.xml"/><Relationship Id="rId466" Type="http://schemas.openxmlformats.org/officeDocument/2006/relationships/ctrlProp" Target="../ctrlProps/ctrlProp504.xml"/><Relationship Id="rId631" Type="http://schemas.openxmlformats.org/officeDocument/2006/relationships/ctrlProp" Target="../ctrlProps/ctrlProp669.xml"/><Relationship Id="rId673" Type="http://schemas.openxmlformats.org/officeDocument/2006/relationships/ctrlProp" Target="../ctrlProps/ctrlProp711.xml"/><Relationship Id="rId729" Type="http://schemas.openxmlformats.org/officeDocument/2006/relationships/ctrlProp" Target="../ctrlProps/ctrlProp767.xml"/><Relationship Id="rId23" Type="http://schemas.openxmlformats.org/officeDocument/2006/relationships/printerSettings" Target="../printerSettings/printerSettings125.bin"/><Relationship Id="rId119" Type="http://schemas.openxmlformats.org/officeDocument/2006/relationships/ctrlProp" Target="../ctrlProps/ctrlProp157.xml"/><Relationship Id="rId270" Type="http://schemas.openxmlformats.org/officeDocument/2006/relationships/ctrlProp" Target="../ctrlProps/ctrlProp308.xml"/><Relationship Id="rId326" Type="http://schemas.openxmlformats.org/officeDocument/2006/relationships/ctrlProp" Target="../ctrlProps/ctrlProp364.xml"/><Relationship Id="rId533" Type="http://schemas.openxmlformats.org/officeDocument/2006/relationships/ctrlProp" Target="../ctrlProps/ctrlProp571.xml"/><Relationship Id="rId65" Type="http://schemas.openxmlformats.org/officeDocument/2006/relationships/ctrlProp" Target="../ctrlProps/ctrlProp103.xml"/><Relationship Id="rId130" Type="http://schemas.openxmlformats.org/officeDocument/2006/relationships/ctrlProp" Target="../ctrlProps/ctrlProp168.xml"/><Relationship Id="rId368" Type="http://schemas.openxmlformats.org/officeDocument/2006/relationships/ctrlProp" Target="../ctrlProps/ctrlProp406.xml"/><Relationship Id="rId575" Type="http://schemas.openxmlformats.org/officeDocument/2006/relationships/ctrlProp" Target="../ctrlProps/ctrlProp613.xml"/><Relationship Id="rId740" Type="http://schemas.openxmlformats.org/officeDocument/2006/relationships/ctrlProp" Target="../ctrlProps/ctrlProp778.xml"/><Relationship Id="rId172" Type="http://schemas.openxmlformats.org/officeDocument/2006/relationships/ctrlProp" Target="../ctrlProps/ctrlProp210.xml"/><Relationship Id="rId228" Type="http://schemas.openxmlformats.org/officeDocument/2006/relationships/ctrlProp" Target="../ctrlProps/ctrlProp266.xml"/><Relationship Id="rId435" Type="http://schemas.openxmlformats.org/officeDocument/2006/relationships/ctrlProp" Target="../ctrlProps/ctrlProp473.xml"/><Relationship Id="rId477" Type="http://schemas.openxmlformats.org/officeDocument/2006/relationships/ctrlProp" Target="../ctrlProps/ctrlProp515.xml"/><Relationship Id="rId600" Type="http://schemas.openxmlformats.org/officeDocument/2006/relationships/ctrlProp" Target="../ctrlProps/ctrlProp638.xml"/><Relationship Id="rId642" Type="http://schemas.openxmlformats.org/officeDocument/2006/relationships/ctrlProp" Target="../ctrlProps/ctrlProp680.xml"/><Relationship Id="rId684" Type="http://schemas.openxmlformats.org/officeDocument/2006/relationships/ctrlProp" Target="../ctrlProps/ctrlProp722.xml"/><Relationship Id="rId281" Type="http://schemas.openxmlformats.org/officeDocument/2006/relationships/ctrlProp" Target="../ctrlProps/ctrlProp319.xml"/><Relationship Id="rId337" Type="http://schemas.openxmlformats.org/officeDocument/2006/relationships/ctrlProp" Target="../ctrlProps/ctrlProp375.xml"/><Relationship Id="rId502" Type="http://schemas.openxmlformats.org/officeDocument/2006/relationships/ctrlProp" Target="../ctrlProps/ctrlProp540.xml"/><Relationship Id="rId34" Type="http://schemas.openxmlformats.org/officeDocument/2006/relationships/printerSettings" Target="../printerSettings/printerSettings136.bin"/><Relationship Id="rId76" Type="http://schemas.openxmlformats.org/officeDocument/2006/relationships/ctrlProp" Target="../ctrlProps/ctrlProp114.xml"/><Relationship Id="rId141" Type="http://schemas.openxmlformats.org/officeDocument/2006/relationships/ctrlProp" Target="../ctrlProps/ctrlProp179.xml"/><Relationship Id="rId379" Type="http://schemas.openxmlformats.org/officeDocument/2006/relationships/ctrlProp" Target="../ctrlProps/ctrlProp417.xml"/><Relationship Id="rId544" Type="http://schemas.openxmlformats.org/officeDocument/2006/relationships/ctrlProp" Target="../ctrlProps/ctrlProp582.xml"/><Relationship Id="rId586" Type="http://schemas.openxmlformats.org/officeDocument/2006/relationships/ctrlProp" Target="../ctrlProps/ctrlProp624.xml"/><Relationship Id="rId751" Type="http://schemas.openxmlformats.org/officeDocument/2006/relationships/ctrlProp" Target="../ctrlProps/ctrlProp789.xml"/><Relationship Id="rId7" Type="http://schemas.openxmlformats.org/officeDocument/2006/relationships/printerSettings" Target="../printerSettings/printerSettings109.bin"/><Relationship Id="rId183" Type="http://schemas.openxmlformats.org/officeDocument/2006/relationships/ctrlProp" Target="../ctrlProps/ctrlProp221.xml"/><Relationship Id="rId239" Type="http://schemas.openxmlformats.org/officeDocument/2006/relationships/ctrlProp" Target="../ctrlProps/ctrlProp277.xml"/><Relationship Id="rId390" Type="http://schemas.openxmlformats.org/officeDocument/2006/relationships/ctrlProp" Target="../ctrlProps/ctrlProp428.xml"/><Relationship Id="rId404" Type="http://schemas.openxmlformats.org/officeDocument/2006/relationships/ctrlProp" Target="../ctrlProps/ctrlProp442.xml"/><Relationship Id="rId446" Type="http://schemas.openxmlformats.org/officeDocument/2006/relationships/ctrlProp" Target="../ctrlProps/ctrlProp484.xml"/><Relationship Id="rId611" Type="http://schemas.openxmlformats.org/officeDocument/2006/relationships/ctrlProp" Target="../ctrlProps/ctrlProp649.xml"/><Relationship Id="rId653" Type="http://schemas.openxmlformats.org/officeDocument/2006/relationships/ctrlProp" Target="../ctrlProps/ctrlProp691.xml"/><Relationship Id="rId250" Type="http://schemas.openxmlformats.org/officeDocument/2006/relationships/ctrlProp" Target="../ctrlProps/ctrlProp288.xml"/><Relationship Id="rId292" Type="http://schemas.openxmlformats.org/officeDocument/2006/relationships/ctrlProp" Target="../ctrlProps/ctrlProp330.xml"/><Relationship Id="rId306" Type="http://schemas.openxmlformats.org/officeDocument/2006/relationships/ctrlProp" Target="../ctrlProps/ctrlProp344.xml"/><Relationship Id="rId488" Type="http://schemas.openxmlformats.org/officeDocument/2006/relationships/ctrlProp" Target="../ctrlProps/ctrlProp526.xml"/><Relationship Id="rId695" Type="http://schemas.openxmlformats.org/officeDocument/2006/relationships/ctrlProp" Target="../ctrlProps/ctrlProp733.xml"/><Relationship Id="rId709" Type="http://schemas.openxmlformats.org/officeDocument/2006/relationships/ctrlProp" Target="../ctrlProps/ctrlProp747.xml"/><Relationship Id="rId45" Type="http://schemas.openxmlformats.org/officeDocument/2006/relationships/printerSettings" Target="../printerSettings/printerSettings147.bin"/><Relationship Id="rId87" Type="http://schemas.openxmlformats.org/officeDocument/2006/relationships/ctrlProp" Target="../ctrlProps/ctrlProp125.xml"/><Relationship Id="rId110" Type="http://schemas.openxmlformats.org/officeDocument/2006/relationships/ctrlProp" Target="../ctrlProps/ctrlProp148.xml"/><Relationship Id="rId348" Type="http://schemas.openxmlformats.org/officeDocument/2006/relationships/ctrlProp" Target="../ctrlProps/ctrlProp386.xml"/><Relationship Id="rId513" Type="http://schemas.openxmlformats.org/officeDocument/2006/relationships/ctrlProp" Target="../ctrlProps/ctrlProp551.xml"/><Relationship Id="rId555" Type="http://schemas.openxmlformats.org/officeDocument/2006/relationships/ctrlProp" Target="../ctrlProps/ctrlProp593.xml"/><Relationship Id="rId597" Type="http://schemas.openxmlformats.org/officeDocument/2006/relationships/ctrlProp" Target="../ctrlProps/ctrlProp635.xml"/><Relationship Id="rId720" Type="http://schemas.openxmlformats.org/officeDocument/2006/relationships/ctrlProp" Target="../ctrlProps/ctrlProp758.xml"/><Relationship Id="rId762" Type="http://schemas.openxmlformats.org/officeDocument/2006/relationships/ctrlProp" Target="../ctrlProps/ctrlProp800.xml"/><Relationship Id="rId152" Type="http://schemas.openxmlformats.org/officeDocument/2006/relationships/ctrlProp" Target="../ctrlProps/ctrlProp190.xml"/><Relationship Id="rId194" Type="http://schemas.openxmlformats.org/officeDocument/2006/relationships/ctrlProp" Target="../ctrlProps/ctrlProp232.xml"/><Relationship Id="rId208" Type="http://schemas.openxmlformats.org/officeDocument/2006/relationships/ctrlProp" Target="../ctrlProps/ctrlProp246.xml"/><Relationship Id="rId415" Type="http://schemas.openxmlformats.org/officeDocument/2006/relationships/ctrlProp" Target="../ctrlProps/ctrlProp453.xml"/><Relationship Id="rId457" Type="http://schemas.openxmlformats.org/officeDocument/2006/relationships/ctrlProp" Target="../ctrlProps/ctrlProp495.xml"/><Relationship Id="rId622" Type="http://schemas.openxmlformats.org/officeDocument/2006/relationships/ctrlProp" Target="../ctrlProps/ctrlProp660.xml"/><Relationship Id="rId261" Type="http://schemas.openxmlformats.org/officeDocument/2006/relationships/ctrlProp" Target="../ctrlProps/ctrlProp299.xml"/><Relationship Id="rId499" Type="http://schemas.openxmlformats.org/officeDocument/2006/relationships/ctrlProp" Target="../ctrlProps/ctrlProp537.xml"/><Relationship Id="rId664" Type="http://schemas.openxmlformats.org/officeDocument/2006/relationships/ctrlProp" Target="../ctrlProps/ctrlProp702.xml"/><Relationship Id="rId14" Type="http://schemas.openxmlformats.org/officeDocument/2006/relationships/printerSettings" Target="../printerSettings/printerSettings116.bin"/><Relationship Id="rId56" Type="http://schemas.openxmlformats.org/officeDocument/2006/relationships/ctrlProp" Target="../ctrlProps/ctrlProp94.xml"/><Relationship Id="rId317" Type="http://schemas.openxmlformats.org/officeDocument/2006/relationships/ctrlProp" Target="../ctrlProps/ctrlProp355.xml"/><Relationship Id="rId359" Type="http://schemas.openxmlformats.org/officeDocument/2006/relationships/ctrlProp" Target="../ctrlProps/ctrlProp397.xml"/><Relationship Id="rId524" Type="http://schemas.openxmlformats.org/officeDocument/2006/relationships/ctrlProp" Target="../ctrlProps/ctrlProp562.xml"/><Relationship Id="rId566" Type="http://schemas.openxmlformats.org/officeDocument/2006/relationships/ctrlProp" Target="../ctrlProps/ctrlProp604.xml"/><Relationship Id="rId731" Type="http://schemas.openxmlformats.org/officeDocument/2006/relationships/ctrlProp" Target="../ctrlProps/ctrlProp769.xml"/><Relationship Id="rId773" Type="http://schemas.openxmlformats.org/officeDocument/2006/relationships/ctrlProp" Target="../ctrlProps/ctrlProp811.xml"/><Relationship Id="rId98" Type="http://schemas.openxmlformats.org/officeDocument/2006/relationships/ctrlProp" Target="../ctrlProps/ctrlProp136.xml"/><Relationship Id="rId121" Type="http://schemas.openxmlformats.org/officeDocument/2006/relationships/ctrlProp" Target="../ctrlProps/ctrlProp159.xml"/><Relationship Id="rId163" Type="http://schemas.openxmlformats.org/officeDocument/2006/relationships/ctrlProp" Target="../ctrlProps/ctrlProp201.xml"/><Relationship Id="rId219" Type="http://schemas.openxmlformats.org/officeDocument/2006/relationships/ctrlProp" Target="../ctrlProps/ctrlProp257.xml"/><Relationship Id="rId370" Type="http://schemas.openxmlformats.org/officeDocument/2006/relationships/ctrlProp" Target="../ctrlProps/ctrlProp408.xml"/><Relationship Id="rId426" Type="http://schemas.openxmlformats.org/officeDocument/2006/relationships/ctrlProp" Target="../ctrlProps/ctrlProp464.xml"/><Relationship Id="rId633" Type="http://schemas.openxmlformats.org/officeDocument/2006/relationships/ctrlProp" Target="../ctrlProps/ctrlProp671.xml"/><Relationship Id="rId230" Type="http://schemas.openxmlformats.org/officeDocument/2006/relationships/ctrlProp" Target="../ctrlProps/ctrlProp268.xml"/><Relationship Id="rId468" Type="http://schemas.openxmlformats.org/officeDocument/2006/relationships/ctrlProp" Target="../ctrlProps/ctrlProp506.xml"/><Relationship Id="rId675" Type="http://schemas.openxmlformats.org/officeDocument/2006/relationships/ctrlProp" Target="../ctrlProps/ctrlProp713.xml"/><Relationship Id="rId25" Type="http://schemas.openxmlformats.org/officeDocument/2006/relationships/printerSettings" Target="../printerSettings/printerSettings127.bin"/><Relationship Id="rId67" Type="http://schemas.openxmlformats.org/officeDocument/2006/relationships/ctrlProp" Target="../ctrlProps/ctrlProp105.xml"/><Relationship Id="rId272" Type="http://schemas.openxmlformats.org/officeDocument/2006/relationships/ctrlProp" Target="../ctrlProps/ctrlProp310.xml"/><Relationship Id="rId328" Type="http://schemas.openxmlformats.org/officeDocument/2006/relationships/ctrlProp" Target="../ctrlProps/ctrlProp366.xml"/><Relationship Id="rId535" Type="http://schemas.openxmlformats.org/officeDocument/2006/relationships/ctrlProp" Target="../ctrlProps/ctrlProp573.xml"/><Relationship Id="rId577" Type="http://schemas.openxmlformats.org/officeDocument/2006/relationships/ctrlProp" Target="../ctrlProps/ctrlProp615.xml"/><Relationship Id="rId700" Type="http://schemas.openxmlformats.org/officeDocument/2006/relationships/ctrlProp" Target="../ctrlProps/ctrlProp738.xml"/><Relationship Id="rId742" Type="http://schemas.openxmlformats.org/officeDocument/2006/relationships/ctrlProp" Target="../ctrlProps/ctrlProp780.xml"/><Relationship Id="rId132" Type="http://schemas.openxmlformats.org/officeDocument/2006/relationships/ctrlProp" Target="../ctrlProps/ctrlProp170.xml"/><Relationship Id="rId174" Type="http://schemas.openxmlformats.org/officeDocument/2006/relationships/ctrlProp" Target="../ctrlProps/ctrlProp212.xml"/><Relationship Id="rId381" Type="http://schemas.openxmlformats.org/officeDocument/2006/relationships/ctrlProp" Target="../ctrlProps/ctrlProp419.xml"/><Relationship Id="rId602" Type="http://schemas.openxmlformats.org/officeDocument/2006/relationships/ctrlProp" Target="../ctrlProps/ctrlProp640.xml"/><Relationship Id="rId241" Type="http://schemas.openxmlformats.org/officeDocument/2006/relationships/ctrlProp" Target="../ctrlProps/ctrlProp279.xml"/><Relationship Id="rId437" Type="http://schemas.openxmlformats.org/officeDocument/2006/relationships/ctrlProp" Target="../ctrlProps/ctrlProp475.xml"/><Relationship Id="rId479" Type="http://schemas.openxmlformats.org/officeDocument/2006/relationships/ctrlProp" Target="../ctrlProps/ctrlProp517.xml"/><Relationship Id="rId644" Type="http://schemas.openxmlformats.org/officeDocument/2006/relationships/ctrlProp" Target="../ctrlProps/ctrlProp682.xml"/><Relationship Id="rId686" Type="http://schemas.openxmlformats.org/officeDocument/2006/relationships/ctrlProp" Target="../ctrlProps/ctrlProp724.xml"/><Relationship Id="rId36" Type="http://schemas.openxmlformats.org/officeDocument/2006/relationships/printerSettings" Target="../printerSettings/printerSettings138.bin"/><Relationship Id="rId283" Type="http://schemas.openxmlformats.org/officeDocument/2006/relationships/ctrlProp" Target="../ctrlProps/ctrlProp321.xml"/><Relationship Id="rId339" Type="http://schemas.openxmlformats.org/officeDocument/2006/relationships/ctrlProp" Target="../ctrlProps/ctrlProp377.xml"/><Relationship Id="rId490" Type="http://schemas.openxmlformats.org/officeDocument/2006/relationships/ctrlProp" Target="../ctrlProps/ctrlProp528.xml"/><Relationship Id="rId504" Type="http://schemas.openxmlformats.org/officeDocument/2006/relationships/ctrlProp" Target="../ctrlProps/ctrlProp542.xml"/><Relationship Id="rId546" Type="http://schemas.openxmlformats.org/officeDocument/2006/relationships/ctrlProp" Target="../ctrlProps/ctrlProp584.xml"/><Relationship Id="rId711" Type="http://schemas.openxmlformats.org/officeDocument/2006/relationships/ctrlProp" Target="../ctrlProps/ctrlProp749.xml"/><Relationship Id="rId753" Type="http://schemas.openxmlformats.org/officeDocument/2006/relationships/ctrlProp" Target="../ctrlProps/ctrlProp791.xml"/><Relationship Id="rId78" Type="http://schemas.openxmlformats.org/officeDocument/2006/relationships/ctrlProp" Target="../ctrlProps/ctrlProp116.xml"/><Relationship Id="rId101" Type="http://schemas.openxmlformats.org/officeDocument/2006/relationships/ctrlProp" Target="../ctrlProps/ctrlProp139.xml"/><Relationship Id="rId143" Type="http://schemas.openxmlformats.org/officeDocument/2006/relationships/ctrlProp" Target="../ctrlProps/ctrlProp181.xml"/><Relationship Id="rId185" Type="http://schemas.openxmlformats.org/officeDocument/2006/relationships/ctrlProp" Target="../ctrlProps/ctrlProp223.xml"/><Relationship Id="rId350" Type="http://schemas.openxmlformats.org/officeDocument/2006/relationships/ctrlProp" Target="../ctrlProps/ctrlProp388.xml"/><Relationship Id="rId406" Type="http://schemas.openxmlformats.org/officeDocument/2006/relationships/ctrlProp" Target="../ctrlProps/ctrlProp444.xml"/><Relationship Id="rId588" Type="http://schemas.openxmlformats.org/officeDocument/2006/relationships/ctrlProp" Target="../ctrlProps/ctrlProp626.xml"/><Relationship Id="rId9" Type="http://schemas.openxmlformats.org/officeDocument/2006/relationships/printerSettings" Target="../printerSettings/printerSettings111.bin"/><Relationship Id="rId210" Type="http://schemas.openxmlformats.org/officeDocument/2006/relationships/ctrlProp" Target="../ctrlProps/ctrlProp248.xml"/><Relationship Id="rId392" Type="http://schemas.openxmlformats.org/officeDocument/2006/relationships/ctrlProp" Target="../ctrlProps/ctrlProp430.xml"/><Relationship Id="rId448" Type="http://schemas.openxmlformats.org/officeDocument/2006/relationships/ctrlProp" Target="../ctrlProps/ctrlProp486.xml"/><Relationship Id="rId613" Type="http://schemas.openxmlformats.org/officeDocument/2006/relationships/ctrlProp" Target="../ctrlProps/ctrlProp651.xml"/><Relationship Id="rId655" Type="http://schemas.openxmlformats.org/officeDocument/2006/relationships/ctrlProp" Target="../ctrlProps/ctrlProp693.xml"/><Relationship Id="rId697" Type="http://schemas.openxmlformats.org/officeDocument/2006/relationships/ctrlProp" Target="../ctrlProps/ctrlProp735.xml"/><Relationship Id="rId252" Type="http://schemas.openxmlformats.org/officeDocument/2006/relationships/ctrlProp" Target="../ctrlProps/ctrlProp290.xml"/><Relationship Id="rId294" Type="http://schemas.openxmlformats.org/officeDocument/2006/relationships/ctrlProp" Target="../ctrlProps/ctrlProp332.xml"/><Relationship Id="rId308" Type="http://schemas.openxmlformats.org/officeDocument/2006/relationships/ctrlProp" Target="../ctrlProps/ctrlProp346.xml"/><Relationship Id="rId515" Type="http://schemas.openxmlformats.org/officeDocument/2006/relationships/ctrlProp" Target="../ctrlProps/ctrlProp553.xml"/><Relationship Id="rId722" Type="http://schemas.openxmlformats.org/officeDocument/2006/relationships/ctrlProp" Target="../ctrlProps/ctrlProp760.xml"/><Relationship Id="rId47" Type="http://schemas.openxmlformats.org/officeDocument/2006/relationships/printerSettings" Target="../printerSettings/printerSettings149.bin"/><Relationship Id="rId89" Type="http://schemas.openxmlformats.org/officeDocument/2006/relationships/ctrlProp" Target="../ctrlProps/ctrlProp127.xml"/><Relationship Id="rId112" Type="http://schemas.openxmlformats.org/officeDocument/2006/relationships/ctrlProp" Target="../ctrlProps/ctrlProp150.xml"/><Relationship Id="rId154" Type="http://schemas.openxmlformats.org/officeDocument/2006/relationships/ctrlProp" Target="../ctrlProps/ctrlProp192.xml"/><Relationship Id="rId361" Type="http://schemas.openxmlformats.org/officeDocument/2006/relationships/ctrlProp" Target="../ctrlProps/ctrlProp399.xml"/><Relationship Id="rId557" Type="http://schemas.openxmlformats.org/officeDocument/2006/relationships/ctrlProp" Target="../ctrlProps/ctrlProp595.xml"/><Relationship Id="rId599" Type="http://schemas.openxmlformats.org/officeDocument/2006/relationships/ctrlProp" Target="../ctrlProps/ctrlProp637.xml"/><Relationship Id="rId764" Type="http://schemas.openxmlformats.org/officeDocument/2006/relationships/ctrlProp" Target="../ctrlProps/ctrlProp802.xml"/><Relationship Id="rId196" Type="http://schemas.openxmlformats.org/officeDocument/2006/relationships/ctrlProp" Target="../ctrlProps/ctrlProp234.xml"/><Relationship Id="rId417" Type="http://schemas.openxmlformats.org/officeDocument/2006/relationships/ctrlProp" Target="../ctrlProps/ctrlProp455.xml"/><Relationship Id="rId459" Type="http://schemas.openxmlformats.org/officeDocument/2006/relationships/ctrlProp" Target="../ctrlProps/ctrlProp497.xml"/><Relationship Id="rId624" Type="http://schemas.openxmlformats.org/officeDocument/2006/relationships/ctrlProp" Target="../ctrlProps/ctrlProp662.xml"/><Relationship Id="rId666" Type="http://schemas.openxmlformats.org/officeDocument/2006/relationships/ctrlProp" Target="../ctrlProps/ctrlProp704.xml"/><Relationship Id="rId16" Type="http://schemas.openxmlformats.org/officeDocument/2006/relationships/printerSettings" Target="../printerSettings/printerSettings118.bin"/><Relationship Id="rId221" Type="http://schemas.openxmlformats.org/officeDocument/2006/relationships/ctrlProp" Target="../ctrlProps/ctrlProp259.xml"/><Relationship Id="rId263" Type="http://schemas.openxmlformats.org/officeDocument/2006/relationships/ctrlProp" Target="../ctrlProps/ctrlProp301.xml"/><Relationship Id="rId319" Type="http://schemas.openxmlformats.org/officeDocument/2006/relationships/ctrlProp" Target="../ctrlProps/ctrlProp357.xml"/><Relationship Id="rId470" Type="http://schemas.openxmlformats.org/officeDocument/2006/relationships/ctrlProp" Target="../ctrlProps/ctrlProp508.xml"/><Relationship Id="rId526" Type="http://schemas.openxmlformats.org/officeDocument/2006/relationships/ctrlProp" Target="../ctrlProps/ctrlProp564.xml"/><Relationship Id="rId58" Type="http://schemas.openxmlformats.org/officeDocument/2006/relationships/ctrlProp" Target="../ctrlProps/ctrlProp96.xml"/><Relationship Id="rId123" Type="http://schemas.openxmlformats.org/officeDocument/2006/relationships/ctrlProp" Target="../ctrlProps/ctrlProp161.xml"/><Relationship Id="rId330" Type="http://schemas.openxmlformats.org/officeDocument/2006/relationships/ctrlProp" Target="../ctrlProps/ctrlProp368.xml"/><Relationship Id="rId568" Type="http://schemas.openxmlformats.org/officeDocument/2006/relationships/ctrlProp" Target="../ctrlProps/ctrlProp606.xml"/><Relationship Id="rId733" Type="http://schemas.openxmlformats.org/officeDocument/2006/relationships/ctrlProp" Target="../ctrlProps/ctrlProp771.xml"/><Relationship Id="rId775" Type="http://schemas.openxmlformats.org/officeDocument/2006/relationships/ctrlProp" Target="../ctrlProps/ctrlProp813.xml"/><Relationship Id="rId165" Type="http://schemas.openxmlformats.org/officeDocument/2006/relationships/ctrlProp" Target="../ctrlProps/ctrlProp203.xml"/><Relationship Id="rId372" Type="http://schemas.openxmlformats.org/officeDocument/2006/relationships/ctrlProp" Target="../ctrlProps/ctrlProp410.xml"/><Relationship Id="rId428" Type="http://schemas.openxmlformats.org/officeDocument/2006/relationships/ctrlProp" Target="../ctrlProps/ctrlProp466.xml"/><Relationship Id="rId635" Type="http://schemas.openxmlformats.org/officeDocument/2006/relationships/ctrlProp" Target="../ctrlProps/ctrlProp673.xml"/><Relationship Id="rId677" Type="http://schemas.openxmlformats.org/officeDocument/2006/relationships/ctrlProp" Target="../ctrlProps/ctrlProp715.xml"/><Relationship Id="rId232" Type="http://schemas.openxmlformats.org/officeDocument/2006/relationships/ctrlProp" Target="../ctrlProps/ctrlProp270.xml"/><Relationship Id="rId274" Type="http://schemas.openxmlformats.org/officeDocument/2006/relationships/ctrlProp" Target="../ctrlProps/ctrlProp312.xml"/><Relationship Id="rId481" Type="http://schemas.openxmlformats.org/officeDocument/2006/relationships/ctrlProp" Target="../ctrlProps/ctrlProp519.xml"/><Relationship Id="rId702" Type="http://schemas.openxmlformats.org/officeDocument/2006/relationships/ctrlProp" Target="../ctrlProps/ctrlProp740.xml"/><Relationship Id="rId27" Type="http://schemas.openxmlformats.org/officeDocument/2006/relationships/printerSettings" Target="../printerSettings/printerSettings129.bin"/><Relationship Id="rId69" Type="http://schemas.openxmlformats.org/officeDocument/2006/relationships/ctrlProp" Target="../ctrlProps/ctrlProp107.xml"/><Relationship Id="rId134" Type="http://schemas.openxmlformats.org/officeDocument/2006/relationships/ctrlProp" Target="../ctrlProps/ctrlProp172.xml"/><Relationship Id="rId537" Type="http://schemas.openxmlformats.org/officeDocument/2006/relationships/ctrlProp" Target="../ctrlProps/ctrlProp575.xml"/><Relationship Id="rId579" Type="http://schemas.openxmlformats.org/officeDocument/2006/relationships/ctrlProp" Target="../ctrlProps/ctrlProp617.xml"/><Relationship Id="rId744" Type="http://schemas.openxmlformats.org/officeDocument/2006/relationships/ctrlProp" Target="../ctrlProps/ctrlProp782.xml"/><Relationship Id="rId80" Type="http://schemas.openxmlformats.org/officeDocument/2006/relationships/ctrlProp" Target="../ctrlProps/ctrlProp118.xml"/><Relationship Id="rId176" Type="http://schemas.openxmlformats.org/officeDocument/2006/relationships/ctrlProp" Target="../ctrlProps/ctrlProp214.xml"/><Relationship Id="rId341" Type="http://schemas.openxmlformats.org/officeDocument/2006/relationships/ctrlProp" Target="../ctrlProps/ctrlProp379.xml"/><Relationship Id="rId383" Type="http://schemas.openxmlformats.org/officeDocument/2006/relationships/ctrlProp" Target="../ctrlProps/ctrlProp421.xml"/><Relationship Id="rId439" Type="http://schemas.openxmlformats.org/officeDocument/2006/relationships/ctrlProp" Target="../ctrlProps/ctrlProp477.xml"/><Relationship Id="rId590" Type="http://schemas.openxmlformats.org/officeDocument/2006/relationships/ctrlProp" Target="../ctrlProps/ctrlProp628.xml"/><Relationship Id="rId604" Type="http://schemas.openxmlformats.org/officeDocument/2006/relationships/ctrlProp" Target="../ctrlProps/ctrlProp642.xml"/><Relationship Id="rId646" Type="http://schemas.openxmlformats.org/officeDocument/2006/relationships/ctrlProp" Target="../ctrlProps/ctrlProp684.xml"/><Relationship Id="rId201" Type="http://schemas.openxmlformats.org/officeDocument/2006/relationships/ctrlProp" Target="../ctrlProps/ctrlProp239.xml"/><Relationship Id="rId243" Type="http://schemas.openxmlformats.org/officeDocument/2006/relationships/ctrlProp" Target="../ctrlProps/ctrlProp281.xml"/><Relationship Id="rId285" Type="http://schemas.openxmlformats.org/officeDocument/2006/relationships/ctrlProp" Target="../ctrlProps/ctrlProp323.xml"/><Relationship Id="rId450" Type="http://schemas.openxmlformats.org/officeDocument/2006/relationships/ctrlProp" Target="../ctrlProps/ctrlProp488.xml"/><Relationship Id="rId506" Type="http://schemas.openxmlformats.org/officeDocument/2006/relationships/ctrlProp" Target="../ctrlProps/ctrlProp544.xml"/><Relationship Id="rId688" Type="http://schemas.openxmlformats.org/officeDocument/2006/relationships/ctrlProp" Target="../ctrlProps/ctrlProp726.xml"/><Relationship Id="rId38" Type="http://schemas.openxmlformats.org/officeDocument/2006/relationships/printerSettings" Target="../printerSettings/printerSettings140.bin"/><Relationship Id="rId103" Type="http://schemas.openxmlformats.org/officeDocument/2006/relationships/ctrlProp" Target="../ctrlProps/ctrlProp141.xml"/><Relationship Id="rId310" Type="http://schemas.openxmlformats.org/officeDocument/2006/relationships/ctrlProp" Target="../ctrlProps/ctrlProp348.xml"/><Relationship Id="rId492" Type="http://schemas.openxmlformats.org/officeDocument/2006/relationships/ctrlProp" Target="../ctrlProps/ctrlProp530.xml"/><Relationship Id="rId548" Type="http://schemas.openxmlformats.org/officeDocument/2006/relationships/ctrlProp" Target="../ctrlProps/ctrlProp586.xml"/><Relationship Id="rId713" Type="http://schemas.openxmlformats.org/officeDocument/2006/relationships/ctrlProp" Target="../ctrlProps/ctrlProp751.xml"/><Relationship Id="rId755" Type="http://schemas.openxmlformats.org/officeDocument/2006/relationships/ctrlProp" Target="../ctrlProps/ctrlProp793.xml"/><Relationship Id="rId91" Type="http://schemas.openxmlformats.org/officeDocument/2006/relationships/ctrlProp" Target="../ctrlProps/ctrlProp129.xml"/><Relationship Id="rId145" Type="http://schemas.openxmlformats.org/officeDocument/2006/relationships/ctrlProp" Target="../ctrlProps/ctrlProp183.xml"/><Relationship Id="rId187" Type="http://schemas.openxmlformats.org/officeDocument/2006/relationships/ctrlProp" Target="../ctrlProps/ctrlProp225.xml"/><Relationship Id="rId352" Type="http://schemas.openxmlformats.org/officeDocument/2006/relationships/ctrlProp" Target="../ctrlProps/ctrlProp390.xml"/><Relationship Id="rId394" Type="http://schemas.openxmlformats.org/officeDocument/2006/relationships/ctrlProp" Target="../ctrlProps/ctrlProp432.xml"/><Relationship Id="rId408" Type="http://schemas.openxmlformats.org/officeDocument/2006/relationships/ctrlProp" Target="../ctrlProps/ctrlProp446.xml"/><Relationship Id="rId615" Type="http://schemas.openxmlformats.org/officeDocument/2006/relationships/ctrlProp" Target="../ctrlProps/ctrlProp653.xml"/><Relationship Id="rId212" Type="http://schemas.openxmlformats.org/officeDocument/2006/relationships/ctrlProp" Target="../ctrlProps/ctrlProp250.xml"/><Relationship Id="rId254" Type="http://schemas.openxmlformats.org/officeDocument/2006/relationships/ctrlProp" Target="../ctrlProps/ctrlProp292.xml"/><Relationship Id="rId657" Type="http://schemas.openxmlformats.org/officeDocument/2006/relationships/ctrlProp" Target="../ctrlProps/ctrlProp695.xml"/><Relationship Id="rId699" Type="http://schemas.openxmlformats.org/officeDocument/2006/relationships/ctrlProp" Target="../ctrlProps/ctrlProp737.xml"/><Relationship Id="rId49" Type="http://schemas.openxmlformats.org/officeDocument/2006/relationships/printerSettings" Target="../printerSettings/printerSettings151.bin"/><Relationship Id="rId114" Type="http://schemas.openxmlformats.org/officeDocument/2006/relationships/ctrlProp" Target="../ctrlProps/ctrlProp152.xml"/><Relationship Id="rId296" Type="http://schemas.openxmlformats.org/officeDocument/2006/relationships/ctrlProp" Target="../ctrlProps/ctrlProp334.xml"/><Relationship Id="rId461" Type="http://schemas.openxmlformats.org/officeDocument/2006/relationships/ctrlProp" Target="../ctrlProps/ctrlProp499.xml"/><Relationship Id="rId517" Type="http://schemas.openxmlformats.org/officeDocument/2006/relationships/ctrlProp" Target="../ctrlProps/ctrlProp555.xml"/><Relationship Id="rId559" Type="http://schemas.openxmlformats.org/officeDocument/2006/relationships/ctrlProp" Target="../ctrlProps/ctrlProp597.xml"/><Relationship Id="rId724" Type="http://schemas.openxmlformats.org/officeDocument/2006/relationships/ctrlProp" Target="../ctrlProps/ctrlProp762.xml"/><Relationship Id="rId766" Type="http://schemas.openxmlformats.org/officeDocument/2006/relationships/ctrlProp" Target="../ctrlProps/ctrlProp804.xml"/><Relationship Id="rId60" Type="http://schemas.openxmlformats.org/officeDocument/2006/relationships/ctrlProp" Target="../ctrlProps/ctrlProp98.xml"/><Relationship Id="rId156" Type="http://schemas.openxmlformats.org/officeDocument/2006/relationships/ctrlProp" Target="../ctrlProps/ctrlProp194.xml"/><Relationship Id="rId198" Type="http://schemas.openxmlformats.org/officeDocument/2006/relationships/ctrlProp" Target="../ctrlProps/ctrlProp236.xml"/><Relationship Id="rId321" Type="http://schemas.openxmlformats.org/officeDocument/2006/relationships/ctrlProp" Target="../ctrlProps/ctrlProp359.xml"/><Relationship Id="rId363" Type="http://schemas.openxmlformats.org/officeDocument/2006/relationships/ctrlProp" Target="../ctrlProps/ctrlProp401.xml"/><Relationship Id="rId419" Type="http://schemas.openxmlformats.org/officeDocument/2006/relationships/ctrlProp" Target="../ctrlProps/ctrlProp457.xml"/><Relationship Id="rId570" Type="http://schemas.openxmlformats.org/officeDocument/2006/relationships/ctrlProp" Target="../ctrlProps/ctrlProp608.xml"/><Relationship Id="rId626" Type="http://schemas.openxmlformats.org/officeDocument/2006/relationships/ctrlProp" Target="../ctrlProps/ctrlProp664.xml"/><Relationship Id="rId223" Type="http://schemas.openxmlformats.org/officeDocument/2006/relationships/ctrlProp" Target="../ctrlProps/ctrlProp261.xml"/><Relationship Id="rId430" Type="http://schemas.openxmlformats.org/officeDocument/2006/relationships/ctrlProp" Target="../ctrlProps/ctrlProp468.xml"/><Relationship Id="rId668" Type="http://schemas.openxmlformats.org/officeDocument/2006/relationships/ctrlProp" Target="../ctrlProps/ctrlProp706.xml"/><Relationship Id="rId18" Type="http://schemas.openxmlformats.org/officeDocument/2006/relationships/printerSettings" Target="../printerSettings/printerSettings120.bin"/><Relationship Id="rId265" Type="http://schemas.openxmlformats.org/officeDocument/2006/relationships/ctrlProp" Target="../ctrlProps/ctrlProp303.xml"/><Relationship Id="rId472" Type="http://schemas.openxmlformats.org/officeDocument/2006/relationships/ctrlProp" Target="../ctrlProps/ctrlProp510.xml"/><Relationship Id="rId528" Type="http://schemas.openxmlformats.org/officeDocument/2006/relationships/ctrlProp" Target="../ctrlProps/ctrlProp566.xml"/><Relationship Id="rId735" Type="http://schemas.openxmlformats.org/officeDocument/2006/relationships/ctrlProp" Target="../ctrlProps/ctrlProp773.xml"/><Relationship Id="rId125" Type="http://schemas.openxmlformats.org/officeDocument/2006/relationships/ctrlProp" Target="../ctrlProps/ctrlProp163.xml"/><Relationship Id="rId167" Type="http://schemas.openxmlformats.org/officeDocument/2006/relationships/ctrlProp" Target="../ctrlProps/ctrlProp205.xml"/><Relationship Id="rId332" Type="http://schemas.openxmlformats.org/officeDocument/2006/relationships/ctrlProp" Target="../ctrlProps/ctrlProp370.xml"/><Relationship Id="rId374" Type="http://schemas.openxmlformats.org/officeDocument/2006/relationships/ctrlProp" Target="../ctrlProps/ctrlProp412.xml"/><Relationship Id="rId581" Type="http://schemas.openxmlformats.org/officeDocument/2006/relationships/ctrlProp" Target="../ctrlProps/ctrlProp619.xml"/><Relationship Id="rId777" Type="http://schemas.openxmlformats.org/officeDocument/2006/relationships/ctrlProp" Target="../ctrlProps/ctrlProp815.xml"/><Relationship Id="rId71" Type="http://schemas.openxmlformats.org/officeDocument/2006/relationships/ctrlProp" Target="../ctrlProps/ctrlProp109.xml"/><Relationship Id="rId234" Type="http://schemas.openxmlformats.org/officeDocument/2006/relationships/ctrlProp" Target="../ctrlProps/ctrlProp272.xml"/><Relationship Id="rId637" Type="http://schemas.openxmlformats.org/officeDocument/2006/relationships/ctrlProp" Target="../ctrlProps/ctrlProp675.xml"/><Relationship Id="rId679" Type="http://schemas.openxmlformats.org/officeDocument/2006/relationships/ctrlProp" Target="../ctrlProps/ctrlProp717.xml"/><Relationship Id="rId2" Type="http://schemas.openxmlformats.org/officeDocument/2006/relationships/printerSettings" Target="../printerSettings/printerSettings104.bin"/><Relationship Id="rId29" Type="http://schemas.openxmlformats.org/officeDocument/2006/relationships/printerSettings" Target="../printerSettings/printerSettings131.bin"/><Relationship Id="rId276" Type="http://schemas.openxmlformats.org/officeDocument/2006/relationships/ctrlProp" Target="../ctrlProps/ctrlProp314.xml"/><Relationship Id="rId441" Type="http://schemas.openxmlformats.org/officeDocument/2006/relationships/ctrlProp" Target="../ctrlProps/ctrlProp479.xml"/><Relationship Id="rId483" Type="http://schemas.openxmlformats.org/officeDocument/2006/relationships/ctrlProp" Target="../ctrlProps/ctrlProp521.xml"/><Relationship Id="rId539" Type="http://schemas.openxmlformats.org/officeDocument/2006/relationships/ctrlProp" Target="../ctrlProps/ctrlProp577.xml"/><Relationship Id="rId690" Type="http://schemas.openxmlformats.org/officeDocument/2006/relationships/ctrlProp" Target="../ctrlProps/ctrlProp728.xml"/><Relationship Id="rId704" Type="http://schemas.openxmlformats.org/officeDocument/2006/relationships/ctrlProp" Target="../ctrlProps/ctrlProp742.xml"/><Relationship Id="rId746" Type="http://schemas.openxmlformats.org/officeDocument/2006/relationships/ctrlProp" Target="../ctrlProps/ctrlProp784.xml"/><Relationship Id="rId40" Type="http://schemas.openxmlformats.org/officeDocument/2006/relationships/printerSettings" Target="../printerSettings/printerSettings142.bin"/><Relationship Id="rId136" Type="http://schemas.openxmlformats.org/officeDocument/2006/relationships/ctrlProp" Target="../ctrlProps/ctrlProp174.xml"/><Relationship Id="rId178" Type="http://schemas.openxmlformats.org/officeDocument/2006/relationships/ctrlProp" Target="../ctrlProps/ctrlProp216.xml"/><Relationship Id="rId301" Type="http://schemas.openxmlformats.org/officeDocument/2006/relationships/ctrlProp" Target="../ctrlProps/ctrlProp339.xml"/><Relationship Id="rId343" Type="http://schemas.openxmlformats.org/officeDocument/2006/relationships/ctrlProp" Target="../ctrlProps/ctrlProp381.xml"/><Relationship Id="rId550" Type="http://schemas.openxmlformats.org/officeDocument/2006/relationships/ctrlProp" Target="../ctrlProps/ctrlProp588.xml"/><Relationship Id="rId82" Type="http://schemas.openxmlformats.org/officeDocument/2006/relationships/ctrlProp" Target="../ctrlProps/ctrlProp120.xml"/><Relationship Id="rId203" Type="http://schemas.openxmlformats.org/officeDocument/2006/relationships/ctrlProp" Target="../ctrlProps/ctrlProp241.xml"/><Relationship Id="rId385" Type="http://schemas.openxmlformats.org/officeDocument/2006/relationships/ctrlProp" Target="../ctrlProps/ctrlProp423.xml"/><Relationship Id="rId592" Type="http://schemas.openxmlformats.org/officeDocument/2006/relationships/ctrlProp" Target="../ctrlProps/ctrlProp630.xml"/><Relationship Id="rId606" Type="http://schemas.openxmlformats.org/officeDocument/2006/relationships/ctrlProp" Target="../ctrlProps/ctrlProp644.xml"/><Relationship Id="rId648" Type="http://schemas.openxmlformats.org/officeDocument/2006/relationships/ctrlProp" Target="../ctrlProps/ctrlProp686.xml"/><Relationship Id="rId245" Type="http://schemas.openxmlformats.org/officeDocument/2006/relationships/ctrlProp" Target="../ctrlProps/ctrlProp283.xml"/><Relationship Id="rId287" Type="http://schemas.openxmlformats.org/officeDocument/2006/relationships/ctrlProp" Target="../ctrlProps/ctrlProp325.xml"/><Relationship Id="rId410" Type="http://schemas.openxmlformats.org/officeDocument/2006/relationships/ctrlProp" Target="../ctrlProps/ctrlProp448.xml"/><Relationship Id="rId452" Type="http://schemas.openxmlformats.org/officeDocument/2006/relationships/ctrlProp" Target="../ctrlProps/ctrlProp490.xml"/><Relationship Id="rId494" Type="http://schemas.openxmlformats.org/officeDocument/2006/relationships/ctrlProp" Target="../ctrlProps/ctrlProp532.xml"/><Relationship Id="rId508" Type="http://schemas.openxmlformats.org/officeDocument/2006/relationships/ctrlProp" Target="../ctrlProps/ctrlProp546.xml"/><Relationship Id="rId715" Type="http://schemas.openxmlformats.org/officeDocument/2006/relationships/ctrlProp" Target="../ctrlProps/ctrlProp753.xml"/><Relationship Id="rId105" Type="http://schemas.openxmlformats.org/officeDocument/2006/relationships/ctrlProp" Target="../ctrlProps/ctrlProp143.xml"/><Relationship Id="rId147" Type="http://schemas.openxmlformats.org/officeDocument/2006/relationships/ctrlProp" Target="../ctrlProps/ctrlProp185.xml"/><Relationship Id="rId312" Type="http://schemas.openxmlformats.org/officeDocument/2006/relationships/ctrlProp" Target="../ctrlProps/ctrlProp350.xml"/><Relationship Id="rId354" Type="http://schemas.openxmlformats.org/officeDocument/2006/relationships/ctrlProp" Target="../ctrlProps/ctrlProp392.xml"/><Relationship Id="rId757" Type="http://schemas.openxmlformats.org/officeDocument/2006/relationships/ctrlProp" Target="../ctrlProps/ctrlProp795.xml"/><Relationship Id="rId51" Type="http://schemas.openxmlformats.org/officeDocument/2006/relationships/printerSettings" Target="../printerSettings/printerSettings153.bin"/><Relationship Id="rId93" Type="http://schemas.openxmlformats.org/officeDocument/2006/relationships/ctrlProp" Target="../ctrlProps/ctrlProp131.xml"/><Relationship Id="rId189" Type="http://schemas.openxmlformats.org/officeDocument/2006/relationships/ctrlProp" Target="../ctrlProps/ctrlProp227.xml"/><Relationship Id="rId396" Type="http://schemas.openxmlformats.org/officeDocument/2006/relationships/ctrlProp" Target="../ctrlProps/ctrlProp434.xml"/><Relationship Id="rId561" Type="http://schemas.openxmlformats.org/officeDocument/2006/relationships/ctrlProp" Target="../ctrlProps/ctrlProp599.xml"/><Relationship Id="rId617" Type="http://schemas.openxmlformats.org/officeDocument/2006/relationships/ctrlProp" Target="../ctrlProps/ctrlProp655.xml"/><Relationship Id="rId659" Type="http://schemas.openxmlformats.org/officeDocument/2006/relationships/ctrlProp" Target="../ctrlProps/ctrlProp697.xml"/><Relationship Id="rId214" Type="http://schemas.openxmlformats.org/officeDocument/2006/relationships/ctrlProp" Target="../ctrlProps/ctrlProp252.xml"/><Relationship Id="rId256" Type="http://schemas.openxmlformats.org/officeDocument/2006/relationships/ctrlProp" Target="../ctrlProps/ctrlProp294.xml"/><Relationship Id="rId298" Type="http://schemas.openxmlformats.org/officeDocument/2006/relationships/ctrlProp" Target="../ctrlProps/ctrlProp336.xml"/><Relationship Id="rId421" Type="http://schemas.openxmlformats.org/officeDocument/2006/relationships/ctrlProp" Target="../ctrlProps/ctrlProp459.xml"/><Relationship Id="rId463" Type="http://schemas.openxmlformats.org/officeDocument/2006/relationships/ctrlProp" Target="../ctrlProps/ctrlProp501.xml"/><Relationship Id="rId519" Type="http://schemas.openxmlformats.org/officeDocument/2006/relationships/ctrlProp" Target="../ctrlProps/ctrlProp557.xml"/><Relationship Id="rId670" Type="http://schemas.openxmlformats.org/officeDocument/2006/relationships/ctrlProp" Target="../ctrlProps/ctrlProp708.xml"/><Relationship Id="rId116" Type="http://schemas.openxmlformats.org/officeDocument/2006/relationships/ctrlProp" Target="../ctrlProps/ctrlProp154.xml"/><Relationship Id="rId158" Type="http://schemas.openxmlformats.org/officeDocument/2006/relationships/ctrlProp" Target="../ctrlProps/ctrlProp196.xml"/><Relationship Id="rId323" Type="http://schemas.openxmlformats.org/officeDocument/2006/relationships/ctrlProp" Target="../ctrlProps/ctrlProp361.xml"/><Relationship Id="rId530" Type="http://schemas.openxmlformats.org/officeDocument/2006/relationships/ctrlProp" Target="../ctrlProps/ctrlProp568.xml"/><Relationship Id="rId726" Type="http://schemas.openxmlformats.org/officeDocument/2006/relationships/ctrlProp" Target="../ctrlProps/ctrlProp764.xml"/><Relationship Id="rId768" Type="http://schemas.openxmlformats.org/officeDocument/2006/relationships/ctrlProp" Target="../ctrlProps/ctrlProp806.xml"/><Relationship Id="rId20" Type="http://schemas.openxmlformats.org/officeDocument/2006/relationships/printerSettings" Target="../printerSettings/printerSettings122.bin"/><Relationship Id="rId62" Type="http://schemas.openxmlformats.org/officeDocument/2006/relationships/ctrlProp" Target="../ctrlProps/ctrlProp100.xml"/><Relationship Id="rId365" Type="http://schemas.openxmlformats.org/officeDocument/2006/relationships/ctrlProp" Target="../ctrlProps/ctrlProp403.xml"/><Relationship Id="rId572" Type="http://schemas.openxmlformats.org/officeDocument/2006/relationships/ctrlProp" Target="../ctrlProps/ctrlProp610.xml"/><Relationship Id="rId628" Type="http://schemas.openxmlformats.org/officeDocument/2006/relationships/ctrlProp" Target="../ctrlProps/ctrlProp666.xml"/><Relationship Id="rId225" Type="http://schemas.openxmlformats.org/officeDocument/2006/relationships/ctrlProp" Target="../ctrlProps/ctrlProp263.xml"/><Relationship Id="rId267" Type="http://schemas.openxmlformats.org/officeDocument/2006/relationships/ctrlProp" Target="../ctrlProps/ctrlProp305.xml"/><Relationship Id="rId432" Type="http://schemas.openxmlformats.org/officeDocument/2006/relationships/ctrlProp" Target="../ctrlProps/ctrlProp470.xml"/><Relationship Id="rId474" Type="http://schemas.openxmlformats.org/officeDocument/2006/relationships/ctrlProp" Target="../ctrlProps/ctrlProp512.xml"/><Relationship Id="rId127" Type="http://schemas.openxmlformats.org/officeDocument/2006/relationships/ctrlProp" Target="../ctrlProps/ctrlProp165.xml"/><Relationship Id="rId681" Type="http://schemas.openxmlformats.org/officeDocument/2006/relationships/ctrlProp" Target="../ctrlProps/ctrlProp719.xml"/><Relationship Id="rId737" Type="http://schemas.openxmlformats.org/officeDocument/2006/relationships/ctrlProp" Target="../ctrlProps/ctrlProp775.xml"/><Relationship Id="rId31" Type="http://schemas.openxmlformats.org/officeDocument/2006/relationships/printerSettings" Target="../printerSettings/printerSettings133.bin"/><Relationship Id="rId73" Type="http://schemas.openxmlformats.org/officeDocument/2006/relationships/ctrlProp" Target="../ctrlProps/ctrlProp111.xml"/><Relationship Id="rId169" Type="http://schemas.openxmlformats.org/officeDocument/2006/relationships/ctrlProp" Target="../ctrlProps/ctrlProp207.xml"/><Relationship Id="rId334" Type="http://schemas.openxmlformats.org/officeDocument/2006/relationships/ctrlProp" Target="../ctrlProps/ctrlProp372.xml"/><Relationship Id="rId376" Type="http://schemas.openxmlformats.org/officeDocument/2006/relationships/ctrlProp" Target="../ctrlProps/ctrlProp414.xml"/><Relationship Id="rId541" Type="http://schemas.openxmlformats.org/officeDocument/2006/relationships/ctrlProp" Target="../ctrlProps/ctrlProp579.xml"/><Relationship Id="rId583" Type="http://schemas.openxmlformats.org/officeDocument/2006/relationships/ctrlProp" Target="../ctrlProps/ctrlProp621.xml"/><Relationship Id="rId639" Type="http://schemas.openxmlformats.org/officeDocument/2006/relationships/ctrlProp" Target="../ctrlProps/ctrlProp677.xml"/><Relationship Id="rId4" Type="http://schemas.openxmlformats.org/officeDocument/2006/relationships/printerSettings" Target="../printerSettings/printerSettings106.bin"/><Relationship Id="rId180" Type="http://schemas.openxmlformats.org/officeDocument/2006/relationships/ctrlProp" Target="../ctrlProps/ctrlProp218.xml"/><Relationship Id="rId236" Type="http://schemas.openxmlformats.org/officeDocument/2006/relationships/ctrlProp" Target="../ctrlProps/ctrlProp274.xml"/><Relationship Id="rId278" Type="http://schemas.openxmlformats.org/officeDocument/2006/relationships/ctrlProp" Target="../ctrlProps/ctrlProp316.xml"/><Relationship Id="rId401" Type="http://schemas.openxmlformats.org/officeDocument/2006/relationships/ctrlProp" Target="../ctrlProps/ctrlProp439.xml"/><Relationship Id="rId443" Type="http://schemas.openxmlformats.org/officeDocument/2006/relationships/ctrlProp" Target="../ctrlProps/ctrlProp481.xml"/><Relationship Id="rId650" Type="http://schemas.openxmlformats.org/officeDocument/2006/relationships/ctrlProp" Target="../ctrlProps/ctrlProp688.xml"/><Relationship Id="rId303" Type="http://schemas.openxmlformats.org/officeDocument/2006/relationships/ctrlProp" Target="../ctrlProps/ctrlProp341.xml"/><Relationship Id="rId485" Type="http://schemas.openxmlformats.org/officeDocument/2006/relationships/ctrlProp" Target="../ctrlProps/ctrlProp523.xml"/><Relationship Id="rId692" Type="http://schemas.openxmlformats.org/officeDocument/2006/relationships/ctrlProp" Target="../ctrlProps/ctrlProp730.xml"/><Relationship Id="rId706" Type="http://schemas.openxmlformats.org/officeDocument/2006/relationships/ctrlProp" Target="../ctrlProps/ctrlProp744.xml"/><Relationship Id="rId748" Type="http://schemas.openxmlformats.org/officeDocument/2006/relationships/ctrlProp" Target="../ctrlProps/ctrlProp786.xml"/><Relationship Id="rId42" Type="http://schemas.openxmlformats.org/officeDocument/2006/relationships/printerSettings" Target="../printerSettings/printerSettings144.bin"/><Relationship Id="rId84" Type="http://schemas.openxmlformats.org/officeDocument/2006/relationships/ctrlProp" Target="../ctrlProps/ctrlProp122.xml"/><Relationship Id="rId138" Type="http://schemas.openxmlformats.org/officeDocument/2006/relationships/ctrlProp" Target="../ctrlProps/ctrlProp176.xml"/><Relationship Id="rId345" Type="http://schemas.openxmlformats.org/officeDocument/2006/relationships/ctrlProp" Target="../ctrlProps/ctrlProp383.xml"/><Relationship Id="rId387" Type="http://schemas.openxmlformats.org/officeDocument/2006/relationships/ctrlProp" Target="../ctrlProps/ctrlProp425.xml"/><Relationship Id="rId510" Type="http://schemas.openxmlformats.org/officeDocument/2006/relationships/ctrlProp" Target="../ctrlProps/ctrlProp548.xml"/><Relationship Id="rId552" Type="http://schemas.openxmlformats.org/officeDocument/2006/relationships/ctrlProp" Target="../ctrlProps/ctrlProp590.xml"/><Relationship Id="rId594" Type="http://schemas.openxmlformats.org/officeDocument/2006/relationships/ctrlProp" Target="../ctrlProps/ctrlProp632.xml"/><Relationship Id="rId608" Type="http://schemas.openxmlformats.org/officeDocument/2006/relationships/ctrlProp" Target="../ctrlProps/ctrlProp646.xml"/><Relationship Id="rId191" Type="http://schemas.openxmlformats.org/officeDocument/2006/relationships/ctrlProp" Target="../ctrlProps/ctrlProp229.xml"/><Relationship Id="rId205" Type="http://schemas.openxmlformats.org/officeDocument/2006/relationships/ctrlProp" Target="../ctrlProps/ctrlProp243.xml"/><Relationship Id="rId247" Type="http://schemas.openxmlformats.org/officeDocument/2006/relationships/ctrlProp" Target="../ctrlProps/ctrlProp285.xml"/><Relationship Id="rId412" Type="http://schemas.openxmlformats.org/officeDocument/2006/relationships/ctrlProp" Target="../ctrlProps/ctrlProp450.xml"/><Relationship Id="rId107" Type="http://schemas.openxmlformats.org/officeDocument/2006/relationships/ctrlProp" Target="../ctrlProps/ctrlProp145.xml"/><Relationship Id="rId289" Type="http://schemas.openxmlformats.org/officeDocument/2006/relationships/ctrlProp" Target="../ctrlProps/ctrlProp327.xml"/><Relationship Id="rId454" Type="http://schemas.openxmlformats.org/officeDocument/2006/relationships/ctrlProp" Target="../ctrlProps/ctrlProp492.xml"/><Relationship Id="rId496" Type="http://schemas.openxmlformats.org/officeDocument/2006/relationships/ctrlProp" Target="../ctrlProps/ctrlProp534.xml"/><Relationship Id="rId661" Type="http://schemas.openxmlformats.org/officeDocument/2006/relationships/ctrlProp" Target="../ctrlProps/ctrlProp699.xml"/><Relationship Id="rId717" Type="http://schemas.openxmlformats.org/officeDocument/2006/relationships/ctrlProp" Target="../ctrlProps/ctrlProp755.xml"/><Relationship Id="rId759" Type="http://schemas.openxmlformats.org/officeDocument/2006/relationships/ctrlProp" Target="../ctrlProps/ctrlProp797.xml"/><Relationship Id="rId11" Type="http://schemas.openxmlformats.org/officeDocument/2006/relationships/printerSettings" Target="../printerSettings/printerSettings113.bin"/><Relationship Id="rId53" Type="http://schemas.openxmlformats.org/officeDocument/2006/relationships/vmlDrawing" Target="../drawings/vmlDrawing2.vml"/><Relationship Id="rId149" Type="http://schemas.openxmlformats.org/officeDocument/2006/relationships/ctrlProp" Target="../ctrlProps/ctrlProp187.xml"/><Relationship Id="rId314" Type="http://schemas.openxmlformats.org/officeDocument/2006/relationships/ctrlProp" Target="../ctrlProps/ctrlProp352.xml"/><Relationship Id="rId356" Type="http://schemas.openxmlformats.org/officeDocument/2006/relationships/ctrlProp" Target="../ctrlProps/ctrlProp394.xml"/><Relationship Id="rId398" Type="http://schemas.openxmlformats.org/officeDocument/2006/relationships/ctrlProp" Target="../ctrlProps/ctrlProp436.xml"/><Relationship Id="rId521" Type="http://schemas.openxmlformats.org/officeDocument/2006/relationships/ctrlProp" Target="../ctrlProps/ctrlProp559.xml"/><Relationship Id="rId563" Type="http://schemas.openxmlformats.org/officeDocument/2006/relationships/ctrlProp" Target="../ctrlProps/ctrlProp601.xml"/><Relationship Id="rId619" Type="http://schemas.openxmlformats.org/officeDocument/2006/relationships/ctrlProp" Target="../ctrlProps/ctrlProp657.xml"/><Relationship Id="rId770" Type="http://schemas.openxmlformats.org/officeDocument/2006/relationships/ctrlProp" Target="../ctrlProps/ctrlProp808.xml"/><Relationship Id="rId95" Type="http://schemas.openxmlformats.org/officeDocument/2006/relationships/ctrlProp" Target="../ctrlProps/ctrlProp133.xml"/><Relationship Id="rId160" Type="http://schemas.openxmlformats.org/officeDocument/2006/relationships/ctrlProp" Target="../ctrlProps/ctrlProp198.xml"/><Relationship Id="rId216" Type="http://schemas.openxmlformats.org/officeDocument/2006/relationships/ctrlProp" Target="../ctrlProps/ctrlProp254.xml"/><Relationship Id="rId423" Type="http://schemas.openxmlformats.org/officeDocument/2006/relationships/ctrlProp" Target="../ctrlProps/ctrlProp461.xml"/><Relationship Id="rId258" Type="http://schemas.openxmlformats.org/officeDocument/2006/relationships/ctrlProp" Target="../ctrlProps/ctrlProp296.xml"/><Relationship Id="rId465" Type="http://schemas.openxmlformats.org/officeDocument/2006/relationships/ctrlProp" Target="../ctrlProps/ctrlProp503.xml"/><Relationship Id="rId630" Type="http://schemas.openxmlformats.org/officeDocument/2006/relationships/ctrlProp" Target="../ctrlProps/ctrlProp668.xml"/><Relationship Id="rId672" Type="http://schemas.openxmlformats.org/officeDocument/2006/relationships/ctrlProp" Target="../ctrlProps/ctrlProp710.xml"/><Relationship Id="rId728" Type="http://schemas.openxmlformats.org/officeDocument/2006/relationships/ctrlProp" Target="../ctrlProps/ctrlProp766.xml"/><Relationship Id="rId22" Type="http://schemas.openxmlformats.org/officeDocument/2006/relationships/printerSettings" Target="../printerSettings/printerSettings124.bin"/><Relationship Id="rId64" Type="http://schemas.openxmlformats.org/officeDocument/2006/relationships/ctrlProp" Target="../ctrlProps/ctrlProp102.xml"/><Relationship Id="rId118" Type="http://schemas.openxmlformats.org/officeDocument/2006/relationships/ctrlProp" Target="../ctrlProps/ctrlProp156.xml"/><Relationship Id="rId325" Type="http://schemas.openxmlformats.org/officeDocument/2006/relationships/ctrlProp" Target="../ctrlProps/ctrlProp363.xml"/><Relationship Id="rId367" Type="http://schemas.openxmlformats.org/officeDocument/2006/relationships/ctrlProp" Target="../ctrlProps/ctrlProp405.xml"/><Relationship Id="rId532" Type="http://schemas.openxmlformats.org/officeDocument/2006/relationships/ctrlProp" Target="../ctrlProps/ctrlProp570.xml"/><Relationship Id="rId574" Type="http://schemas.openxmlformats.org/officeDocument/2006/relationships/ctrlProp" Target="../ctrlProps/ctrlProp612.xml"/><Relationship Id="rId171" Type="http://schemas.openxmlformats.org/officeDocument/2006/relationships/ctrlProp" Target="../ctrlProps/ctrlProp209.xml"/><Relationship Id="rId227" Type="http://schemas.openxmlformats.org/officeDocument/2006/relationships/ctrlProp" Target="../ctrlProps/ctrlProp265.xml"/><Relationship Id="rId269" Type="http://schemas.openxmlformats.org/officeDocument/2006/relationships/ctrlProp" Target="../ctrlProps/ctrlProp307.xml"/><Relationship Id="rId434" Type="http://schemas.openxmlformats.org/officeDocument/2006/relationships/ctrlProp" Target="../ctrlProps/ctrlProp472.xml"/><Relationship Id="rId476" Type="http://schemas.openxmlformats.org/officeDocument/2006/relationships/ctrlProp" Target="../ctrlProps/ctrlProp514.xml"/><Relationship Id="rId641" Type="http://schemas.openxmlformats.org/officeDocument/2006/relationships/ctrlProp" Target="../ctrlProps/ctrlProp679.xml"/><Relationship Id="rId683" Type="http://schemas.openxmlformats.org/officeDocument/2006/relationships/ctrlProp" Target="../ctrlProps/ctrlProp721.xml"/><Relationship Id="rId739" Type="http://schemas.openxmlformats.org/officeDocument/2006/relationships/ctrlProp" Target="../ctrlProps/ctrlProp777.xml"/><Relationship Id="rId33" Type="http://schemas.openxmlformats.org/officeDocument/2006/relationships/printerSettings" Target="../printerSettings/printerSettings135.bin"/><Relationship Id="rId129" Type="http://schemas.openxmlformats.org/officeDocument/2006/relationships/ctrlProp" Target="../ctrlProps/ctrlProp167.xml"/><Relationship Id="rId280" Type="http://schemas.openxmlformats.org/officeDocument/2006/relationships/ctrlProp" Target="../ctrlProps/ctrlProp318.xml"/><Relationship Id="rId336" Type="http://schemas.openxmlformats.org/officeDocument/2006/relationships/ctrlProp" Target="../ctrlProps/ctrlProp374.xml"/><Relationship Id="rId501" Type="http://schemas.openxmlformats.org/officeDocument/2006/relationships/ctrlProp" Target="../ctrlProps/ctrlProp539.xml"/><Relationship Id="rId543" Type="http://schemas.openxmlformats.org/officeDocument/2006/relationships/ctrlProp" Target="../ctrlProps/ctrlProp581.xml"/><Relationship Id="rId75" Type="http://schemas.openxmlformats.org/officeDocument/2006/relationships/ctrlProp" Target="../ctrlProps/ctrlProp113.xml"/><Relationship Id="rId140" Type="http://schemas.openxmlformats.org/officeDocument/2006/relationships/ctrlProp" Target="../ctrlProps/ctrlProp178.xml"/><Relationship Id="rId182" Type="http://schemas.openxmlformats.org/officeDocument/2006/relationships/ctrlProp" Target="../ctrlProps/ctrlProp220.xml"/><Relationship Id="rId378" Type="http://schemas.openxmlformats.org/officeDocument/2006/relationships/ctrlProp" Target="../ctrlProps/ctrlProp416.xml"/><Relationship Id="rId403" Type="http://schemas.openxmlformats.org/officeDocument/2006/relationships/ctrlProp" Target="../ctrlProps/ctrlProp441.xml"/><Relationship Id="rId585" Type="http://schemas.openxmlformats.org/officeDocument/2006/relationships/ctrlProp" Target="../ctrlProps/ctrlProp623.xml"/><Relationship Id="rId750" Type="http://schemas.openxmlformats.org/officeDocument/2006/relationships/ctrlProp" Target="../ctrlProps/ctrlProp788.xml"/><Relationship Id="rId6" Type="http://schemas.openxmlformats.org/officeDocument/2006/relationships/printerSettings" Target="../printerSettings/printerSettings108.bin"/><Relationship Id="rId238" Type="http://schemas.openxmlformats.org/officeDocument/2006/relationships/ctrlProp" Target="../ctrlProps/ctrlProp276.xml"/><Relationship Id="rId445" Type="http://schemas.openxmlformats.org/officeDocument/2006/relationships/ctrlProp" Target="../ctrlProps/ctrlProp483.xml"/><Relationship Id="rId487" Type="http://schemas.openxmlformats.org/officeDocument/2006/relationships/ctrlProp" Target="../ctrlProps/ctrlProp525.xml"/><Relationship Id="rId610" Type="http://schemas.openxmlformats.org/officeDocument/2006/relationships/ctrlProp" Target="../ctrlProps/ctrlProp648.xml"/><Relationship Id="rId652" Type="http://schemas.openxmlformats.org/officeDocument/2006/relationships/ctrlProp" Target="../ctrlProps/ctrlProp690.xml"/><Relationship Id="rId694" Type="http://schemas.openxmlformats.org/officeDocument/2006/relationships/ctrlProp" Target="../ctrlProps/ctrlProp732.xml"/><Relationship Id="rId708" Type="http://schemas.openxmlformats.org/officeDocument/2006/relationships/ctrlProp" Target="../ctrlProps/ctrlProp746.xml"/><Relationship Id="rId291" Type="http://schemas.openxmlformats.org/officeDocument/2006/relationships/ctrlProp" Target="../ctrlProps/ctrlProp329.xml"/><Relationship Id="rId305" Type="http://schemas.openxmlformats.org/officeDocument/2006/relationships/ctrlProp" Target="../ctrlProps/ctrlProp343.xml"/><Relationship Id="rId347" Type="http://schemas.openxmlformats.org/officeDocument/2006/relationships/ctrlProp" Target="../ctrlProps/ctrlProp385.xml"/><Relationship Id="rId512" Type="http://schemas.openxmlformats.org/officeDocument/2006/relationships/ctrlProp" Target="../ctrlProps/ctrlProp550.xml"/><Relationship Id="rId44" Type="http://schemas.openxmlformats.org/officeDocument/2006/relationships/printerSettings" Target="../printerSettings/printerSettings146.bin"/><Relationship Id="rId86" Type="http://schemas.openxmlformats.org/officeDocument/2006/relationships/ctrlProp" Target="../ctrlProps/ctrlProp124.xml"/><Relationship Id="rId151" Type="http://schemas.openxmlformats.org/officeDocument/2006/relationships/ctrlProp" Target="../ctrlProps/ctrlProp189.xml"/><Relationship Id="rId389" Type="http://schemas.openxmlformats.org/officeDocument/2006/relationships/ctrlProp" Target="../ctrlProps/ctrlProp427.xml"/><Relationship Id="rId554" Type="http://schemas.openxmlformats.org/officeDocument/2006/relationships/ctrlProp" Target="../ctrlProps/ctrlProp592.xml"/><Relationship Id="rId596" Type="http://schemas.openxmlformats.org/officeDocument/2006/relationships/ctrlProp" Target="../ctrlProps/ctrlProp634.xml"/><Relationship Id="rId761" Type="http://schemas.openxmlformats.org/officeDocument/2006/relationships/ctrlProp" Target="../ctrlProps/ctrlProp799.xml"/><Relationship Id="rId193" Type="http://schemas.openxmlformats.org/officeDocument/2006/relationships/ctrlProp" Target="../ctrlProps/ctrlProp231.xml"/><Relationship Id="rId207" Type="http://schemas.openxmlformats.org/officeDocument/2006/relationships/ctrlProp" Target="../ctrlProps/ctrlProp245.xml"/><Relationship Id="rId249" Type="http://schemas.openxmlformats.org/officeDocument/2006/relationships/ctrlProp" Target="../ctrlProps/ctrlProp287.xml"/><Relationship Id="rId414" Type="http://schemas.openxmlformats.org/officeDocument/2006/relationships/ctrlProp" Target="../ctrlProps/ctrlProp452.xml"/><Relationship Id="rId456" Type="http://schemas.openxmlformats.org/officeDocument/2006/relationships/ctrlProp" Target="../ctrlProps/ctrlProp494.xml"/><Relationship Id="rId498" Type="http://schemas.openxmlformats.org/officeDocument/2006/relationships/ctrlProp" Target="../ctrlProps/ctrlProp536.xml"/><Relationship Id="rId621" Type="http://schemas.openxmlformats.org/officeDocument/2006/relationships/ctrlProp" Target="../ctrlProps/ctrlProp659.xml"/><Relationship Id="rId663" Type="http://schemas.openxmlformats.org/officeDocument/2006/relationships/ctrlProp" Target="../ctrlProps/ctrlProp701.xml"/><Relationship Id="rId13" Type="http://schemas.openxmlformats.org/officeDocument/2006/relationships/printerSettings" Target="../printerSettings/printerSettings115.bin"/><Relationship Id="rId109" Type="http://schemas.openxmlformats.org/officeDocument/2006/relationships/ctrlProp" Target="../ctrlProps/ctrlProp147.xml"/><Relationship Id="rId260" Type="http://schemas.openxmlformats.org/officeDocument/2006/relationships/ctrlProp" Target="../ctrlProps/ctrlProp298.xml"/><Relationship Id="rId316" Type="http://schemas.openxmlformats.org/officeDocument/2006/relationships/ctrlProp" Target="../ctrlProps/ctrlProp354.xml"/><Relationship Id="rId523" Type="http://schemas.openxmlformats.org/officeDocument/2006/relationships/ctrlProp" Target="../ctrlProps/ctrlProp561.xml"/><Relationship Id="rId719" Type="http://schemas.openxmlformats.org/officeDocument/2006/relationships/ctrlProp" Target="../ctrlProps/ctrlProp757.xml"/><Relationship Id="rId55" Type="http://schemas.openxmlformats.org/officeDocument/2006/relationships/ctrlProp" Target="../ctrlProps/ctrlProp93.xml"/><Relationship Id="rId97" Type="http://schemas.openxmlformats.org/officeDocument/2006/relationships/ctrlProp" Target="../ctrlProps/ctrlProp135.xml"/><Relationship Id="rId120" Type="http://schemas.openxmlformats.org/officeDocument/2006/relationships/ctrlProp" Target="../ctrlProps/ctrlProp158.xml"/><Relationship Id="rId358" Type="http://schemas.openxmlformats.org/officeDocument/2006/relationships/ctrlProp" Target="../ctrlProps/ctrlProp396.xml"/><Relationship Id="rId565" Type="http://schemas.openxmlformats.org/officeDocument/2006/relationships/ctrlProp" Target="../ctrlProps/ctrlProp603.xml"/><Relationship Id="rId730" Type="http://schemas.openxmlformats.org/officeDocument/2006/relationships/ctrlProp" Target="../ctrlProps/ctrlProp768.xml"/><Relationship Id="rId772" Type="http://schemas.openxmlformats.org/officeDocument/2006/relationships/ctrlProp" Target="../ctrlProps/ctrlProp810.xml"/><Relationship Id="rId162" Type="http://schemas.openxmlformats.org/officeDocument/2006/relationships/ctrlProp" Target="../ctrlProps/ctrlProp200.xml"/><Relationship Id="rId218" Type="http://schemas.openxmlformats.org/officeDocument/2006/relationships/ctrlProp" Target="../ctrlProps/ctrlProp256.xml"/><Relationship Id="rId425" Type="http://schemas.openxmlformats.org/officeDocument/2006/relationships/ctrlProp" Target="../ctrlProps/ctrlProp463.xml"/><Relationship Id="rId467" Type="http://schemas.openxmlformats.org/officeDocument/2006/relationships/ctrlProp" Target="../ctrlProps/ctrlProp505.xml"/><Relationship Id="rId632" Type="http://schemas.openxmlformats.org/officeDocument/2006/relationships/ctrlProp" Target="../ctrlProps/ctrlProp670.xml"/><Relationship Id="rId271" Type="http://schemas.openxmlformats.org/officeDocument/2006/relationships/ctrlProp" Target="../ctrlProps/ctrlProp309.xml"/><Relationship Id="rId674" Type="http://schemas.openxmlformats.org/officeDocument/2006/relationships/ctrlProp" Target="../ctrlProps/ctrlProp712.xml"/><Relationship Id="rId24" Type="http://schemas.openxmlformats.org/officeDocument/2006/relationships/printerSettings" Target="../printerSettings/printerSettings126.bin"/><Relationship Id="rId66" Type="http://schemas.openxmlformats.org/officeDocument/2006/relationships/ctrlProp" Target="../ctrlProps/ctrlProp104.xml"/><Relationship Id="rId131" Type="http://schemas.openxmlformats.org/officeDocument/2006/relationships/ctrlProp" Target="../ctrlProps/ctrlProp169.xml"/><Relationship Id="rId327" Type="http://schemas.openxmlformats.org/officeDocument/2006/relationships/ctrlProp" Target="../ctrlProps/ctrlProp365.xml"/><Relationship Id="rId369" Type="http://schemas.openxmlformats.org/officeDocument/2006/relationships/ctrlProp" Target="../ctrlProps/ctrlProp407.xml"/><Relationship Id="rId534" Type="http://schemas.openxmlformats.org/officeDocument/2006/relationships/ctrlProp" Target="../ctrlProps/ctrlProp572.xml"/><Relationship Id="rId576" Type="http://schemas.openxmlformats.org/officeDocument/2006/relationships/ctrlProp" Target="../ctrlProps/ctrlProp614.xml"/><Relationship Id="rId741" Type="http://schemas.openxmlformats.org/officeDocument/2006/relationships/ctrlProp" Target="../ctrlProps/ctrlProp779.xml"/><Relationship Id="rId173" Type="http://schemas.openxmlformats.org/officeDocument/2006/relationships/ctrlProp" Target="../ctrlProps/ctrlProp211.xml"/><Relationship Id="rId229" Type="http://schemas.openxmlformats.org/officeDocument/2006/relationships/ctrlProp" Target="../ctrlProps/ctrlProp267.xml"/><Relationship Id="rId380" Type="http://schemas.openxmlformats.org/officeDocument/2006/relationships/ctrlProp" Target="../ctrlProps/ctrlProp418.xml"/><Relationship Id="rId436" Type="http://schemas.openxmlformats.org/officeDocument/2006/relationships/ctrlProp" Target="../ctrlProps/ctrlProp474.xml"/><Relationship Id="rId601" Type="http://schemas.openxmlformats.org/officeDocument/2006/relationships/ctrlProp" Target="../ctrlProps/ctrlProp639.xml"/><Relationship Id="rId643" Type="http://schemas.openxmlformats.org/officeDocument/2006/relationships/ctrlProp" Target="../ctrlProps/ctrlProp681.xml"/><Relationship Id="rId240" Type="http://schemas.openxmlformats.org/officeDocument/2006/relationships/ctrlProp" Target="../ctrlProps/ctrlProp278.xml"/><Relationship Id="rId478" Type="http://schemas.openxmlformats.org/officeDocument/2006/relationships/ctrlProp" Target="../ctrlProps/ctrlProp516.xml"/><Relationship Id="rId685" Type="http://schemas.openxmlformats.org/officeDocument/2006/relationships/ctrlProp" Target="../ctrlProps/ctrlProp723.xml"/><Relationship Id="rId35" Type="http://schemas.openxmlformats.org/officeDocument/2006/relationships/printerSettings" Target="../printerSettings/printerSettings137.bin"/><Relationship Id="rId77" Type="http://schemas.openxmlformats.org/officeDocument/2006/relationships/ctrlProp" Target="../ctrlProps/ctrlProp115.xml"/><Relationship Id="rId100" Type="http://schemas.openxmlformats.org/officeDocument/2006/relationships/ctrlProp" Target="../ctrlProps/ctrlProp138.xml"/><Relationship Id="rId282" Type="http://schemas.openxmlformats.org/officeDocument/2006/relationships/ctrlProp" Target="../ctrlProps/ctrlProp320.xml"/><Relationship Id="rId338" Type="http://schemas.openxmlformats.org/officeDocument/2006/relationships/ctrlProp" Target="../ctrlProps/ctrlProp376.xml"/><Relationship Id="rId503" Type="http://schemas.openxmlformats.org/officeDocument/2006/relationships/ctrlProp" Target="../ctrlProps/ctrlProp541.xml"/><Relationship Id="rId545" Type="http://schemas.openxmlformats.org/officeDocument/2006/relationships/ctrlProp" Target="../ctrlProps/ctrlProp583.xml"/><Relationship Id="rId587" Type="http://schemas.openxmlformats.org/officeDocument/2006/relationships/ctrlProp" Target="../ctrlProps/ctrlProp625.xml"/><Relationship Id="rId710" Type="http://schemas.openxmlformats.org/officeDocument/2006/relationships/ctrlProp" Target="../ctrlProps/ctrlProp748.xml"/><Relationship Id="rId752" Type="http://schemas.openxmlformats.org/officeDocument/2006/relationships/ctrlProp" Target="../ctrlProps/ctrlProp790.xml"/><Relationship Id="rId8" Type="http://schemas.openxmlformats.org/officeDocument/2006/relationships/printerSettings" Target="../printerSettings/printerSettings110.bin"/><Relationship Id="rId142" Type="http://schemas.openxmlformats.org/officeDocument/2006/relationships/ctrlProp" Target="../ctrlProps/ctrlProp180.xml"/><Relationship Id="rId184" Type="http://schemas.openxmlformats.org/officeDocument/2006/relationships/ctrlProp" Target="../ctrlProps/ctrlProp222.xml"/><Relationship Id="rId391" Type="http://schemas.openxmlformats.org/officeDocument/2006/relationships/ctrlProp" Target="../ctrlProps/ctrlProp429.xml"/><Relationship Id="rId405" Type="http://schemas.openxmlformats.org/officeDocument/2006/relationships/ctrlProp" Target="../ctrlProps/ctrlProp443.xml"/><Relationship Id="rId447" Type="http://schemas.openxmlformats.org/officeDocument/2006/relationships/ctrlProp" Target="../ctrlProps/ctrlProp485.xml"/><Relationship Id="rId612" Type="http://schemas.openxmlformats.org/officeDocument/2006/relationships/ctrlProp" Target="../ctrlProps/ctrlProp650.xml"/><Relationship Id="rId251" Type="http://schemas.openxmlformats.org/officeDocument/2006/relationships/ctrlProp" Target="../ctrlProps/ctrlProp289.xml"/><Relationship Id="rId489" Type="http://schemas.openxmlformats.org/officeDocument/2006/relationships/ctrlProp" Target="../ctrlProps/ctrlProp527.xml"/><Relationship Id="rId654" Type="http://schemas.openxmlformats.org/officeDocument/2006/relationships/ctrlProp" Target="../ctrlProps/ctrlProp692.xml"/><Relationship Id="rId696" Type="http://schemas.openxmlformats.org/officeDocument/2006/relationships/ctrlProp" Target="../ctrlProps/ctrlProp734.xml"/><Relationship Id="rId46" Type="http://schemas.openxmlformats.org/officeDocument/2006/relationships/printerSettings" Target="../printerSettings/printerSettings148.bin"/><Relationship Id="rId293" Type="http://schemas.openxmlformats.org/officeDocument/2006/relationships/ctrlProp" Target="../ctrlProps/ctrlProp331.xml"/><Relationship Id="rId307" Type="http://schemas.openxmlformats.org/officeDocument/2006/relationships/ctrlProp" Target="../ctrlProps/ctrlProp345.xml"/><Relationship Id="rId349" Type="http://schemas.openxmlformats.org/officeDocument/2006/relationships/ctrlProp" Target="../ctrlProps/ctrlProp387.xml"/><Relationship Id="rId514" Type="http://schemas.openxmlformats.org/officeDocument/2006/relationships/ctrlProp" Target="../ctrlProps/ctrlProp552.xml"/><Relationship Id="rId556" Type="http://schemas.openxmlformats.org/officeDocument/2006/relationships/ctrlProp" Target="../ctrlProps/ctrlProp594.xml"/><Relationship Id="rId721" Type="http://schemas.openxmlformats.org/officeDocument/2006/relationships/ctrlProp" Target="../ctrlProps/ctrlProp759.xml"/><Relationship Id="rId763" Type="http://schemas.openxmlformats.org/officeDocument/2006/relationships/ctrlProp" Target="../ctrlProps/ctrlProp801.xml"/><Relationship Id="rId88" Type="http://schemas.openxmlformats.org/officeDocument/2006/relationships/ctrlProp" Target="../ctrlProps/ctrlProp126.xml"/><Relationship Id="rId111" Type="http://schemas.openxmlformats.org/officeDocument/2006/relationships/ctrlProp" Target="../ctrlProps/ctrlProp149.xml"/><Relationship Id="rId153" Type="http://schemas.openxmlformats.org/officeDocument/2006/relationships/ctrlProp" Target="../ctrlProps/ctrlProp191.xml"/><Relationship Id="rId195" Type="http://schemas.openxmlformats.org/officeDocument/2006/relationships/ctrlProp" Target="../ctrlProps/ctrlProp233.xml"/><Relationship Id="rId209" Type="http://schemas.openxmlformats.org/officeDocument/2006/relationships/ctrlProp" Target="../ctrlProps/ctrlProp247.xml"/><Relationship Id="rId360" Type="http://schemas.openxmlformats.org/officeDocument/2006/relationships/ctrlProp" Target="../ctrlProps/ctrlProp398.xml"/><Relationship Id="rId416" Type="http://schemas.openxmlformats.org/officeDocument/2006/relationships/ctrlProp" Target="../ctrlProps/ctrlProp454.xml"/><Relationship Id="rId598" Type="http://schemas.openxmlformats.org/officeDocument/2006/relationships/ctrlProp" Target="../ctrlProps/ctrlProp636.xml"/><Relationship Id="rId220" Type="http://schemas.openxmlformats.org/officeDocument/2006/relationships/ctrlProp" Target="../ctrlProps/ctrlProp258.xml"/><Relationship Id="rId458" Type="http://schemas.openxmlformats.org/officeDocument/2006/relationships/ctrlProp" Target="../ctrlProps/ctrlProp496.xml"/><Relationship Id="rId623" Type="http://schemas.openxmlformats.org/officeDocument/2006/relationships/ctrlProp" Target="../ctrlProps/ctrlProp661.xml"/><Relationship Id="rId665" Type="http://schemas.openxmlformats.org/officeDocument/2006/relationships/ctrlProp" Target="../ctrlProps/ctrlProp703.xml"/><Relationship Id="rId15" Type="http://schemas.openxmlformats.org/officeDocument/2006/relationships/printerSettings" Target="../printerSettings/printerSettings117.bin"/><Relationship Id="rId57" Type="http://schemas.openxmlformats.org/officeDocument/2006/relationships/ctrlProp" Target="../ctrlProps/ctrlProp95.xml"/><Relationship Id="rId262" Type="http://schemas.openxmlformats.org/officeDocument/2006/relationships/ctrlProp" Target="../ctrlProps/ctrlProp300.xml"/><Relationship Id="rId318" Type="http://schemas.openxmlformats.org/officeDocument/2006/relationships/ctrlProp" Target="../ctrlProps/ctrlProp356.xml"/><Relationship Id="rId525" Type="http://schemas.openxmlformats.org/officeDocument/2006/relationships/ctrlProp" Target="../ctrlProps/ctrlProp563.xml"/><Relationship Id="rId567" Type="http://schemas.openxmlformats.org/officeDocument/2006/relationships/ctrlProp" Target="../ctrlProps/ctrlProp605.xml"/><Relationship Id="rId732" Type="http://schemas.openxmlformats.org/officeDocument/2006/relationships/ctrlProp" Target="../ctrlProps/ctrlProp770.xml"/><Relationship Id="rId99" Type="http://schemas.openxmlformats.org/officeDocument/2006/relationships/ctrlProp" Target="../ctrlProps/ctrlProp137.xml"/><Relationship Id="rId122" Type="http://schemas.openxmlformats.org/officeDocument/2006/relationships/ctrlProp" Target="../ctrlProps/ctrlProp160.xml"/><Relationship Id="rId164" Type="http://schemas.openxmlformats.org/officeDocument/2006/relationships/ctrlProp" Target="../ctrlProps/ctrlProp202.xml"/><Relationship Id="rId371" Type="http://schemas.openxmlformats.org/officeDocument/2006/relationships/ctrlProp" Target="../ctrlProps/ctrlProp409.xml"/><Relationship Id="rId774" Type="http://schemas.openxmlformats.org/officeDocument/2006/relationships/ctrlProp" Target="../ctrlProps/ctrlProp812.xml"/><Relationship Id="rId427" Type="http://schemas.openxmlformats.org/officeDocument/2006/relationships/ctrlProp" Target="../ctrlProps/ctrlProp465.xml"/><Relationship Id="rId469" Type="http://schemas.openxmlformats.org/officeDocument/2006/relationships/ctrlProp" Target="../ctrlProps/ctrlProp507.xml"/><Relationship Id="rId634" Type="http://schemas.openxmlformats.org/officeDocument/2006/relationships/ctrlProp" Target="../ctrlProps/ctrlProp672.xml"/><Relationship Id="rId676" Type="http://schemas.openxmlformats.org/officeDocument/2006/relationships/ctrlProp" Target="../ctrlProps/ctrlProp714.xml"/><Relationship Id="rId26" Type="http://schemas.openxmlformats.org/officeDocument/2006/relationships/printerSettings" Target="../printerSettings/printerSettings128.bin"/><Relationship Id="rId231" Type="http://schemas.openxmlformats.org/officeDocument/2006/relationships/ctrlProp" Target="../ctrlProps/ctrlProp269.xml"/><Relationship Id="rId273" Type="http://schemas.openxmlformats.org/officeDocument/2006/relationships/ctrlProp" Target="../ctrlProps/ctrlProp311.xml"/><Relationship Id="rId329" Type="http://schemas.openxmlformats.org/officeDocument/2006/relationships/ctrlProp" Target="../ctrlProps/ctrlProp367.xml"/><Relationship Id="rId480" Type="http://schemas.openxmlformats.org/officeDocument/2006/relationships/ctrlProp" Target="../ctrlProps/ctrlProp518.xml"/><Relationship Id="rId536" Type="http://schemas.openxmlformats.org/officeDocument/2006/relationships/ctrlProp" Target="../ctrlProps/ctrlProp574.xml"/><Relationship Id="rId701" Type="http://schemas.openxmlformats.org/officeDocument/2006/relationships/ctrlProp" Target="../ctrlProps/ctrlProp739.xml"/><Relationship Id="rId68" Type="http://schemas.openxmlformats.org/officeDocument/2006/relationships/ctrlProp" Target="../ctrlProps/ctrlProp106.xml"/><Relationship Id="rId133" Type="http://schemas.openxmlformats.org/officeDocument/2006/relationships/ctrlProp" Target="../ctrlProps/ctrlProp171.xml"/><Relationship Id="rId175" Type="http://schemas.openxmlformats.org/officeDocument/2006/relationships/ctrlProp" Target="../ctrlProps/ctrlProp213.xml"/><Relationship Id="rId340" Type="http://schemas.openxmlformats.org/officeDocument/2006/relationships/ctrlProp" Target="../ctrlProps/ctrlProp378.xml"/><Relationship Id="rId578" Type="http://schemas.openxmlformats.org/officeDocument/2006/relationships/ctrlProp" Target="../ctrlProps/ctrlProp616.xml"/><Relationship Id="rId743" Type="http://schemas.openxmlformats.org/officeDocument/2006/relationships/ctrlProp" Target="../ctrlProps/ctrlProp781.xml"/><Relationship Id="rId200" Type="http://schemas.openxmlformats.org/officeDocument/2006/relationships/ctrlProp" Target="../ctrlProps/ctrlProp238.xml"/><Relationship Id="rId382" Type="http://schemas.openxmlformats.org/officeDocument/2006/relationships/ctrlProp" Target="../ctrlProps/ctrlProp420.xml"/><Relationship Id="rId438" Type="http://schemas.openxmlformats.org/officeDocument/2006/relationships/ctrlProp" Target="../ctrlProps/ctrlProp476.xml"/><Relationship Id="rId603" Type="http://schemas.openxmlformats.org/officeDocument/2006/relationships/ctrlProp" Target="../ctrlProps/ctrlProp641.xml"/><Relationship Id="rId645" Type="http://schemas.openxmlformats.org/officeDocument/2006/relationships/ctrlProp" Target="../ctrlProps/ctrlProp683.xml"/><Relationship Id="rId687" Type="http://schemas.openxmlformats.org/officeDocument/2006/relationships/ctrlProp" Target="../ctrlProps/ctrlProp725.xml"/><Relationship Id="rId242" Type="http://schemas.openxmlformats.org/officeDocument/2006/relationships/ctrlProp" Target="../ctrlProps/ctrlProp280.xml"/><Relationship Id="rId284" Type="http://schemas.openxmlformats.org/officeDocument/2006/relationships/ctrlProp" Target="../ctrlProps/ctrlProp322.xml"/><Relationship Id="rId491" Type="http://schemas.openxmlformats.org/officeDocument/2006/relationships/ctrlProp" Target="../ctrlProps/ctrlProp529.xml"/><Relationship Id="rId505" Type="http://schemas.openxmlformats.org/officeDocument/2006/relationships/ctrlProp" Target="../ctrlProps/ctrlProp543.xml"/><Relationship Id="rId712" Type="http://schemas.openxmlformats.org/officeDocument/2006/relationships/ctrlProp" Target="../ctrlProps/ctrlProp750.xml"/><Relationship Id="rId37" Type="http://schemas.openxmlformats.org/officeDocument/2006/relationships/printerSettings" Target="../printerSettings/printerSettings139.bin"/><Relationship Id="rId79" Type="http://schemas.openxmlformats.org/officeDocument/2006/relationships/ctrlProp" Target="../ctrlProps/ctrlProp117.xml"/><Relationship Id="rId102" Type="http://schemas.openxmlformats.org/officeDocument/2006/relationships/ctrlProp" Target="../ctrlProps/ctrlProp140.xml"/><Relationship Id="rId144" Type="http://schemas.openxmlformats.org/officeDocument/2006/relationships/ctrlProp" Target="../ctrlProps/ctrlProp182.xml"/><Relationship Id="rId547" Type="http://schemas.openxmlformats.org/officeDocument/2006/relationships/ctrlProp" Target="../ctrlProps/ctrlProp585.xml"/><Relationship Id="rId589" Type="http://schemas.openxmlformats.org/officeDocument/2006/relationships/ctrlProp" Target="../ctrlProps/ctrlProp627.xml"/><Relationship Id="rId754" Type="http://schemas.openxmlformats.org/officeDocument/2006/relationships/ctrlProp" Target="../ctrlProps/ctrlProp792.xml"/><Relationship Id="rId90" Type="http://schemas.openxmlformats.org/officeDocument/2006/relationships/ctrlProp" Target="../ctrlProps/ctrlProp128.xml"/><Relationship Id="rId186" Type="http://schemas.openxmlformats.org/officeDocument/2006/relationships/ctrlProp" Target="../ctrlProps/ctrlProp224.xml"/><Relationship Id="rId351" Type="http://schemas.openxmlformats.org/officeDocument/2006/relationships/ctrlProp" Target="../ctrlProps/ctrlProp389.xml"/><Relationship Id="rId393" Type="http://schemas.openxmlformats.org/officeDocument/2006/relationships/ctrlProp" Target="../ctrlProps/ctrlProp431.xml"/><Relationship Id="rId407" Type="http://schemas.openxmlformats.org/officeDocument/2006/relationships/ctrlProp" Target="../ctrlProps/ctrlProp445.xml"/><Relationship Id="rId449" Type="http://schemas.openxmlformats.org/officeDocument/2006/relationships/ctrlProp" Target="../ctrlProps/ctrlProp487.xml"/><Relationship Id="rId614" Type="http://schemas.openxmlformats.org/officeDocument/2006/relationships/ctrlProp" Target="../ctrlProps/ctrlProp652.xml"/><Relationship Id="rId656" Type="http://schemas.openxmlformats.org/officeDocument/2006/relationships/ctrlProp" Target="../ctrlProps/ctrlProp694.xml"/><Relationship Id="rId211" Type="http://schemas.openxmlformats.org/officeDocument/2006/relationships/ctrlProp" Target="../ctrlProps/ctrlProp249.xml"/><Relationship Id="rId253" Type="http://schemas.openxmlformats.org/officeDocument/2006/relationships/ctrlProp" Target="../ctrlProps/ctrlProp291.xml"/><Relationship Id="rId295" Type="http://schemas.openxmlformats.org/officeDocument/2006/relationships/ctrlProp" Target="../ctrlProps/ctrlProp333.xml"/><Relationship Id="rId309" Type="http://schemas.openxmlformats.org/officeDocument/2006/relationships/ctrlProp" Target="../ctrlProps/ctrlProp347.xml"/><Relationship Id="rId460" Type="http://schemas.openxmlformats.org/officeDocument/2006/relationships/ctrlProp" Target="../ctrlProps/ctrlProp498.xml"/><Relationship Id="rId516" Type="http://schemas.openxmlformats.org/officeDocument/2006/relationships/ctrlProp" Target="../ctrlProps/ctrlProp554.xml"/><Relationship Id="rId698" Type="http://schemas.openxmlformats.org/officeDocument/2006/relationships/ctrlProp" Target="../ctrlProps/ctrlProp736.xml"/><Relationship Id="rId48" Type="http://schemas.openxmlformats.org/officeDocument/2006/relationships/printerSettings" Target="../printerSettings/printerSettings150.bin"/><Relationship Id="rId113" Type="http://schemas.openxmlformats.org/officeDocument/2006/relationships/ctrlProp" Target="../ctrlProps/ctrlProp151.xml"/><Relationship Id="rId320" Type="http://schemas.openxmlformats.org/officeDocument/2006/relationships/ctrlProp" Target="../ctrlProps/ctrlProp358.xml"/><Relationship Id="rId558" Type="http://schemas.openxmlformats.org/officeDocument/2006/relationships/ctrlProp" Target="../ctrlProps/ctrlProp596.xml"/><Relationship Id="rId723" Type="http://schemas.openxmlformats.org/officeDocument/2006/relationships/ctrlProp" Target="../ctrlProps/ctrlProp761.xml"/><Relationship Id="rId765" Type="http://schemas.openxmlformats.org/officeDocument/2006/relationships/ctrlProp" Target="../ctrlProps/ctrlProp803.xml"/><Relationship Id="rId155" Type="http://schemas.openxmlformats.org/officeDocument/2006/relationships/ctrlProp" Target="../ctrlProps/ctrlProp193.xml"/><Relationship Id="rId197" Type="http://schemas.openxmlformats.org/officeDocument/2006/relationships/ctrlProp" Target="../ctrlProps/ctrlProp235.xml"/><Relationship Id="rId362" Type="http://schemas.openxmlformats.org/officeDocument/2006/relationships/ctrlProp" Target="../ctrlProps/ctrlProp400.xml"/><Relationship Id="rId418" Type="http://schemas.openxmlformats.org/officeDocument/2006/relationships/ctrlProp" Target="../ctrlProps/ctrlProp456.xml"/><Relationship Id="rId625" Type="http://schemas.openxmlformats.org/officeDocument/2006/relationships/ctrlProp" Target="../ctrlProps/ctrlProp663.xml"/><Relationship Id="rId222" Type="http://schemas.openxmlformats.org/officeDocument/2006/relationships/ctrlProp" Target="../ctrlProps/ctrlProp260.xml"/><Relationship Id="rId264" Type="http://schemas.openxmlformats.org/officeDocument/2006/relationships/ctrlProp" Target="../ctrlProps/ctrlProp302.xml"/><Relationship Id="rId471" Type="http://schemas.openxmlformats.org/officeDocument/2006/relationships/ctrlProp" Target="../ctrlProps/ctrlProp509.xml"/><Relationship Id="rId667" Type="http://schemas.openxmlformats.org/officeDocument/2006/relationships/ctrlProp" Target="../ctrlProps/ctrlProp705.xml"/><Relationship Id="rId17" Type="http://schemas.openxmlformats.org/officeDocument/2006/relationships/printerSettings" Target="../printerSettings/printerSettings119.bin"/><Relationship Id="rId59" Type="http://schemas.openxmlformats.org/officeDocument/2006/relationships/ctrlProp" Target="../ctrlProps/ctrlProp97.xml"/><Relationship Id="rId124" Type="http://schemas.openxmlformats.org/officeDocument/2006/relationships/ctrlProp" Target="../ctrlProps/ctrlProp162.xml"/><Relationship Id="rId527" Type="http://schemas.openxmlformats.org/officeDocument/2006/relationships/ctrlProp" Target="../ctrlProps/ctrlProp565.xml"/><Relationship Id="rId569" Type="http://schemas.openxmlformats.org/officeDocument/2006/relationships/ctrlProp" Target="../ctrlProps/ctrlProp607.xml"/><Relationship Id="rId734" Type="http://schemas.openxmlformats.org/officeDocument/2006/relationships/ctrlProp" Target="../ctrlProps/ctrlProp772.xml"/><Relationship Id="rId776" Type="http://schemas.openxmlformats.org/officeDocument/2006/relationships/ctrlProp" Target="../ctrlProps/ctrlProp814.xml"/><Relationship Id="rId70" Type="http://schemas.openxmlformats.org/officeDocument/2006/relationships/ctrlProp" Target="../ctrlProps/ctrlProp108.xml"/><Relationship Id="rId166" Type="http://schemas.openxmlformats.org/officeDocument/2006/relationships/ctrlProp" Target="../ctrlProps/ctrlProp204.xml"/><Relationship Id="rId331" Type="http://schemas.openxmlformats.org/officeDocument/2006/relationships/ctrlProp" Target="../ctrlProps/ctrlProp369.xml"/><Relationship Id="rId373" Type="http://schemas.openxmlformats.org/officeDocument/2006/relationships/ctrlProp" Target="../ctrlProps/ctrlProp411.xml"/><Relationship Id="rId429" Type="http://schemas.openxmlformats.org/officeDocument/2006/relationships/ctrlProp" Target="../ctrlProps/ctrlProp467.xml"/><Relationship Id="rId580" Type="http://schemas.openxmlformats.org/officeDocument/2006/relationships/ctrlProp" Target="../ctrlProps/ctrlProp618.xml"/><Relationship Id="rId636" Type="http://schemas.openxmlformats.org/officeDocument/2006/relationships/ctrlProp" Target="../ctrlProps/ctrlProp674.xml"/><Relationship Id="rId1" Type="http://schemas.openxmlformats.org/officeDocument/2006/relationships/printerSettings" Target="../printerSettings/printerSettings103.bin"/><Relationship Id="rId233" Type="http://schemas.openxmlformats.org/officeDocument/2006/relationships/ctrlProp" Target="../ctrlProps/ctrlProp271.xml"/><Relationship Id="rId440" Type="http://schemas.openxmlformats.org/officeDocument/2006/relationships/ctrlProp" Target="../ctrlProps/ctrlProp478.xml"/><Relationship Id="rId678" Type="http://schemas.openxmlformats.org/officeDocument/2006/relationships/ctrlProp" Target="../ctrlProps/ctrlProp716.xml"/><Relationship Id="rId28" Type="http://schemas.openxmlformats.org/officeDocument/2006/relationships/printerSettings" Target="../printerSettings/printerSettings130.bin"/><Relationship Id="rId275" Type="http://schemas.openxmlformats.org/officeDocument/2006/relationships/ctrlProp" Target="../ctrlProps/ctrlProp313.xml"/><Relationship Id="rId300" Type="http://schemas.openxmlformats.org/officeDocument/2006/relationships/ctrlProp" Target="../ctrlProps/ctrlProp338.xml"/><Relationship Id="rId482" Type="http://schemas.openxmlformats.org/officeDocument/2006/relationships/ctrlProp" Target="../ctrlProps/ctrlProp520.xml"/><Relationship Id="rId538" Type="http://schemas.openxmlformats.org/officeDocument/2006/relationships/ctrlProp" Target="../ctrlProps/ctrlProp576.xml"/><Relationship Id="rId703" Type="http://schemas.openxmlformats.org/officeDocument/2006/relationships/ctrlProp" Target="../ctrlProps/ctrlProp741.xml"/><Relationship Id="rId745" Type="http://schemas.openxmlformats.org/officeDocument/2006/relationships/ctrlProp" Target="../ctrlProps/ctrlProp783.xml"/><Relationship Id="rId81" Type="http://schemas.openxmlformats.org/officeDocument/2006/relationships/ctrlProp" Target="../ctrlProps/ctrlProp119.xml"/><Relationship Id="rId135" Type="http://schemas.openxmlformats.org/officeDocument/2006/relationships/ctrlProp" Target="../ctrlProps/ctrlProp173.xml"/><Relationship Id="rId177" Type="http://schemas.openxmlformats.org/officeDocument/2006/relationships/ctrlProp" Target="../ctrlProps/ctrlProp215.xml"/><Relationship Id="rId342" Type="http://schemas.openxmlformats.org/officeDocument/2006/relationships/ctrlProp" Target="../ctrlProps/ctrlProp380.xml"/><Relationship Id="rId384" Type="http://schemas.openxmlformats.org/officeDocument/2006/relationships/ctrlProp" Target="../ctrlProps/ctrlProp422.xml"/><Relationship Id="rId591" Type="http://schemas.openxmlformats.org/officeDocument/2006/relationships/ctrlProp" Target="../ctrlProps/ctrlProp629.xml"/><Relationship Id="rId605" Type="http://schemas.openxmlformats.org/officeDocument/2006/relationships/ctrlProp" Target="../ctrlProps/ctrlProp643.xml"/><Relationship Id="rId202" Type="http://schemas.openxmlformats.org/officeDocument/2006/relationships/ctrlProp" Target="../ctrlProps/ctrlProp240.xml"/><Relationship Id="rId244" Type="http://schemas.openxmlformats.org/officeDocument/2006/relationships/ctrlProp" Target="../ctrlProps/ctrlProp282.xml"/><Relationship Id="rId647" Type="http://schemas.openxmlformats.org/officeDocument/2006/relationships/ctrlProp" Target="../ctrlProps/ctrlProp685.xml"/><Relationship Id="rId689" Type="http://schemas.openxmlformats.org/officeDocument/2006/relationships/ctrlProp" Target="../ctrlProps/ctrlProp727.xml"/><Relationship Id="rId39" Type="http://schemas.openxmlformats.org/officeDocument/2006/relationships/printerSettings" Target="../printerSettings/printerSettings141.bin"/><Relationship Id="rId286" Type="http://schemas.openxmlformats.org/officeDocument/2006/relationships/ctrlProp" Target="../ctrlProps/ctrlProp324.xml"/><Relationship Id="rId451" Type="http://schemas.openxmlformats.org/officeDocument/2006/relationships/ctrlProp" Target="../ctrlProps/ctrlProp489.xml"/><Relationship Id="rId493" Type="http://schemas.openxmlformats.org/officeDocument/2006/relationships/ctrlProp" Target="../ctrlProps/ctrlProp531.xml"/><Relationship Id="rId507" Type="http://schemas.openxmlformats.org/officeDocument/2006/relationships/ctrlProp" Target="../ctrlProps/ctrlProp545.xml"/><Relationship Id="rId549" Type="http://schemas.openxmlformats.org/officeDocument/2006/relationships/ctrlProp" Target="../ctrlProps/ctrlProp587.xml"/><Relationship Id="rId714" Type="http://schemas.openxmlformats.org/officeDocument/2006/relationships/ctrlProp" Target="../ctrlProps/ctrlProp752.xml"/><Relationship Id="rId756" Type="http://schemas.openxmlformats.org/officeDocument/2006/relationships/ctrlProp" Target="../ctrlProps/ctrlProp794.xml"/><Relationship Id="rId50" Type="http://schemas.openxmlformats.org/officeDocument/2006/relationships/printerSettings" Target="../printerSettings/printerSettings152.bin"/><Relationship Id="rId104" Type="http://schemas.openxmlformats.org/officeDocument/2006/relationships/ctrlProp" Target="../ctrlProps/ctrlProp142.xml"/><Relationship Id="rId146" Type="http://schemas.openxmlformats.org/officeDocument/2006/relationships/ctrlProp" Target="../ctrlProps/ctrlProp184.xml"/><Relationship Id="rId188" Type="http://schemas.openxmlformats.org/officeDocument/2006/relationships/ctrlProp" Target="../ctrlProps/ctrlProp226.xml"/><Relationship Id="rId311" Type="http://schemas.openxmlformats.org/officeDocument/2006/relationships/ctrlProp" Target="../ctrlProps/ctrlProp349.xml"/><Relationship Id="rId353" Type="http://schemas.openxmlformats.org/officeDocument/2006/relationships/ctrlProp" Target="../ctrlProps/ctrlProp391.xml"/><Relationship Id="rId395" Type="http://schemas.openxmlformats.org/officeDocument/2006/relationships/ctrlProp" Target="../ctrlProps/ctrlProp433.xml"/><Relationship Id="rId409" Type="http://schemas.openxmlformats.org/officeDocument/2006/relationships/ctrlProp" Target="../ctrlProps/ctrlProp447.xml"/><Relationship Id="rId560" Type="http://schemas.openxmlformats.org/officeDocument/2006/relationships/ctrlProp" Target="../ctrlProps/ctrlProp598.xml"/><Relationship Id="rId92" Type="http://schemas.openxmlformats.org/officeDocument/2006/relationships/ctrlProp" Target="../ctrlProps/ctrlProp130.xml"/><Relationship Id="rId213" Type="http://schemas.openxmlformats.org/officeDocument/2006/relationships/ctrlProp" Target="../ctrlProps/ctrlProp251.xml"/><Relationship Id="rId420" Type="http://schemas.openxmlformats.org/officeDocument/2006/relationships/ctrlProp" Target="../ctrlProps/ctrlProp458.xml"/><Relationship Id="rId616" Type="http://schemas.openxmlformats.org/officeDocument/2006/relationships/ctrlProp" Target="../ctrlProps/ctrlProp654.xml"/><Relationship Id="rId658" Type="http://schemas.openxmlformats.org/officeDocument/2006/relationships/ctrlProp" Target="../ctrlProps/ctrlProp696.xml"/><Relationship Id="rId255" Type="http://schemas.openxmlformats.org/officeDocument/2006/relationships/ctrlProp" Target="../ctrlProps/ctrlProp293.xml"/><Relationship Id="rId297" Type="http://schemas.openxmlformats.org/officeDocument/2006/relationships/ctrlProp" Target="../ctrlProps/ctrlProp335.xml"/><Relationship Id="rId462" Type="http://schemas.openxmlformats.org/officeDocument/2006/relationships/ctrlProp" Target="../ctrlProps/ctrlProp500.xml"/><Relationship Id="rId518" Type="http://schemas.openxmlformats.org/officeDocument/2006/relationships/ctrlProp" Target="../ctrlProps/ctrlProp556.xml"/><Relationship Id="rId725" Type="http://schemas.openxmlformats.org/officeDocument/2006/relationships/ctrlProp" Target="../ctrlProps/ctrlProp763.xml"/><Relationship Id="rId115" Type="http://schemas.openxmlformats.org/officeDocument/2006/relationships/ctrlProp" Target="../ctrlProps/ctrlProp153.xml"/><Relationship Id="rId157" Type="http://schemas.openxmlformats.org/officeDocument/2006/relationships/ctrlProp" Target="../ctrlProps/ctrlProp195.xml"/><Relationship Id="rId322" Type="http://schemas.openxmlformats.org/officeDocument/2006/relationships/ctrlProp" Target="../ctrlProps/ctrlProp360.xml"/><Relationship Id="rId364" Type="http://schemas.openxmlformats.org/officeDocument/2006/relationships/ctrlProp" Target="../ctrlProps/ctrlProp402.xml"/><Relationship Id="rId767" Type="http://schemas.openxmlformats.org/officeDocument/2006/relationships/ctrlProp" Target="../ctrlProps/ctrlProp805.xml"/><Relationship Id="rId61" Type="http://schemas.openxmlformats.org/officeDocument/2006/relationships/ctrlProp" Target="../ctrlProps/ctrlProp99.xml"/><Relationship Id="rId199" Type="http://schemas.openxmlformats.org/officeDocument/2006/relationships/ctrlProp" Target="../ctrlProps/ctrlProp237.xml"/><Relationship Id="rId571" Type="http://schemas.openxmlformats.org/officeDocument/2006/relationships/ctrlProp" Target="../ctrlProps/ctrlProp609.xml"/><Relationship Id="rId627" Type="http://schemas.openxmlformats.org/officeDocument/2006/relationships/ctrlProp" Target="../ctrlProps/ctrlProp665.xml"/><Relationship Id="rId669" Type="http://schemas.openxmlformats.org/officeDocument/2006/relationships/ctrlProp" Target="../ctrlProps/ctrlProp707.xml"/><Relationship Id="rId19" Type="http://schemas.openxmlformats.org/officeDocument/2006/relationships/printerSettings" Target="../printerSettings/printerSettings121.bin"/><Relationship Id="rId224" Type="http://schemas.openxmlformats.org/officeDocument/2006/relationships/ctrlProp" Target="../ctrlProps/ctrlProp262.xml"/><Relationship Id="rId266" Type="http://schemas.openxmlformats.org/officeDocument/2006/relationships/ctrlProp" Target="../ctrlProps/ctrlProp304.xml"/><Relationship Id="rId431" Type="http://schemas.openxmlformats.org/officeDocument/2006/relationships/ctrlProp" Target="../ctrlProps/ctrlProp469.xml"/><Relationship Id="rId473" Type="http://schemas.openxmlformats.org/officeDocument/2006/relationships/ctrlProp" Target="../ctrlProps/ctrlProp511.xml"/><Relationship Id="rId529" Type="http://schemas.openxmlformats.org/officeDocument/2006/relationships/ctrlProp" Target="../ctrlProps/ctrlProp567.xml"/><Relationship Id="rId680" Type="http://schemas.openxmlformats.org/officeDocument/2006/relationships/ctrlProp" Target="../ctrlProps/ctrlProp718.xml"/><Relationship Id="rId736" Type="http://schemas.openxmlformats.org/officeDocument/2006/relationships/ctrlProp" Target="../ctrlProps/ctrlProp774.xml"/><Relationship Id="rId30" Type="http://schemas.openxmlformats.org/officeDocument/2006/relationships/printerSettings" Target="../printerSettings/printerSettings132.bin"/><Relationship Id="rId126" Type="http://schemas.openxmlformats.org/officeDocument/2006/relationships/ctrlProp" Target="../ctrlProps/ctrlProp164.xml"/><Relationship Id="rId168" Type="http://schemas.openxmlformats.org/officeDocument/2006/relationships/ctrlProp" Target="../ctrlProps/ctrlProp206.xml"/><Relationship Id="rId333" Type="http://schemas.openxmlformats.org/officeDocument/2006/relationships/ctrlProp" Target="../ctrlProps/ctrlProp371.xml"/><Relationship Id="rId540" Type="http://schemas.openxmlformats.org/officeDocument/2006/relationships/ctrlProp" Target="../ctrlProps/ctrlProp578.xml"/><Relationship Id="rId778" Type="http://schemas.openxmlformats.org/officeDocument/2006/relationships/ctrlProp" Target="../ctrlProps/ctrlProp816.xml"/><Relationship Id="rId72" Type="http://schemas.openxmlformats.org/officeDocument/2006/relationships/ctrlProp" Target="../ctrlProps/ctrlProp110.xml"/><Relationship Id="rId375" Type="http://schemas.openxmlformats.org/officeDocument/2006/relationships/ctrlProp" Target="../ctrlProps/ctrlProp413.xml"/><Relationship Id="rId582" Type="http://schemas.openxmlformats.org/officeDocument/2006/relationships/ctrlProp" Target="../ctrlProps/ctrlProp620.xml"/><Relationship Id="rId638" Type="http://schemas.openxmlformats.org/officeDocument/2006/relationships/ctrlProp" Target="../ctrlProps/ctrlProp676.xml"/><Relationship Id="rId3" Type="http://schemas.openxmlformats.org/officeDocument/2006/relationships/printerSettings" Target="../printerSettings/printerSettings105.bin"/><Relationship Id="rId235" Type="http://schemas.openxmlformats.org/officeDocument/2006/relationships/ctrlProp" Target="../ctrlProps/ctrlProp273.xml"/><Relationship Id="rId277" Type="http://schemas.openxmlformats.org/officeDocument/2006/relationships/ctrlProp" Target="../ctrlProps/ctrlProp315.xml"/><Relationship Id="rId400" Type="http://schemas.openxmlformats.org/officeDocument/2006/relationships/ctrlProp" Target="../ctrlProps/ctrlProp438.xml"/><Relationship Id="rId442" Type="http://schemas.openxmlformats.org/officeDocument/2006/relationships/ctrlProp" Target="../ctrlProps/ctrlProp480.xml"/><Relationship Id="rId484" Type="http://schemas.openxmlformats.org/officeDocument/2006/relationships/ctrlProp" Target="../ctrlProps/ctrlProp522.xml"/><Relationship Id="rId705" Type="http://schemas.openxmlformats.org/officeDocument/2006/relationships/ctrlProp" Target="../ctrlProps/ctrlProp743.xml"/><Relationship Id="rId137" Type="http://schemas.openxmlformats.org/officeDocument/2006/relationships/ctrlProp" Target="../ctrlProps/ctrlProp175.xml"/><Relationship Id="rId302" Type="http://schemas.openxmlformats.org/officeDocument/2006/relationships/ctrlProp" Target="../ctrlProps/ctrlProp340.xml"/><Relationship Id="rId344" Type="http://schemas.openxmlformats.org/officeDocument/2006/relationships/ctrlProp" Target="../ctrlProps/ctrlProp382.xml"/><Relationship Id="rId691" Type="http://schemas.openxmlformats.org/officeDocument/2006/relationships/ctrlProp" Target="../ctrlProps/ctrlProp729.xml"/><Relationship Id="rId747" Type="http://schemas.openxmlformats.org/officeDocument/2006/relationships/ctrlProp" Target="../ctrlProps/ctrlProp785.xml"/><Relationship Id="rId41" Type="http://schemas.openxmlformats.org/officeDocument/2006/relationships/printerSettings" Target="../printerSettings/printerSettings143.bin"/><Relationship Id="rId83" Type="http://schemas.openxmlformats.org/officeDocument/2006/relationships/ctrlProp" Target="../ctrlProps/ctrlProp121.xml"/><Relationship Id="rId179" Type="http://schemas.openxmlformats.org/officeDocument/2006/relationships/ctrlProp" Target="../ctrlProps/ctrlProp217.xml"/><Relationship Id="rId386" Type="http://schemas.openxmlformats.org/officeDocument/2006/relationships/ctrlProp" Target="../ctrlProps/ctrlProp424.xml"/><Relationship Id="rId551" Type="http://schemas.openxmlformats.org/officeDocument/2006/relationships/ctrlProp" Target="../ctrlProps/ctrlProp589.xml"/><Relationship Id="rId593" Type="http://schemas.openxmlformats.org/officeDocument/2006/relationships/ctrlProp" Target="../ctrlProps/ctrlProp631.xml"/><Relationship Id="rId607" Type="http://schemas.openxmlformats.org/officeDocument/2006/relationships/ctrlProp" Target="../ctrlProps/ctrlProp645.xml"/><Relationship Id="rId649" Type="http://schemas.openxmlformats.org/officeDocument/2006/relationships/ctrlProp" Target="../ctrlProps/ctrlProp687.xml"/><Relationship Id="rId190" Type="http://schemas.openxmlformats.org/officeDocument/2006/relationships/ctrlProp" Target="../ctrlProps/ctrlProp228.xml"/><Relationship Id="rId204" Type="http://schemas.openxmlformats.org/officeDocument/2006/relationships/ctrlProp" Target="../ctrlProps/ctrlProp242.xml"/><Relationship Id="rId246" Type="http://schemas.openxmlformats.org/officeDocument/2006/relationships/ctrlProp" Target="../ctrlProps/ctrlProp284.xml"/><Relationship Id="rId288" Type="http://schemas.openxmlformats.org/officeDocument/2006/relationships/ctrlProp" Target="../ctrlProps/ctrlProp326.xml"/><Relationship Id="rId411" Type="http://schemas.openxmlformats.org/officeDocument/2006/relationships/ctrlProp" Target="../ctrlProps/ctrlProp449.xml"/><Relationship Id="rId453" Type="http://schemas.openxmlformats.org/officeDocument/2006/relationships/ctrlProp" Target="../ctrlProps/ctrlProp491.xml"/><Relationship Id="rId509" Type="http://schemas.openxmlformats.org/officeDocument/2006/relationships/ctrlProp" Target="../ctrlProps/ctrlProp547.xml"/><Relationship Id="rId660" Type="http://schemas.openxmlformats.org/officeDocument/2006/relationships/ctrlProp" Target="../ctrlProps/ctrlProp698.xml"/><Relationship Id="rId106" Type="http://schemas.openxmlformats.org/officeDocument/2006/relationships/ctrlProp" Target="../ctrlProps/ctrlProp144.xml"/><Relationship Id="rId313" Type="http://schemas.openxmlformats.org/officeDocument/2006/relationships/ctrlProp" Target="../ctrlProps/ctrlProp351.xml"/><Relationship Id="rId495" Type="http://schemas.openxmlformats.org/officeDocument/2006/relationships/ctrlProp" Target="../ctrlProps/ctrlProp533.xml"/><Relationship Id="rId716" Type="http://schemas.openxmlformats.org/officeDocument/2006/relationships/ctrlProp" Target="../ctrlProps/ctrlProp754.xml"/><Relationship Id="rId758" Type="http://schemas.openxmlformats.org/officeDocument/2006/relationships/ctrlProp" Target="../ctrlProps/ctrlProp796.xml"/><Relationship Id="rId10" Type="http://schemas.openxmlformats.org/officeDocument/2006/relationships/printerSettings" Target="../printerSettings/printerSettings112.bin"/><Relationship Id="rId52" Type="http://schemas.openxmlformats.org/officeDocument/2006/relationships/drawing" Target="../drawings/drawing3.xml"/><Relationship Id="rId94" Type="http://schemas.openxmlformats.org/officeDocument/2006/relationships/ctrlProp" Target="../ctrlProps/ctrlProp132.xml"/><Relationship Id="rId148" Type="http://schemas.openxmlformats.org/officeDocument/2006/relationships/ctrlProp" Target="../ctrlProps/ctrlProp186.xml"/><Relationship Id="rId355" Type="http://schemas.openxmlformats.org/officeDocument/2006/relationships/ctrlProp" Target="../ctrlProps/ctrlProp393.xml"/><Relationship Id="rId397" Type="http://schemas.openxmlformats.org/officeDocument/2006/relationships/ctrlProp" Target="../ctrlProps/ctrlProp435.xml"/><Relationship Id="rId520" Type="http://schemas.openxmlformats.org/officeDocument/2006/relationships/ctrlProp" Target="../ctrlProps/ctrlProp558.xml"/><Relationship Id="rId562" Type="http://schemas.openxmlformats.org/officeDocument/2006/relationships/ctrlProp" Target="../ctrlProps/ctrlProp600.xml"/><Relationship Id="rId618" Type="http://schemas.openxmlformats.org/officeDocument/2006/relationships/ctrlProp" Target="../ctrlProps/ctrlProp656.xml"/><Relationship Id="rId215" Type="http://schemas.openxmlformats.org/officeDocument/2006/relationships/ctrlProp" Target="../ctrlProps/ctrlProp253.xml"/><Relationship Id="rId257" Type="http://schemas.openxmlformats.org/officeDocument/2006/relationships/ctrlProp" Target="../ctrlProps/ctrlProp295.xml"/><Relationship Id="rId422" Type="http://schemas.openxmlformats.org/officeDocument/2006/relationships/ctrlProp" Target="../ctrlProps/ctrlProp460.xml"/><Relationship Id="rId464" Type="http://schemas.openxmlformats.org/officeDocument/2006/relationships/ctrlProp" Target="../ctrlProps/ctrlProp502.xml"/><Relationship Id="rId299" Type="http://schemas.openxmlformats.org/officeDocument/2006/relationships/ctrlProp" Target="../ctrlProps/ctrlProp337.xml"/><Relationship Id="rId727" Type="http://schemas.openxmlformats.org/officeDocument/2006/relationships/ctrlProp" Target="../ctrlProps/ctrlProp765.xml"/><Relationship Id="rId63" Type="http://schemas.openxmlformats.org/officeDocument/2006/relationships/ctrlProp" Target="../ctrlProps/ctrlProp101.xml"/><Relationship Id="rId159" Type="http://schemas.openxmlformats.org/officeDocument/2006/relationships/ctrlProp" Target="../ctrlProps/ctrlProp197.xml"/><Relationship Id="rId366" Type="http://schemas.openxmlformats.org/officeDocument/2006/relationships/ctrlProp" Target="../ctrlProps/ctrlProp404.xml"/><Relationship Id="rId573" Type="http://schemas.openxmlformats.org/officeDocument/2006/relationships/ctrlProp" Target="../ctrlProps/ctrlProp611.xml"/></Relationships>
</file>

<file path=xl/worksheets/_rels/sheet4.xml.rels><?xml version="1.0" encoding="UTF-8" standalone="yes"?>
<Relationships xmlns="http://schemas.openxmlformats.org/package/2006/relationships"><Relationship Id="rId13" Type="http://schemas.openxmlformats.org/officeDocument/2006/relationships/printerSettings" Target="../printerSettings/printerSettings166.bin"/><Relationship Id="rId18" Type="http://schemas.openxmlformats.org/officeDocument/2006/relationships/printerSettings" Target="../printerSettings/printerSettings171.bin"/><Relationship Id="rId26" Type="http://schemas.openxmlformats.org/officeDocument/2006/relationships/printerSettings" Target="../printerSettings/printerSettings179.bin"/><Relationship Id="rId39" Type="http://schemas.openxmlformats.org/officeDocument/2006/relationships/printerSettings" Target="../printerSettings/printerSettings192.bin"/><Relationship Id="rId21" Type="http://schemas.openxmlformats.org/officeDocument/2006/relationships/printerSettings" Target="../printerSettings/printerSettings174.bin"/><Relationship Id="rId34" Type="http://schemas.openxmlformats.org/officeDocument/2006/relationships/printerSettings" Target="../printerSettings/printerSettings187.bin"/><Relationship Id="rId42" Type="http://schemas.openxmlformats.org/officeDocument/2006/relationships/printerSettings" Target="../printerSettings/printerSettings195.bin"/><Relationship Id="rId47" Type="http://schemas.openxmlformats.org/officeDocument/2006/relationships/printerSettings" Target="../printerSettings/printerSettings200.bin"/><Relationship Id="rId50" Type="http://schemas.openxmlformats.org/officeDocument/2006/relationships/printerSettings" Target="../printerSettings/printerSettings203.bin"/><Relationship Id="rId55" Type="http://schemas.openxmlformats.org/officeDocument/2006/relationships/ctrlProp" Target="../ctrlProps/ctrlProp818.xml"/><Relationship Id="rId63" Type="http://schemas.openxmlformats.org/officeDocument/2006/relationships/ctrlProp" Target="../ctrlProps/ctrlProp826.xml"/><Relationship Id="rId68" Type="http://schemas.openxmlformats.org/officeDocument/2006/relationships/ctrlProp" Target="../ctrlProps/ctrlProp831.xml"/><Relationship Id="rId76" Type="http://schemas.openxmlformats.org/officeDocument/2006/relationships/ctrlProp" Target="../ctrlProps/ctrlProp839.xml"/><Relationship Id="rId84" Type="http://schemas.openxmlformats.org/officeDocument/2006/relationships/ctrlProp" Target="../ctrlProps/ctrlProp847.xml"/><Relationship Id="rId89" Type="http://schemas.openxmlformats.org/officeDocument/2006/relationships/ctrlProp" Target="../ctrlProps/ctrlProp852.xml"/><Relationship Id="rId7" Type="http://schemas.openxmlformats.org/officeDocument/2006/relationships/printerSettings" Target="../printerSettings/printerSettings160.bin"/><Relationship Id="rId71" Type="http://schemas.openxmlformats.org/officeDocument/2006/relationships/ctrlProp" Target="../ctrlProps/ctrlProp834.xml"/><Relationship Id="rId92" Type="http://schemas.openxmlformats.org/officeDocument/2006/relationships/ctrlProp" Target="../ctrlProps/ctrlProp855.xml"/><Relationship Id="rId2" Type="http://schemas.openxmlformats.org/officeDocument/2006/relationships/printerSettings" Target="../printerSettings/printerSettings155.bin"/><Relationship Id="rId16" Type="http://schemas.openxmlformats.org/officeDocument/2006/relationships/printerSettings" Target="../printerSettings/printerSettings169.bin"/><Relationship Id="rId29" Type="http://schemas.openxmlformats.org/officeDocument/2006/relationships/printerSettings" Target="../printerSettings/printerSettings182.bin"/><Relationship Id="rId11" Type="http://schemas.openxmlformats.org/officeDocument/2006/relationships/printerSettings" Target="../printerSettings/printerSettings164.bin"/><Relationship Id="rId24" Type="http://schemas.openxmlformats.org/officeDocument/2006/relationships/printerSettings" Target="../printerSettings/printerSettings177.bin"/><Relationship Id="rId32" Type="http://schemas.openxmlformats.org/officeDocument/2006/relationships/printerSettings" Target="../printerSettings/printerSettings185.bin"/><Relationship Id="rId37" Type="http://schemas.openxmlformats.org/officeDocument/2006/relationships/printerSettings" Target="../printerSettings/printerSettings190.bin"/><Relationship Id="rId40" Type="http://schemas.openxmlformats.org/officeDocument/2006/relationships/printerSettings" Target="../printerSettings/printerSettings193.bin"/><Relationship Id="rId45" Type="http://schemas.openxmlformats.org/officeDocument/2006/relationships/printerSettings" Target="../printerSettings/printerSettings198.bin"/><Relationship Id="rId53" Type="http://schemas.openxmlformats.org/officeDocument/2006/relationships/vmlDrawing" Target="../drawings/vmlDrawing3.vml"/><Relationship Id="rId58" Type="http://schemas.openxmlformats.org/officeDocument/2006/relationships/ctrlProp" Target="../ctrlProps/ctrlProp821.xml"/><Relationship Id="rId66" Type="http://schemas.openxmlformats.org/officeDocument/2006/relationships/ctrlProp" Target="../ctrlProps/ctrlProp829.xml"/><Relationship Id="rId74" Type="http://schemas.openxmlformats.org/officeDocument/2006/relationships/ctrlProp" Target="../ctrlProps/ctrlProp837.xml"/><Relationship Id="rId79" Type="http://schemas.openxmlformats.org/officeDocument/2006/relationships/ctrlProp" Target="../ctrlProps/ctrlProp842.xml"/><Relationship Id="rId87" Type="http://schemas.openxmlformats.org/officeDocument/2006/relationships/ctrlProp" Target="../ctrlProps/ctrlProp850.xml"/><Relationship Id="rId5" Type="http://schemas.openxmlformats.org/officeDocument/2006/relationships/printerSettings" Target="../printerSettings/printerSettings158.bin"/><Relationship Id="rId61" Type="http://schemas.openxmlformats.org/officeDocument/2006/relationships/ctrlProp" Target="../ctrlProps/ctrlProp824.xml"/><Relationship Id="rId82" Type="http://schemas.openxmlformats.org/officeDocument/2006/relationships/ctrlProp" Target="../ctrlProps/ctrlProp845.xml"/><Relationship Id="rId90" Type="http://schemas.openxmlformats.org/officeDocument/2006/relationships/ctrlProp" Target="../ctrlProps/ctrlProp853.xml"/><Relationship Id="rId19" Type="http://schemas.openxmlformats.org/officeDocument/2006/relationships/printerSettings" Target="../printerSettings/printerSettings172.bin"/><Relationship Id="rId14" Type="http://schemas.openxmlformats.org/officeDocument/2006/relationships/printerSettings" Target="../printerSettings/printerSettings167.bin"/><Relationship Id="rId22" Type="http://schemas.openxmlformats.org/officeDocument/2006/relationships/printerSettings" Target="../printerSettings/printerSettings175.bin"/><Relationship Id="rId27" Type="http://schemas.openxmlformats.org/officeDocument/2006/relationships/printerSettings" Target="../printerSettings/printerSettings180.bin"/><Relationship Id="rId30" Type="http://schemas.openxmlformats.org/officeDocument/2006/relationships/printerSettings" Target="../printerSettings/printerSettings183.bin"/><Relationship Id="rId35" Type="http://schemas.openxmlformats.org/officeDocument/2006/relationships/printerSettings" Target="../printerSettings/printerSettings188.bin"/><Relationship Id="rId43" Type="http://schemas.openxmlformats.org/officeDocument/2006/relationships/printerSettings" Target="../printerSettings/printerSettings196.bin"/><Relationship Id="rId48" Type="http://schemas.openxmlformats.org/officeDocument/2006/relationships/printerSettings" Target="../printerSettings/printerSettings201.bin"/><Relationship Id="rId56" Type="http://schemas.openxmlformats.org/officeDocument/2006/relationships/ctrlProp" Target="../ctrlProps/ctrlProp819.xml"/><Relationship Id="rId64" Type="http://schemas.openxmlformats.org/officeDocument/2006/relationships/ctrlProp" Target="../ctrlProps/ctrlProp827.xml"/><Relationship Id="rId69" Type="http://schemas.openxmlformats.org/officeDocument/2006/relationships/ctrlProp" Target="../ctrlProps/ctrlProp832.xml"/><Relationship Id="rId77" Type="http://schemas.openxmlformats.org/officeDocument/2006/relationships/ctrlProp" Target="../ctrlProps/ctrlProp840.xml"/><Relationship Id="rId8" Type="http://schemas.openxmlformats.org/officeDocument/2006/relationships/printerSettings" Target="../printerSettings/printerSettings161.bin"/><Relationship Id="rId51" Type="http://schemas.openxmlformats.org/officeDocument/2006/relationships/printerSettings" Target="../printerSettings/printerSettings204.bin"/><Relationship Id="rId72" Type="http://schemas.openxmlformats.org/officeDocument/2006/relationships/ctrlProp" Target="../ctrlProps/ctrlProp835.xml"/><Relationship Id="rId80" Type="http://schemas.openxmlformats.org/officeDocument/2006/relationships/ctrlProp" Target="../ctrlProps/ctrlProp843.xml"/><Relationship Id="rId85" Type="http://schemas.openxmlformats.org/officeDocument/2006/relationships/ctrlProp" Target="../ctrlProps/ctrlProp848.xml"/><Relationship Id="rId93" Type="http://schemas.openxmlformats.org/officeDocument/2006/relationships/ctrlProp" Target="../ctrlProps/ctrlProp856.xml"/><Relationship Id="rId3" Type="http://schemas.openxmlformats.org/officeDocument/2006/relationships/printerSettings" Target="../printerSettings/printerSettings156.bin"/><Relationship Id="rId12" Type="http://schemas.openxmlformats.org/officeDocument/2006/relationships/printerSettings" Target="../printerSettings/printerSettings165.bin"/><Relationship Id="rId17" Type="http://schemas.openxmlformats.org/officeDocument/2006/relationships/printerSettings" Target="../printerSettings/printerSettings170.bin"/><Relationship Id="rId25" Type="http://schemas.openxmlformats.org/officeDocument/2006/relationships/printerSettings" Target="../printerSettings/printerSettings178.bin"/><Relationship Id="rId33" Type="http://schemas.openxmlformats.org/officeDocument/2006/relationships/printerSettings" Target="../printerSettings/printerSettings186.bin"/><Relationship Id="rId38" Type="http://schemas.openxmlformats.org/officeDocument/2006/relationships/printerSettings" Target="../printerSettings/printerSettings191.bin"/><Relationship Id="rId46" Type="http://schemas.openxmlformats.org/officeDocument/2006/relationships/printerSettings" Target="../printerSettings/printerSettings199.bin"/><Relationship Id="rId59" Type="http://schemas.openxmlformats.org/officeDocument/2006/relationships/ctrlProp" Target="../ctrlProps/ctrlProp822.xml"/><Relationship Id="rId67" Type="http://schemas.openxmlformats.org/officeDocument/2006/relationships/ctrlProp" Target="../ctrlProps/ctrlProp830.xml"/><Relationship Id="rId20" Type="http://schemas.openxmlformats.org/officeDocument/2006/relationships/printerSettings" Target="../printerSettings/printerSettings173.bin"/><Relationship Id="rId41" Type="http://schemas.openxmlformats.org/officeDocument/2006/relationships/printerSettings" Target="../printerSettings/printerSettings194.bin"/><Relationship Id="rId54" Type="http://schemas.openxmlformats.org/officeDocument/2006/relationships/ctrlProp" Target="../ctrlProps/ctrlProp817.xml"/><Relationship Id="rId62" Type="http://schemas.openxmlformats.org/officeDocument/2006/relationships/ctrlProp" Target="../ctrlProps/ctrlProp825.xml"/><Relationship Id="rId70" Type="http://schemas.openxmlformats.org/officeDocument/2006/relationships/ctrlProp" Target="../ctrlProps/ctrlProp833.xml"/><Relationship Id="rId75" Type="http://schemas.openxmlformats.org/officeDocument/2006/relationships/ctrlProp" Target="../ctrlProps/ctrlProp838.xml"/><Relationship Id="rId83" Type="http://schemas.openxmlformats.org/officeDocument/2006/relationships/ctrlProp" Target="../ctrlProps/ctrlProp846.xml"/><Relationship Id="rId88" Type="http://schemas.openxmlformats.org/officeDocument/2006/relationships/ctrlProp" Target="../ctrlProps/ctrlProp851.xml"/><Relationship Id="rId91" Type="http://schemas.openxmlformats.org/officeDocument/2006/relationships/ctrlProp" Target="../ctrlProps/ctrlProp854.xml"/><Relationship Id="rId1" Type="http://schemas.openxmlformats.org/officeDocument/2006/relationships/printerSettings" Target="../printerSettings/printerSettings154.bin"/><Relationship Id="rId6" Type="http://schemas.openxmlformats.org/officeDocument/2006/relationships/printerSettings" Target="../printerSettings/printerSettings159.bin"/><Relationship Id="rId15" Type="http://schemas.openxmlformats.org/officeDocument/2006/relationships/printerSettings" Target="../printerSettings/printerSettings168.bin"/><Relationship Id="rId23" Type="http://schemas.openxmlformats.org/officeDocument/2006/relationships/printerSettings" Target="../printerSettings/printerSettings176.bin"/><Relationship Id="rId28" Type="http://schemas.openxmlformats.org/officeDocument/2006/relationships/printerSettings" Target="../printerSettings/printerSettings181.bin"/><Relationship Id="rId36" Type="http://schemas.openxmlformats.org/officeDocument/2006/relationships/printerSettings" Target="../printerSettings/printerSettings189.bin"/><Relationship Id="rId49" Type="http://schemas.openxmlformats.org/officeDocument/2006/relationships/printerSettings" Target="../printerSettings/printerSettings202.bin"/><Relationship Id="rId57" Type="http://schemas.openxmlformats.org/officeDocument/2006/relationships/ctrlProp" Target="../ctrlProps/ctrlProp820.xml"/><Relationship Id="rId10" Type="http://schemas.openxmlformats.org/officeDocument/2006/relationships/printerSettings" Target="../printerSettings/printerSettings163.bin"/><Relationship Id="rId31" Type="http://schemas.openxmlformats.org/officeDocument/2006/relationships/printerSettings" Target="../printerSettings/printerSettings184.bin"/><Relationship Id="rId44" Type="http://schemas.openxmlformats.org/officeDocument/2006/relationships/printerSettings" Target="../printerSettings/printerSettings197.bin"/><Relationship Id="rId52" Type="http://schemas.openxmlformats.org/officeDocument/2006/relationships/drawing" Target="../drawings/drawing4.xml"/><Relationship Id="rId60" Type="http://schemas.openxmlformats.org/officeDocument/2006/relationships/ctrlProp" Target="../ctrlProps/ctrlProp823.xml"/><Relationship Id="rId65" Type="http://schemas.openxmlformats.org/officeDocument/2006/relationships/ctrlProp" Target="../ctrlProps/ctrlProp828.xml"/><Relationship Id="rId73" Type="http://schemas.openxmlformats.org/officeDocument/2006/relationships/ctrlProp" Target="../ctrlProps/ctrlProp836.xml"/><Relationship Id="rId78" Type="http://schemas.openxmlformats.org/officeDocument/2006/relationships/ctrlProp" Target="../ctrlProps/ctrlProp841.xml"/><Relationship Id="rId81" Type="http://schemas.openxmlformats.org/officeDocument/2006/relationships/ctrlProp" Target="../ctrlProps/ctrlProp844.xml"/><Relationship Id="rId86" Type="http://schemas.openxmlformats.org/officeDocument/2006/relationships/ctrlProp" Target="../ctrlProps/ctrlProp849.xml"/><Relationship Id="rId4" Type="http://schemas.openxmlformats.org/officeDocument/2006/relationships/printerSettings" Target="../printerSettings/printerSettings157.bin"/><Relationship Id="rId9" Type="http://schemas.openxmlformats.org/officeDocument/2006/relationships/printerSettings" Target="../printerSettings/printerSettings162.bin"/></Relationships>
</file>

<file path=xl/worksheets/_rels/sheet5.xml.rels><?xml version="1.0" encoding="UTF-8" standalone="yes"?>
<Relationships xmlns="http://schemas.openxmlformats.org/package/2006/relationships"><Relationship Id="rId13" Type="http://schemas.openxmlformats.org/officeDocument/2006/relationships/printerSettings" Target="../printerSettings/printerSettings217.bin"/><Relationship Id="rId18" Type="http://schemas.openxmlformats.org/officeDocument/2006/relationships/printerSettings" Target="../printerSettings/printerSettings222.bin"/><Relationship Id="rId26" Type="http://schemas.openxmlformats.org/officeDocument/2006/relationships/printerSettings" Target="../printerSettings/printerSettings230.bin"/><Relationship Id="rId39" Type="http://schemas.openxmlformats.org/officeDocument/2006/relationships/printerSettings" Target="../printerSettings/printerSettings243.bin"/><Relationship Id="rId21" Type="http://schemas.openxmlformats.org/officeDocument/2006/relationships/printerSettings" Target="../printerSettings/printerSettings225.bin"/><Relationship Id="rId34" Type="http://schemas.openxmlformats.org/officeDocument/2006/relationships/printerSettings" Target="../printerSettings/printerSettings238.bin"/><Relationship Id="rId42" Type="http://schemas.openxmlformats.org/officeDocument/2006/relationships/printerSettings" Target="../printerSettings/printerSettings246.bin"/><Relationship Id="rId47" Type="http://schemas.openxmlformats.org/officeDocument/2006/relationships/printerSettings" Target="../printerSettings/printerSettings251.bin"/><Relationship Id="rId50" Type="http://schemas.openxmlformats.org/officeDocument/2006/relationships/printerSettings" Target="../printerSettings/printerSettings254.bin"/><Relationship Id="rId55" Type="http://schemas.openxmlformats.org/officeDocument/2006/relationships/ctrlProp" Target="../ctrlProps/ctrlProp858.xml"/><Relationship Id="rId63" Type="http://schemas.openxmlformats.org/officeDocument/2006/relationships/ctrlProp" Target="../ctrlProps/ctrlProp866.xml"/><Relationship Id="rId68" Type="http://schemas.openxmlformats.org/officeDocument/2006/relationships/ctrlProp" Target="../ctrlProps/ctrlProp871.xml"/><Relationship Id="rId7" Type="http://schemas.openxmlformats.org/officeDocument/2006/relationships/printerSettings" Target="../printerSettings/printerSettings211.bin"/><Relationship Id="rId71" Type="http://schemas.openxmlformats.org/officeDocument/2006/relationships/ctrlProp" Target="../ctrlProps/ctrlProp874.xml"/><Relationship Id="rId2" Type="http://schemas.openxmlformats.org/officeDocument/2006/relationships/printerSettings" Target="../printerSettings/printerSettings206.bin"/><Relationship Id="rId16" Type="http://schemas.openxmlformats.org/officeDocument/2006/relationships/printerSettings" Target="../printerSettings/printerSettings220.bin"/><Relationship Id="rId29" Type="http://schemas.openxmlformats.org/officeDocument/2006/relationships/printerSettings" Target="../printerSettings/printerSettings233.bin"/><Relationship Id="rId11" Type="http://schemas.openxmlformats.org/officeDocument/2006/relationships/printerSettings" Target="../printerSettings/printerSettings215.bin"/><Relationship Id="rId24" Type="http://schemas.openxmlformats.org/officeDocument/2006/relationships/printerSettings" Target="../printerSettings/printerSettings228.bin"/><Relationship Id="rId32" Type="http://schemas.openxmlformats.org/officeDocument/2006/relationships/printerSettings" Target="../printerSettings/printerSettings236.bin"/><Relationship Id="rId37" Type="http://schemas.openxmlformats.org/officeDocument/2006/relationships/printerSettings" Target="../printerSettings/printerSettings241.bin"/><Relationship Id="rId40" Type="http://schemas.openxmlformats.org/officeDocument/2006/relationships/printerSettings" Target="../printerSettings/printerSettings244.bin"/><Relationship Id="rId45" Type="http://schemas.openxmlformats.org/officeDocument/2006/relationships/printerSettings" Target="../printerSettings/printerSettings249.bin"/><Relationship Id="rId53" Type="http://schemas.openxmlformats.org/officeDocument/2006/relationships/vmlDrawing" Target="../drawings/vmlDrawing4.vml"/><Relationship Id="rId58" Type="http://schemas.openxmlformats.org/officeDocument/2006/relationships/ctrlProp" Target="../ctrlProps/ctrlProp861.xml"/><Relationship Id="rId66" Type="http://schemas.openxmlformats.org/officeDocument/2006/relationships/ctrlProp" Target="../ctrlProps/ctrlProp869.xml"/><Relationship Id="rId74" Type="http://schemas.openxmlformats.org/officeDocument/2006/relationships/ctrlProp" Target="../ctrlProps/ctrlProp877.xml"/><Relationship Id="rId5" Type="http://schemas.openxmlformats.org/officeDocument/2006/relationships/printerSettings" Target="../printerSettings/printerSettings209.bin"/><Relationship Id="rId15" Type="http://schemas.openxmlformats.org/officeDocument/2006/relationships/printerSettings" Target="../printerSettings/printerSettings219.bin"/><Relationship Id="rId23" Type="http://schemas.openxmlformats.org/officeDocument/2006/relationships/printerSettings" Target="../printerSettings/printerSettings227.bin"/><Relationship Id="rId28" Type="http://schemas.openxmlformats.org/officeDocument/2006/relationships/printerSettings" Target="../printerSettings/printerSettings232.bin"/><Relationship Id="rId36" Type="http://schemas.openxmlformats.org/officeDocument/2006/relationships/printerSettings" Target="../printerSettings/printerSettings240.bin"/><Relationship Id="rId49" Type="http://schemas.openxmlformats.org/officeDocument/2006/relationships/printerSettings" Target="../printerSettings/printerSettings253.bin"/><Relationship Id="rId57" Type="http://schemas.openxmlformats.org/officeDocument/2006/relationships/ctrlProp" Target="../ctrlProps/ctrlProp860.xml"/><Relationship Id="rId61" Type="http://schemas.openxmlformats.org/officeDocument/2006/relationships/ctrlProp" Target="../ctrlProps/ctrlProp864.xml"/><Relationship Id="rId10" Type="http://schemas.openxmlformats.org/officeDocument/2006/relationships/printerSettings" Target="../printerSettings/printerSettings214.bin"/><Relationship Id="rId19" Type="http://schemas.openxmlformats.org/officeDocument/2006/relationships/printerSettings" Target="../printerSettings/printerSettings223.bin"/><Relationship Id="rId31" Type="http://schemas.openxmlformats.org/officeDocument/2006/relationships/printerSettings" Target="../printerSettings/printerSettings235.bin"/><Relationship Id="rId44" Type="http://schemas.openxmlformats.org/officeDocument/2006/relationships/printerSettings" Target="../printerSettings/printerSettings248.bin"/><Relationship Id="rId52" Type="http://schemas.openxmlformats.org/officeDocument/2006/relationships/drawing" Target="../drawings/drawing5.xml"/><Relationship Id="rId60" Type="http://schemas.openxmlformats.org/officeDocument/2006/relationships/ctrlProp" Target="../ctrlProps/ctrlProp863.xml"/><Relationship Id="rId65" Type="http://schemas.openxmlformats.org/officeDocument/2006/relationships/ctrlProp" Target="../ctrlProps/ctrlProp868.xml"/><Relationship Id="rId73" Type="http://schemas.openxmlformats.org/officeDocument/2006/relationships/ctrlProp" Target="../ctrlProps/ctrlProp876.xml"/><Relationship Id="rId4" Type="http://schemas.openxmlformats.org/officeDocument/2006/relationships/printerSettings" Target="../printerSettings/printerSettings208.bin"/><Relationship Id="rId9" Type="http://schemas.openxmlformats.org/officeDocument/2006/relationships/printerSettings" Target="../printerSettings/printerSettings213.bin"/><Relationship Id="rId14" Type="http://schemas.openxmlformats.org/officeDocument/2006/relationships/printerSettings" Target="../printerSettings/printerSettings218.bin"/><Relationship Id="rId22" Type="http://schemas.openxmlformats.org/officeDocument/2006/relationships/printerSettings" Target="../printerSettings/printerSettings226.bin"/><Relationship Id="rId27" Type="http://schemas.openxmlformats.org/officeDocument/2006/relationships/printerSettings" Target="../printerSettings/printerSettings231.bin"/><Relationship Id="rId30" Type="http://schemas.openxmlformats.org/officeDocument/2006/relationships/printerSettings" Target="../printerSettings/printerSettings234.bin"/><Relationship Id="rId35" Type="http://schemas.openxmlformats.org/officeDocument/2006/relationships/printerSettings" Target="../printerSettings/printerSettings239.bin"/><Relationship Id="rId43" Type="http://schemas.openxmlformats.org/officeDocument/2006/relationships/printerSettings" Target="../printerSettings/printerSettings247.bin"/><Relationship Id="rId48" Type="http://schemas.openxmlformats.org/officeDocument/2006/relationships/printerSettings" Target="../printerSettings/printerSettings252.bin"/><Relationship Id="rId56" Type="http://schemas.openxmlformats.org/officeDocument/2006/relationships/ctrlProp" Target="../ctrlProps/ctrlProp859.xml"/><Relationship Id="rId64" Type="http://schemas.openxmlformats.org/officeDocument/2006/relationships/ctrlProp" Target="../ctrlProps/ctrlProp867.xml"/><Relationship Id="rId69" Type="http://schemas.openxmlformats.org/officeDocument/2006/relationships/ctrlProp" Target="../ctrlProps/ctrlProp872.xml"/><Relationship Id="rId8" Type="http://schemas.openxmlformats.org/officeDocument/2006/relationships/printerSettings" Target="../printerSettings/printerSettings212.bin"/><Relationship Id="rId51" Type="http://schemas.openxmlformats.org/officeDocument/2006/relationships/printerSettings" Target="../printerSettings/printerSettings255.bin"/><Relationship Id="rId72" Type="http://schemas.openxmlformats.org/officeDocument/2006/relationships/ctrlProp" Target="../ctrlProps/ctrlProp875.xml"/><Relationship Id="rId3" Type="http://schemas.openxmlformats.org/officeDocument/2006/relationships/printerSettings" Target="../printerSettings/printerSettings207.bin"/><Relationship Id="rId12" Type="http://schemas.openxmlformats.org/officeDocument/2006/relationships/printerSettings" Target="../printerSettings/printerSettings216.bin"/><Relationship Id="rId17" Type="http://schemas.openxmlformats.org/officeDocument/2006/relationships/printerSettings" Target="../printerSettings/printerSettings221.bin"/><Relationship Id="rId25" Type="http://schemas.openxmlformats.org/officeDocument/2006/relationships/printerSettings" Target="../printerSettings/printerSettings229.bin"/><Relationship Id="rId33" Type="http://schemas.openxmlformats.org/officeDocument/2006/relationships/printerSettings" Target="../printerSettings/printerSettings237.bin"/><Relationship Id="rId38" Type="http://schemas.openxmlformats.org/officeDocument/2006/relationships/printerSettings" Target="../printerSettings/printerSettings242.bin"/><Relationship Id="rId46" Type="http://schemas.openxmlformats.org/officeDocument/2006/relationships/printerSettings" Target="../printerSettings/printerSettings250.bin"/><Relationship Id="rId59" Type="http://schemas.openxmlformats.org/officeDocument/2006/relationships/ctrlProp" Target="../ctrlProps/ctrlProp862.xml"/><Relationship Id="rId67" Type="http://schemas.openxmlformats.org/officeDocument/2006/relationships/ctrlProp" Target="../ctrlProps/ctrlProp870.xml"/><Relationship Id="rId20" Type="http://schemas.openxmlformats.org/officeDocument/2006/relationships/printerSettings" Target="../printerSettings/printerSettings224.bin"/><Relationship Id="rId41" Type="http://schemas.openxmlformats.org/officeDocument/2006/relationships/printerSettings" Target="../printerSettings/printerSettings245.bin"/><Relationship Id="rId54" Type="http://schemas.openxmlformats.org/officeDocument/2006/relationships/ctrlProp" Target="../ctrlProps/ctrlProp857.xml"/><Relationship Id="rId62" Type="http://schemas.openxmlformats.org/officeDocument/2006/relationships/ctrlProp" Target="../ctrlProps/ctrlProp865.xml"/><Relationship Id="rId70" Type="http://schemas.openxmlformats.org/officeDocument/2006/relationships/ctrlProp" Target="../ctrlProps/ctrlProp873.xml"/><Relationship Id="rId75" Type="http://schemas.openxmlformats.org/officeDocument/2006/relationships/ctrlProp" Target="../ctrlProps/ctrlProp878.xml"/><Relationship Id="rId1" Type="http://schemas.openxmlformats.org/officeDocument/2006/relationships/printerSettings" Target="../printerSettings/printerSettings205.bin"/><Relationship Id="rId6" Type="http://schemas.openxmlformats.org/officeDocument/2006/relationships/printerSettings" Target="../printerSettings/printerSettings2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fitToPage="1"/>
  </sheetPr>
  <dimension ref="B1:I31"/>
  <sheetViews>
    <sheetView showGridLines="0" showRowColHeaders="0" tabSelected="1" zoomScaleNormal="120" workbookViewId="0">
      <selection activeCell="B2" sqref="B2:E2"/>
    </sheetView>
  </sheetViews>
  <sheetFormatPr defaultRowHeight="15" x14ac:dyDescent="0.25"/>
  <cols>
    <col min="1" max="1" width="3.7109375" style="1" customWidth="1"/>
    <col min="2" max="2" width="34.28515625" style="3" customWidth="1"/>
    <col min="3" max="3" width="5.85546875" style="3" hidden="1" customWidth="1"/>
    <col min="4" max="4" width="75.5703125" style="2" customWidth="1"/>
    <col min="5" max="5" width="5.42578125" style="1" customWidth="1"/>
    <col min="6" max="6" width="4.42578125" style="1" bestFit="1" customWidth="1"/>
    <col min="7" max="7" width="4.5703125" style="1" bestFit="1" customWidth="1"/>
    <col min="8" max="8" width="4.28515625" style="1" bestFit="1" customWidth="1"/>
    <col min="9" max="9" width="4.5703125" style="1" bestFit="1" customWidth="1"/>
    <col min="10" max="14" width="0.140625" style="1" customWidth="1"/>
    <col min="15" max="16384" width="9.140625" style="1"/>
  </cols>
  <sheetData>
    <row r="1" spans="2:9" ht="50.1" customHeight="1" x14ac:dyDescent="0.35">
      <c r="B1" s="607" t="s">
        <v>135</v>
      </c>
      <c r="C1" s="607"/>
      <c r="D1" s="607"/>
      <c r="E1" s="607"/>
    </row>
    <row r="2" spans="2:9" ht="25.5" customHeight="1" x14ac:dyDescent="0.35">
      <c r="B2" s="606" t="s">
        <v>136</v>
      </c>
      <c r="C2" s="606"/>
      <c r="D2" s="606"/>
      <c r="E2" s="606"/>
    </row>
    <row r="3" spans="2:9" ht="60" customHeight="1" x14ac:dyDescent="0.35">
      <c r="B3" s="10" t="s">
        <v>137</v>
      </c>
      <c r="C3" s="10"/>
      <c r="D3" s="307"/>
    </row>
    <row r="5" spans="2:9" ht="21" customHeight="1" x14ac:dyDescent="0.25">
      <c r="B5" s="608" t="s">
        <v>138</v>
      </c>
      <c r="C5" s="608"/>
      <c r="D5" s="608"/>
      <c r="F5" s="310" t="s">
        <v>123</v>
      </c>
    </row>
    <row r="6" spans="2:9" ht="138" customHeight="1" x14ac:dyDescent="0.25">
      <c r="B6" s="608" t="s">
        <v>139</v>
      </c>
      <c r="C6" s="608"/>
      <c r="D6" s="608"/>
      <c r="F6" s="120" t="s">
        <v>125</v>
      </c>
      <c r="G6" s="120" t="s">
        <v>124</v>
      </c>
      <c r="H6" s="120" t="s">
        <v>126</v>
      </c>
      <c r="I6" s="120" t="s">
        <v>127</v>
      </c>
    </row>
    <row r="8" spans="2:9" ht="18.75" x14ac:dyDescent="0.3">
      <c r="B8" s="7" t="s">
        <v>140</v>
      </c>
      <c r="C8" s="7"/>
    </row>
    <row r="9" spans="2:9" ht="3" customHeight="1" x14ac:dyDescent="0.3">
      <c r="B9" s="7"/>
      <c r="C9" s="7"/>
      <c r="D9" s="18"/>
    </row>
    <row r="10" spans="2:9" x14ac:dyDescent="0.25">
      <c r="B10" s="4"/>
      <c r="C10" s="4"/>
    </row>
    <row r="11" spans="2:9" ht="66.75" customHeight="1" x14ac:dyDescent="0.25">
      <c r="C11" s="302" t="s">
        <v>141</v>
      </c>
      <c r="D11" s="308" t="s">
        <v>144</v>
      </c>
    </row>
    <row r="12" spans="2:9" x14ac:dyDescent="0.25">
      <c r="C12" s="303"/>
      <c r="D12" s="229"/>
    </row>
    <row r="13" spans="2:9" x14ac:dyDescent="0.25">
      <c r="C13" s="303"/>
      <c r="D13" s="229"/>
    </row>
    <row r="14" spans="2:9" ht="75" x14ac:dyDescent="0.25">
      <c r="C14" s="302" t="s">
        <v>142</v>
      </c>
      <c r="D14" s="229" t="s">
        <v>145</v>
      </c>
    </row>
    <row r="15" spans="2:9" ht="6" customHeight="1" x14ac:dyDescent="0.25">
      <c r="C15" s="302"/>
      <c r="D15" s="229"/>
    </row>
    <row r="16" spans="2:9" ht="4.5" customHeight="1" x14ac:dyDescent="0.25">
      <c r="C16" s="303"/>
      <c r="D16" s="229"/>
    </row>
    <row r="17" spans="2:4" ht="105" x14ac:dyDescent="0.25">
      <c r="C17" s="304" t="s">
        <v>143</v>
      </c>
      <c r="D17" s="229" t="s">
        <v>146</v>
      </c>
    </row>
    <row r="18" spans="2:4" x14ac:dyDescent="0.25">
      <c r="C18" s="1"/>
      <c r="D18" s="226"/>
    </row>
    <row r="19" spans="2:4" ht="37.5" customHeight="1" x14ac:dyDescent="0.25">
      <c r="C19" s="1"/>
      <c r="D19" s="24"/>
    </row>
    <row r="20" spans="2:4" ht="18.75" x14ac:dyDescent="0.3">
      <c r="B20" s="7" t="s">
        <v>147</v>
      </c>
      <c r="C20" s="7"/>
    </row>
    <row r="22" spans="2:4" ht="183" customHeight="1" x14ac:dyDescent="0.25">
      <c r="B22" s="609" t="s">
        <v>632</v>
      </c>
      <c r="C22" s="608"/>
      <c r="D22" s="608"/>
    </row>
    <row r="23" spans="2:4" x14ac:dyDescent="0.25">
      <c r="C23" s="21"/>
      <c r="D23" s="24"/>
    </row>
    <row r="24" spans="2:4" ht="18.75" x14ac:dyDescent="0.3">
      <c r="B24" s="7" t="s">
        <v>148</v>
      </c>
      <c r="C24" s="7"/>
      <c r="D24" s="219"/>
    </row>
    <row r="25" spans="2:4" x14ac:dyDescent="0.25">
      <c r="D25" s="219"/>
    </row>
    <row r="26" spans="2:4" ht="75.75" customHeight="1" x14ac:dyDescent="0.25">
      <c r="B26" s="609" t="s">
        <v>149</v>
      </c>
      <c r="C26" s="608"/>
      <c r="D26" s="608"/>
    </row>
    <row r="27" spans="2:4" x14ac:dyDescent="0.25">
      <c r="C27" s="22"/>
      <c r="D27" s="25"/>
    </row>
    <row r="28" spans="2:4" x14ac:dyDescent="0.25">
      <c r="B28" s="610" t="s">
        <v>150</v>
      </c>
      <c r="C28" s="610"/>
      <c r="D28" s="610"/>
    </row>
    <row r="31" spans="2:4" ht="30" customHeight="1" x14ac:dyDescent="0.25">
      <c r="B31" s="608"/>
      <c r="C31" s="608"/>
      <c r="D31" s="608"/>
    </row>
  </sheetData>
  <sheetProtection algorithmName="SHA-512" hashValue="JkNpw0pOWPjKJl9Vn4qbQR9rC2hmjaxyawzGYtxHN4cepITu8VcZrqM83xnHAt60Sb3I39CbrSu4wdiXNczO4g==" saltValue="13BwwygenibkCuQ/8FuqBg==" spinCount="100000" sheet="1" objects="1" scenarios="1"/>
  <customSheetViews>
    <customSheetView guid="{E0F85C5C-2180-4684-9778-FC6F760CC5FD}" showGridLines="0" showRowCol="0" fitToPage="1" printArea="1" hiddenColumns="1">
      <selection activeCell="B2" sqref="B2:E2"/>
      <pageMargins left="0.7" right="0.7" top="0.75" bottom="0.75" header="0.3" footer="0.3"/>
      <pageSetup paperSize="9" scale="81" orientation="portrait" r:id="rId1"/>
    </customSheetView>
    <customSheetView guid="{8F5229F8-400B-4437-A582-E9B2FF99E882}" showGridLines="0" showRowCol="0" fitToPage="1" printArea="1" hiddenColumns="1">
      <selection activeCell="B2" sqref="B2:E2"/>
      <pageMargins left="0.7" right="0.7" top="0.75" bottom="0.75" header="0.3" footer="0.3"/>
      <pageSetup paperSize="9" scale="81" orientation="portrait" r:id="rId2"/>
    </customSheetView>
    <customSheetView guid="{0F44F22A-7810-43A9-8241-E43689B541F4}" showGridLines="0" fitToPage="1" printArea="1">
      <selection activeCell="B1" sqref="B1:D1"/>
      <pageMargins left="0.7" right="0.7" top="0.75" bottom="0.75" header="0.3" footer="0.3"/>
      <pageSetup paperSize="9" scale="81" orientation="portrait" r:id="rId3"/>
    </customSheetView>
    <customSheetView guid="{CA4A34C0-1123-4790-AF7E-BC7091ACA0A0}" showGridLines="0" showRowCol="0" fitToPage="1" printArea="1" hiddenColumns="1">
      <selection activeCell="B2" sqref="B2:E2"/>
      <pageMargins left="0.7" right="0.7" top="0.75" bottom="0.75" header="0.3" footer="0.3"/>
      <pageSetup paperSize="9" scale="81" orientation="portrait" r:id="rId4"/>
    </customSheetView>
    <customSheetView guid="{CFA82244-C6A8-4157-813A-DCED4C197819}" showGridLines="0" showRowCol="0" fitToPage="1" printArea="1" hiddenColumns="1">
      <selection activeCell="B2" sqref="B2:E2"/>
      <pageMargins left="0.7" right="0.7" top="0.75" bottom="0.75" header="0.3" footer="0.3"/>
      <pageSetup paperSize="9" scale="81" orientation="portrait" r:id="rId5"/>
    </customSheetView>
    <customSheetView guid="{C92837A6-C2DE-484E-8C7F-A006AA3E512A}" showGridLines="0" showRowCol="0" fitToPage="1" printArea="1" hiddenColumns="1">
      <selection activeCell="B2" sqref="B2:E2"/>
      <pageMargins left="0.7" right="0.7" top="0.75" bottom="0.75" header="0.3" footer="0.3"/>
      <pageSetup paperSize="9" scale="81" orientation="portrait" r:id="rId6"/>
    </customSheetView>
    <customSheetView guid="{5903D69A-5754-456F-9596-4F981E1004F3}" showGridLines="0" showRowCol="0" fitToPage="1" printArea="1" hiddenColumns="1">
      <selection activeCell="B2" sqref="B2:E2"/>
      <pageMargins left="0.7" right="0.7" top="0.75" bottom="0.75" header="0.3" footer="0.3"/>
      <pageSetup paperSize="9" scale="81" orientation="portrait" r:id="rId7"/>
    </customSheetView>
    <customSheetView guid="{D2518DB8-B560-4A78-B692-B87A07E4F79E}" showGridLines="0" showRowCol="0" fitToPage="1" printArea="1" hiddenColumns="1">
      <selection activeCell="B2" sqref="B2:E2"/>
      <pageMargins left="0.7" right="0.7" top="0.75" bottom="0.75" header="0.3" footer="0.3"/>
      <pageSetup paperSize="9" scale="81" orientation="portrait" r:id="rId8"/>
    </customSheetView>
    <customSheetView guid="{44126E2B-CD5D-4F43-AA3C-BFC7C80D88FD}" showGridLines="0" showRowCol="0" fitToPage="1" printArea="1" hiddenColumns="1">
      <selection activeCell="B2" sqref="B2:E2"/>
      <pageMargins left="0.7" right="0.7" top="0.75" bottom="0.75" header="0.3" footer="0.3"/>
      <pageSetup paperSize="9" scale="81" orientation="portrait" r:id="rId9"/>
    </customSheetView>
    <customSheetView guid="{99E9AA65-9CEE-4B26-BA46-307BEC772AA0}" showGridLines="0" showRowCol="0" fitToPage="1" printArea="1" hiddenColumns="1">
      <selection activeCell="B2" sqref="B2:E2"/>
      <pageMargins left="0.7" right="0.7" top="0.75" bottom="0.75" header="0.3" footer="0.3"/>
      <pageSetup paperSize="9" scale="81" orientation="portrait" r:id="rId10"/>
    </customSheetView>
    <customSheetView guid="{58809AAB-6EBE-4F93-BC39-20A189034220}" showGridLines="0" showRowCol="0" fitToPage="1" printArea="1" hiddenColumns="1">
      <selection activeCell="B2" sqref="B2:E2"/>
      <pageMargins left="0.7" right="0.7" top="0.75" bottom="0.75" header="0.3" footer="0.3"/>
      <pageSetup paperSize="9" scale="81" orientation="portrait" r:id="rId11"/>
    </customSheetView>
    <customSheetView guid="{1164E0A0-71A8-4DF7-935D-99E79791952A}" showGridLines="0" showRowCol="0" fitToPage="1" printArea="1" hiddenColumns="1">
      <selection activeCell="B2" sqref="B2:E2"/>
      <pageMargins left="0.7" right="0.7" top="0.75" bottom="0.75" header="0.3" footer="0.3"/>
      <pageSetup paperSize="9" scale="81" orientation="portrait" r:id="rId12"/>
    </customSheetView>
    <customSheetView guid="{3783CD60-BBDD-4DC9-8238-7D85CC9CCE38}" showGridLines="0" showRowCol="0" fitToPage="1" printArea="1" hiddenColumns="1">
      <selection activeCell="B2" sqref="B2:E2"/>
      <pageMargins left="0.7" right="0.7" top="0.75" bottom="0.75" header="0.3" footer="0.3"/>
      <pageSetup paperSize="9" scale="81" orientation="portrait" r:id="rId13"/>
    </customSheetView>
    <customSheetView guid="{3DF84044-4F18-4693-9BC0-6F1E3BB79687}" showGridLines="0" showRowCol="0" fitToPage="1" printArea="1" hiddenColumns="1">
      <selection activeCell="B2" sqref="B2:E2"/>
      <pageMargins left="0.7" right="0.7" top="0.75" bottom="0.75" header="0.3" footer="0.3"/>
      <pageSetup paperSize="9" scale="81" orientation="portrait" r:id="rId14"/>
    </customSheetView>
    <customSheetView guid="{193C6D79-1DD6-46B2-B287-29B305333ABD}" showGridLines="0" showRowCol="0" fitToPage="1" printArea="1" hiddenColumns="1">
      <selection activeCell="B2" sqref="B2:E2"/>
      <pageMargins left="0.7" right="0.7" top="0.75" bottom="0.75" header="0.3" footer="0.3"/>
      <pageSetup paperSize="9" scale="81" orientation="portrait" r:id="rId15"/>
    </customSheetView>
    <customSheetView guid="{B1713CB1-717E-4290-A550-B5C8687D1DCD}" showGridLines="0" showRowCol="0" fitToPage="1" printArea="1" hiddenColumns="1">
      <selection activeCell="B2" sqref="B2:E2"/>
      <pageMargins left="0.7" right="0.7" top="0.75" bottom="0.75" header="0.3" footer="0.3"/>
      <pageSetup paperSize="9" scale="81" orientation="portrait" r:id="rId16"/>
    </customSheetView>
    <customSheetView guid="{14701618-057F-44B9-A80D-6571C2675A43}" showGridLines="0" showRowCol="0" fitToPage="1" printArea="1" hiddenColumns="1">
      <selection activeCell="B2" sqref="B2:E2"/>
      <pageMargins left="0.7" right="0.7" top="0.75" bottom="0.75" header="0.3" footer="0.3"/>
      <pageSetup paperSize="9" scale="81" orientation="portrait" r:id="rId17"/>
    </customSheetView>
    <customSheetView guid="{C35FE66B-7525-44A0-AF95-74B09883E972}" showGridLines="0" showRowCol="0" fitToPage="1" printArea="1" hiddenColumns="1">
      <selection activeCell="B2" sqref="B2:E2"/>
      <pageMargins left="0.7" right="0.7" top="0.75" bottom="0.75" header="0.3" footer="0.3"/>
      <pageSetup paperSize="9" scale="81" orientation="portrait" r:id="rId18"/>
    </customSheetView>
    <customSheetView guid="{E1E93C14-89C0-47E9-80E7-72B4C8D846A8}" showGridLines="0" showRowCol="0" fitToPage="1" printArea="1" hiddenColumns="1">
      <selection activeCell="B2" sqref="B2:E2"/>
      <pageMargins left="0.7" right="0.7" top="0.75" bottom="0.75" header="0.3" footer="0.3"/>
      <pageSetup paperSize="9" scale="81" orientation="portrait" r:id="rId19"/>
    </customSheetView>
    <customSheetView guid="{8C7AA061-2774-4648-9080-649D8E7084B6}" showGridLines="0" showRowCol="0" fitToPage="1" printArea="1" hiddenColumns="1">
      <selection activeCell="B2" sqref="B2:E2"/>
      <pageMargins left="0.7" right="0.7" top="0.75" bottom="0.75" header="0.3" footer="0.3"/>
      <pageSetup paperSize="9" scale="81" orientation="portrait" r:id="rId20"/>
    </customSheetView>
    <customSheetView guid="{CBD23793-6C36-4ECF-99D3-B6DB83BA0330}" showGridLines="0" showRowCol="0" fitToPage="1" printArea="1" hiddenColumns="1">
      <selection activeCell="B2" sqref="B2:E2"/>
      <pageMargins left="0.7" right="0.7" top="0.75" bottom="0.75" header="0.3" footer="0.3"/>
      <pageSetup paperSize="9" scale="81" orientation="portrait" r:id="rId21"/>
    </customSheetView>
    <customSheetView guid="{FCC6B465-B403-4A38-833A-8F01BFC1F83D}" showGridLines="0" showRowCol="0" fitToPage="1" printArea="1" hiddenColumns="1">
      <selection activeCell="B2" sqref="B2:E2"/>
      <pageMargins left="0.7" right="0.7" top="0.75" bottom="0.75" header="0.3" footer="0.3"/>
      <pageSetup paperSize="9" scale="81" orientation="portrait" r:id="rId22"/>
    </customSheetView>
    <customSheetView guid="{C35CD7D2-C5FB-4E4E-BE2C-DB3B3CB5DEE1}" showGridLines="0" showRowCol="0" fitToPage="1" printArea="1" hiddenColumns="1">
      <selection activeCell="B2" sqref="B2:E2"/>
      <pageMargins left="0.7" right="0.7" top="0.75" bottom="0.75" header="0.3" footer="0.3"/>
      <pageSetup paperSize="9" scale="81" orientation="portrait" r:id="rId23"/>
    </customSheetView>
    <customSheetView guid="{58172CF4-0A99-4348-8485-AC6CB3743B28}" showGridLines="0" showRowCol="0" fitToPage="1" printArea="1" hiddenColumns="1">
      <selection activeCell="B2" sqref="B2:E2"/>
      <pageMargins left="0.7" right="0.7" top="0.75" bottom="0.75" header="0.3" footer="0.3"/>
      <pageSetup paperSize="9" scale="81" orientation="portrait" r:id="rId24"/>
    </customSheetView>
    <customSheetView guid="{0596A31D-1135-4C04-B235-4F7AEFBF56EB}" showGridLines="0" showRowCol="0" fitToPage="1" printArea="1" hiddenColumns="1">
      <selection activeCell="B2" sqref="B2:E2"/>
      <pageMargins left="0.7" right="0.7" top="0.75" bottom="0.75" header="0.3" footer="0.3"/>
      <pageSetup paperSize="9" scale="81" orientation="portrait" r:id="rId25"/>
    </customSheetView>
    <customSheetView guid="{1730E845-78B9-4800-8016-B034C4011192}" showGridLines="0" showRowCol="0" fitToPage="1" printArea="1" hiddenColumns="1">
      <selection activeCell="B2" sqref="B2:E2"/>
      <pageMargins left="0.7" right="0.7" top="0.75" bottom="0.75" header="0.3" footer="0.3"/>
      <pageSetup paperSize="9" scale="81" orientation="portrait" r:id="rId26"/>
    </customSheetView>
    <customSheetView guid="{E5934065-3B24-4BDA-9F1A-CE354801B9A9}" showGridLines="0" showRowCol="0" fitToPage="1" printArea="1" hiddenColumns="1">
      <selection activeCell="B2" sqref="B2:E2"/>
      <pageMargins left="0.7" right="0.7" top="0.75" bottom="0.75" header="0.3" footer="0.3"/>
      <pageSetup paperSize="9" scale="81" orientation="portrait" r:id="rId27"/>
    </customSheetView>
    <customSheetView guid="{127CF244-40F7-4382-B5F4-6FE7DC055927}" showGridLines="0" showRowCol="0" fitToPage="1" printArea="1" hiddenColumns="1">
      <selection activeCell="B2" sqref="B2:E2"/>
      <pageMargins left="0.7" right="0.7" top="0.75" bottom="0.75" header="0.3" footer="0.3"/>
      <pageSetup paperSize="9" scale="81" orientation="portrait" r:id="rId28"/>
    </customSheetView>
    <customSheetView guid="{7CBE2DA3-08E4-4F49-B633-91ACF566CC50}" showGridLines="0" showRowCol="0" fitToPage="1" printArea="1" hiddenColumns="1">
      <selection activeCell="B2" sqref="B2:E2"/>
      <pageMargins left="0.7" right="0.7" top="0.75" bottom="0.75" header="0.3" footer="0.3"/>
      <pageSetup paperSize="9" scale="81" orientation="portrait" r:id="rId29"/>
    </customSheetView>
    <customSheetView guid="{F18B5B93-8D1C-46BF-A46F-39AC34039376}" showGridLines="0" showRowCol="0" fitToPage="1" printArea="1" hiddenColumns="1">
      <selection activeCell="B2" sqref="B2:E2"/>
      <pageMargins left="0.7" right="0.7" top="0.75" bottom="0.75" header="0.3" footer="0.3"/>
      <pageSetup paperSize="9" scale="81" orientation="portrait" r:id="rId30"/>
    </customSheetView>
    <customSheetView guid="{83923105-D3EF-4935-AFC9-6FBD0874636C}" showGridLines="0" showRowCol="0" fitToPage="1" printArea="1" hiddenColumns="1">
      <selection activeCell="B2" sqref="B2:E2"/>
      <pageMargins left="0.7" right="0.7" top="0.75" bottom="0.75" header="0.3" footer="0.3"/>
      <pageSetup paperSize="9" scale="81" orientation="portrait" r:id="rId31"/>
    </customSheetView>
    <customSheetView guid="{C81FC029-D9D0-4B23-8994-EFF13144DDC6}" showGridLines="0" showRowCol="0" fitToPage="1" printArea="1" hiddenColumns="1">
      <selection activeCell="B2" sqref="B2:E2"/>
      <pageMargins left="0.7" right="0.7" top="0.75" bottom="0.75" header="0.3" footer="0.3"/>
      <pageSetup paperSize="9" scale="81" orientation="portrait" r:id="rId32"/>
    </customSheetView>
    <customSheetView guid="{AB0B9CFE-DCC2-486B-9AE7-3C737113C1FB}" showGridLines="0" showRowCol="0" fitToPage="1" printArea="1" hiddenColumns="1">
      <selection activeCell="B2" sqref="B2:E2"/>
      <pageMargins left="0.7" right="0.7" top="0.75" bottom="0.75" header="0.3" footer="0.3"/>
      <pageSetup paperSize="9" scale="81" orientation="portrait" r:id="rId33"/>
    </customSheetView>
    <customSheetView guid="{D787939E-5F01-4F8F-8C48-7DC8E5F22DE5}" showGridLines="0" showRowCol="0" fitToPage="1" printArea="1" hiddenColumns="1">
      <selection activeCell="B2" sqref="B2:E2"/>
      <pageMargins left="0.7" right="0.7" top="0.75" bottom="0.75" header="0.3" footer="0.3"/>
      <pageSetup paperSize="9" scale="81" orientation="portrait" r:id="rId34"/>
    </customSheetView>
    <customSheetView guid="{9297575B-FD39-4E98-918C-2EBB68924E97}" showGridLines="0" showRowCol="0" fitToPage="1" printArea="1" hiddenColumns="1">
      <selection activeCell="B3" sqref="B3"/>
      <pageMargins left="0.7" right="0.7" top="0.75" bottom="0.75" header="0.3" footer="0.3"/>
      <pageSetup paperSize="9" scale="81" orientation="portrait" r:id="rId35"/>
    </customSheetView>
    <customSheetView guid="{BCFE97EC-F949-4576-ACBE-551B1DAF3C91}" showGridLines="0" showRowCol="0" fitToPage="1" printArea="1" hiddenColumns="1">
      <selection activeCell="B3" sqref="B3"/>
      <pageMargins left="0.7" right="0.7" top="0.75" bottom="0.75" header="0.3" footer="0.3"/>
      <pageSetup paperSize="9" scale="81" orientation="portrait" r:id="rId36"/>
    </customSheetView>
    <customSheetView guid="{A3B878C9-DF82-401D-A77D-F7EF64906AFE}" showGridLines="0" showRowCol="0" fitToPage="1" printArea="1" hiddenColumns="1">
      <selection activeCell="B3" sqref="B3"/>
      <pageMargins left="0.7" right="0.7" top="0.75" bottom="0.75" header="0.3" footer="0.3"/>
      <pageSetup paperSize="9" scale="81" orientation="portrait" r:id="rId37"/>
    </customSheetView>
    <customSheetView guid="{B968A94D-A4FB-4C1A-A9A2-04B42F46DC3F}" showGridLines="0" showRowCol="0" fitToPage="1" printArea="1" hiddenColumns="1">
      <selection activeCell="B3" sqref="B3"/>
      <pageMargins left="0.7" right="0.7" top="0.75" bottom="0.75" header="0.3" footer="0.3"/>
      <pageSetup paperSize="9" scale="81" orientation="portrait" r:id="rId38"/>
    </customSheetView>
    <customSheetView guid="{AFAAF24B-41FA-469A-856B-F916DB51D4C2}" showGridLines="0" showRowCol="0" fitToPage="1" printArea="1" hiddenColumns="1">
      <selection activeCell="B3" sqref="B3"/>
      <pageMargins left="0.7" right="0.7" top="0.75" bottom="0.75" header="0.3" footer="0.3"/>
      <pageSetup paperSize="9" scale="81" orientation="portrait" r:id="rId39"/>
    </customSheetView>
    <customSheetView guid="{0398F8AF-BB01-4F41-911B-6BEB5C23013B}" showGridLines="0" showRowCol="0" fitToPage="1" printArea="1" hiddenColumns="1">
      <selection activeCell="B3" sqref="B3"/>
      <pageMargins left="0.7" right="0.7" top="0.75" bottom="0.75" header="0.3" footer="0.3"/>
      <pageSetup paperSize="9" scale="81" orientation="portrait" r:id="rId40"/>
    </customSheetView>
    <customSheetView guid="{AEAF0160-A16F-4E8E-8794-9EAE35B78BBB}" showGridLines="0" showRowCol="0" fitToPage="1" printArea="1" hiddenColumns="1">
      <selection activeCell="B3" sqref="B3"/>
      <pageMargins left="0.7" right="0.7" top="0.75" bottom="0.75" header="0.3" footer="0.3"/>
      <pageSetup paperSize="9" scale="81" orientation="portrait" r:id="rId41"/>
    </customSheetView>
    <customSheetView guid="{7120350E-2AAD-4BA0-9512-C8C1B63F3C29}" showGridLines="0" showRowCol="0" fitToPage="1" printArea="1" hiddenColumns="1">
      <selection activeCell="B3" sqref="B3"/>
      <pageMargins left="0.7" right="0.7" top="0.75" bottom="0.75" header="0.3" footer="0.3"/>
      <pageSetup paperSize="9" scale="81" orientation="portrait" r:id="rId42"/>
    </customSheetView>
    <customSheetView guid="{75491233-9507-4EFC-A26E-AFD0CFFFCCCF}" showGridLines="0" showRowCol="0" fitToPage="1" printArea="1" hiddenColumns="1">
      <selection activeCell="B2" sqref="B2:E2"/>
      <pageMargins left="0.7" right="0.7" top="0.75" bottom="0.75" header="0.3" footer="0.3"/>
      <pageSetup paperSize="9" scale="81" orientation="portrait" r:id="rId43"/>
    </customSheetView>
    <customSheetView guid="{F3D952D1-9DBF-4F3D-9E14-469C4AA258E1}" showGridLines="0" showRowCol="0" fitToPage="1" printArea="1" hiddenColumns="1">
      <selection activeCell="B2" sqref="B2:E2"/>
      <pageMargins left="0.7" right="0.7" top="0.75" bottom="0.75" header="0.3" footer="0.3"/>
      <pageSetup paperSize="9" scale="81" orientation="portrait" r:id="rId44"/>
    </customSheetView>
    <customSheetView guid="{2D881BC0-D8D0-4107-9850-1E783069C556}" showGridLines="0" showRowCol="0" fitToPage="1" printArea="1" hiddenColumns="1">
      <selection activeCell="B2" sqref="B2:E2"/>
      <pageMargins left="0.7" right="0.7" top="0.75" bottom="0.75" header="0.3" footer="0.3"/>
      <pageSetup paperSize="9" scale="81" orientation="portrait" r:id="rId45"/>
    </customSheetView>
    <customSheetView guid="{7F73AAA6-ACFF-46F7-ACED-1A539712A986}" showGridLines="0" showRowCol="0" fitToPage="1" printArea="1" hiddenColumns="1">
      <selection activeCell="B2" sqref="B2:E2"/>
      <pageMargins left="0.7" right="0.7" top="0.75" bottom="0.75" header="0.3" footer="0.3"/>
      <pageSetup paperSize="9" scale="81" orientation="portrait" r:id="rId46"/>
    </customSheetView>
    <customSheetView guid="{5C446074-E11E-4485-BA91-433CA3BA4995}" showGridLines="0" showRowCol="0" fitToPage="1" printArea="1" hiddenColumns="1">
      <selection activeCell="B2" sqref="B2:E2"/>
      <pageMargins left="0.7" right="0.7" top="0.75" bottom="0.75" header="0.3" footer="0.3"/>
      <pageSetup paperSize="9" scale="81" orientation="portrait" r:id="rId47"/>
    </customSheetView>
    <customSheetView guid="{14B7E1D9-F05B-44BE-A36D-1131D48DE55A}" showGridLines="0" showRowCol="0" fitToPage="1" printArea="1" hiddenColumns="1">
      <selection activeCell="B2" sqref="B2:E2"/>
      <pageMargins left="0.7" right="0.7" top="0.75" bottom="0.75" header="0.3" footer="0.3"/>
      <pageSetup paperSize="9" scale="81" orientation="portrait" r:id="rId48"/>
    </customSheetView>
    <customSheetView guid="{565C0F64-F4BA-4FBC-9547-A8DF7B5A2EFF}" showGridLines="0" showRowCol="0" fitToPage="1" printArea="1" hiddenColumns="1">
      <selection activeCell="B2" sqref="B2:E2"/>
      <pageMargins left="0.7" right="0.7" top="0.75" bottom="0.75" header="0.3" footer="0.3"/>
      <pageSetup paperSize="9" scale="81" orientation="portrait" r:id="rId49"/>
    </customSheetView>
    <customSheetView guid="{C4C3192A-9920-49E5-94B5-454F08D391BF}" showGridLines="0" showRowCol="0" fitToPage="1" printArea="1" hiddenColumns="1">
      <selection activeCell="B2" sqref="B2:E2"/>
      <pageMargins left="0.7" right="0.7" top="0.75" bottom="0.75" header="0.3" footer="0.3"/>
      <pageSetup paperSize="9" scale="81" orientation="portrait" r:id="rId50"/>
    </customSheetView>
  </customSheetViews>
  <mergeCells count="8">
    <mergeCell ref="B2:E2"/>
    <mergeCell ref="B1:E1"/>
    <mergeCell ref="B5:D5"/>
    <mergeCell ref="B22:D22"/>
    <mergeCell ref="B31:D31"/>
    <mergeCell ref="B6:D6"/>
    <mergeCell ref="B26:D26"/>
    <mergeCell ref="B28:D28"/>
  </mergeCells>
  <dataValidations count="5">
    <dataValidation allowBlank="1" showInputMessage="1" showErrorMessage="1" prompt="L'outil BeRT v2 reprend une partie du contenu de l'outil BeRT d'origine qui fut mis au point en appui de l'application des principes et des critères sociaux et environnementaux du programme ONU-REDD dans le cadre du développement des programmes nationaux." sqref="F5"/>
    <dataValidation allowBlank="1" showInputMessage="1" showErrorMessage="1" prompt="Un résumé d’information concernant l’application et le respect des garanties doit être fourni lors des Communications Nationales faites par les pays ou peut être posté directement sur la plateforme web REDD de la CCNUCC." sqref="F6"/>
    <dataValidation allowBlank="1" showInputMessage="1" showErrorMessage="1" prompt="Le résumé d’information sur les garanties doit être fourni une fois que les activités REDD+ (les 5 activités REDD+) ont commencé à être mises en œuvre, et avant que le pays soit éligible pour accéder aux paiements REDD+ basés sur les résultats." sqref="G6"/>
    <dataValidation allowBlank="1" showInputMessage="1" showErrorMessage="1" prompt="Les résultats du module 3 du BeRT sont probablement les plus pertinents pour le résumé d’information, étant donné qu’ils montrent comment les garanties sont prises en compte dans les PLR existantes." sqref="H6"/>
    <dataValidation allowBlank="1" showInputMessage="1" showErrorMessage="1" prompt="L’utilisation du BeRT peut aussi montrer l’intention ou la volonté d’assurer une couverture plus complète des garanties par des PLR." sqref="I6"/>
  </dataValidations>
  <pageMargins left="0.7" right="0.7" top="0.75" bottom="0.75" header="0.3" footer="0.3"/>
  <pageSetup paperSize="9" scale="81" orientation="portrait" r:id="rId51"/>
  <drawing r:id="rId5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autoPageBreaks="0" fitToPage="1"/>
  </sheetPr>
  <dimension ref="B1:AH66"/>
  <sheetViews>
    <sheetView showGridLines="0" showRowColHeaders="0" topLeftCell="A20" zoomScaleNormal="100" zoomScaleSheetLayoutView="80" workbookViewId="0">
      <selection activeCell="C3" sqref="C3:J3"/>
    </sheetView>
  </sheetViews>
  <sheetFormatPr defaultRowHeight="15" x14ac:dyDescent="0.25"/>
  <cols>
    <col min="1" max="1" width="3.5703125" customWidth="1"/>
    <col min="2" max="2" width="5.7109375" style="34" hidden="1" customWidth="1"/>
    <col min="3" max="3" width="3.28515625" customWidth="1"/>
    <col min="4" max="4" width="50.140625" style="16" customWidth="1"/>
    <col min="5" max="7" width="13.28515625" style="16" customWidth="1"/>
    <col min="8" max="9" width="13.42578125" style="16" customWidth="1"/>
    <col min="10" max="10" width="13.140625" customWidth="1"/>
    <col min="11" max="11" width="2" customWidth="1"/>
    <col min="12" max="12" width="6.140625" style="341" hidden="1" customWidth="1"/>
    <col min="13" max="18" width="6.42578125" style="52" hidden="1" customWidth="1"/>
    <col min="19" max="19" width="9.140625" style="52" hidden="1" customWidth="1"/>
    <col min="20" max="20" width="2.140625" style="52" hidden="1" customWidth="1"/>
    <col min="21" max="21" width="6.5703125" style="52" hidden="1" customWidth="1"/>
    <col min="22" max="22" width="62.7109375" style="52" hidden="1" customWidth="1"/>
    <col min="23" max="28" width="12.85546875" style="52" hidden="1" customWidth="1"/>
    <col min="29" max="32" width="9.140625" style="52" hidden="1" customWidth="1"/>
    <col min="33" max="33" width="44.5703125" style="51" hidden="1" customWidth="1"/>
    <col min="34" max="34" width="9.140625" customWidth="1"/>
  </cols>
  <sheetData>
    <row r="1" spans="3:23" ht="50.1" customHeight="1" x14ac:dyDescent="0.35">
      <c r="C1" s="9" t="str">
        <f>Présentation!$B$1</f>
        <v>Outil d'identification des bénéfices et des risques (BeRT) v2 :</v>
      </c>
      <c r="L1" s="328" t="str">
        <f>Présentation!$B$1</f>
        <v>Outil d'identification des bénéfices et des risques (BeRT) v2 :</v>
      </c>
    </row>
    <row r="2" spans="3:23" ht="25.5" x14ac:dyDescent="0.35">
      <c r="C2" s="234" t="str">
        <f>Présentation!$B$2</f>
        <v>Pour aider les pays à prendre en compte et respecter les garanties de Cancún</v>
      </c>
      <c r="D2" s="19"/>
      <c r="E2" s="19"/>
      <c r="F2" s="19"/>
      <c r="G2" s="19"/>
      <c r="H2" s="19"/>
      <c r="I2" s="19"/>
      <c r="L2" s="329" t="str">
        <f>Présentation!$B$2</f>
        <v>Pour aider les pays à prendre en compte et respecter les garanties de Cancún</v>
      </c>
      <c r="V2" s="330"/>
    </row>
    <row r="3" spans="3:23" ht="82.5" customHeight="1" x14ac:dyDescent="0.35">
      <c r="C3" s="611" t="str">
        <f>Présentation!$C$11</f>
        <v>Module 1 -Documentation des actions REDD+ potentielles</v>
      </c>
      <c r="D3" s="611"/>
      <c r="E3" s="611"/>
      <c r="F3" s="611"/>
      <c r="G3" s="611"/>
      <c r="H3" s="611"/>
      <c r="I3" s="611"/>
      <c r="J3" s="611"/>
      <c r="L3" s="331" t="str">
        <f>Présentation!$C$11</f>
        <v>Module 1 -Documentation des actions REDD+ potentielles</v>
      </c>
      <c r="V3" s="332"/>
    </row>
    <row r="4" spans="3:23" ht="18.75" x14ac:dyDescent="0.3">
      <c r="C4" s="7" t="str">
        <f>L4</f>
        <v>Objectif :</v>
      </c>
      <c r="L4" s="333" t="s">
        <v>151</v>
      </c>
    </row>
    <row r="5" spans="3:23" ht="75.75" customHeight="1" x14ac:dyDescent="0.25">
      <c r="C5" s="615" t="str">
        <f>L5</f>
        <v>Ce module a pour but d'identifier et de documenter les actions REDD+ anticipées dans le pays ou, si elles ne sont pas connues, les actions REDD+ qui pourraient être réalisables.
Ce module doit être réalisé avant de passer aux Modules 2 et 3.</v>
      </c>
      <c r="D5" s="615"/>
      <c r="E5" s="615"/>
      <c r="F5" s="615"/>
      <c r="G5" s="615"/>
      <c r="H5" s="615"/>
      <c r="I5" s="615"/>
      <c r="J5" s="615"/>
      <c r="L5" s="334" t="s">
        <v>152</v>
      </c>
    </row>
    <row r="6" spans="3:23" ht="18.75" x14ac:dyDescent="0.25">
      <c r="C6" s="312" t="str">
        <f>L6</f>
        <v>Résultat :</v>
      </c>
      <c r="D6" s="311"/>
      <c r="L6" s="333" t="s">
        <v>153</v>
      </c>
      <c r="M6" s="334"/>
      <c r="N6" s="334"/>
      <c r="O6" s="334"/>
      <c r="P6" s="334"/>
      <c r="Q6" s="334"/>
      <c r="R6" s="334"/>
      <c r="S6" s="334"/>
      <c r="T6" s="334"/>
      <c r="U6" s="334"/>
      <c r="V6" s="334"/>
    </row>
    <row r="7" spans="3:23" ht="34.5" customHeight="1" x14ac:dyDescent="0.25">
      <c r="C7" s="615" t="str">
        <f>L7</f>
        <v>Tableau des actions REDD+.</v>
      </c>
      <c r="D7" s="615"/>
      <c r="E7" s="615"/>
      <c r="F7" s="615"/>
      <c r="G7" s="615"/>
      <c r="H7" s="615"/>
      <c r="I7" s="615"/>
      <c r="J7" s="615"/>
      <c r="L7" s="334" t="s">
        <v>154</v>
      </c>
      <c r="M7" s="335"/>
      <c r="N7" s="335"/>
      <c r="O7" s="335"/>
      <c r="P7" s="335"/>
      <c r="Q7" s="335"/>
      <c r="R7" s="335"/>
      <c r="S7" s="335"/>
    </row>
    <row r="8" spans="3:23" ht="5.25" customHeight="1" x14ac:dyDescent="0.25">
      <c r="C8" s="2"/>
      <c r="D8" s="1"/>
      <c r="E8" s="1"/>
      <c r="F8" s="20"/>
      <c r="G8" s="1"/>
      <c r="H8" s="1"/>
      <c r="I8" s="1"/>
      <c r="J8" s="2"/>
      <c r="L8" s="137"/>
    </row>
    <row r="9" spans="3:23" ht="18.75" x14ac:dyDescent="0.3">
      <c r="C9" s="7" t="str">
        <f>L9</f>
        <v>Mode d'emploi :</v>
      </c>
      <c r="D9" s="1"/>
      <c r="F9" s="1"/>
      <c r="G9" s="1"/>
      <c r="H9" s="1"/>
      <c r="I9" s="1"/>
      <c r="J9" s="2"/>
      <c r="L9" s="333" t="s">
        <v>155</v>
      </c>
    </row>
    <row r="10" spans="3:23" ht="18.75" x14ac:dyDescent="0.3">
      <c r="C10" s="7"/>
      <c r="D10" s="1"/>
      <c r="E10" s="20"/>
      <c r="F10" s="1"/>
      <c r="G10" s="1"/>
      <c r="H10" s="1"/>
      <c r="I10" s="1"/>
      <c r="J10" s="68"/>
      <c r="L10" s="137"/>
    </row>
    <row r="11" spans="3:23" ht="110.1" customHeight="1" x14ac:dyDescent="0.25">
      <c r="C11" s="616" t="str">
        <f>L11</f>
        <v>• Indiquez les actions REDD+ potentielles et classez-les en fonction des cinq activités REDD+ dans le Tableau 1. Il est possible de cocher plusieurs cases par action.
• Une typologie des actions REDD+ potentielles pour les cinq activités REDD+ est disponible dans l'Annexe 1 du manuel de l'utilisateur. Le point de vue propre au pays sur les actions REDD+ potentielles doit cependant prévaloir.
• Vous pouvez également ajouter des mesures visant à fournir des conditions favorables pour REDD+, lorsqu'elles sont pertinentes pour les bénéfices et les risques dans la phase de mise en œuvre.
• Cliquez sur « Aperçu » pour afficher les tableaux et imprimer vos résultats avant de passer au Module 2.</v>
      </c>
      <c r="D11" s="617"/>
      <c r="E11" s="617"/>
      <c r="F11" s="617"/>
      <c r="G11" s="617"/>
      <c r="H11" s="617"/>
      <c r="I11" s="617"/>
      <c r="J11" s="617"/>
      <c r="L11" s="625" t="s">
        <v>156</v>
      </c>
      <c r="M11" s="625"/>
      <c r="N11" s="625"/>
      <c r="O11" s="625"/>
      <c r="P11" s="625"/>
      <c r="Q11" s="625"/>
      <c r="R11" s="625"/>
      <c r="S11" s="625"/>
      <c r="T11" s="625"/>
      <c r="U11" s="625"/>
      <c r="V11" s="625"/>
      <c r="W11" s="625"/>
    </row>
    <row r="12" spans="3:23" x14ac:dyDescent="0.25">
      <c r="C12" s="5"/>
      <c r="D12" s="71"/>
      <c r="E12" s="3"/>
      <c r="F12" s="3"/>
      <c r="G12" s="3"/>
      <c r="H12" s="3"/>
      <c r="I12" s="3"/>
      <c r="J12" s="5"/>
      <c r="L12" s="137"/>
    </row>
    <row r="13" spans="3:23" ht="15" hidden="1" customHeight="1" x14ac:dyDescent="0.25">
      <c r="C13" s="63"/>
      <c r="D13" s="3"/>
      <c r="E13" s="3"/>
      <c r="F13" s="3"/>
      <c r="G13" s="3"/>
      <c r="H13" s="3"/>
      <c r="I13" s="3"/>
      <c r="J13" s="63"/>
      <c r="L13" s="137"/>
    </row>
    <row r="14" spans="3:23" ht="15" hidden="1" customHeight="1" x14ac:dyDescent="0.25">
      <c r="C14" s="69"/>
      <c r="D14" s="3"/>
      <c r="E14" s="3"/>
      <c r="F14" s="3"/>
      <c r="G14" s="3"/>
      <c r="H14" s="3"/>
      <c r="I14" s="3"/>
      <c r="J14" s="69"/>
      <c r="L14" s="137"/>
    </row>
    <row r="15" spans="3:23" ht="15" hidden="1" customHeight="1" x14ac:dyDescent="0.25">
      <c r="C15" s="69"/>
      <c r="D15" s="3"/>
      <c r="E15" s="3"/>
      <c r="F15" s="3"/>
      <c r="G15" s="3"/>
      <c r="H15" s="3"/>
      <c r="I15" s="3"/>
      <c r="J15" s="69"/>
      <c r="L15" s="137"/>
    </row>
    <row r="16" spans="3:23" ht="15" hidden="1" customHeight="1" x14ac:dyDescent="0.25">
      <c r="C16" s="69"/>
      <c r="D16" s="3"/>
      <c r="E16" s="3"/>
      <c r="F16" s="3"/>
      <c r="G16" s="3"/>
      <c r="H16" s="3"/>
      <c r="I16" s="3"/>
      <c r="J16" s="69"/>
      <c r="L16" s="137"/>
    </row>
    <row r="17" spans="3:34" ht="15" hidden="1" customHeight="1" x14ac:dyDescent="0.25">
      <c r="C17" s="69"/>
      <c r="D17" s="3"/>
      <c r="E17" s="3"/>
      <c r="F17" s="3"/>
      <c r="G17" s="3"/>
      <c r="H17" s="3"/>
      <c r="I17" s="3"/>
      <c r="J17" s="69"/>
      <c r="L17" s="137"/>
    </row>
    <row r="18" spans="3:34" ht="15" hidden="1" customHeight="1" x14ac:dyDescent="0.25">
      <c r="C18" s="69"/>
      <c r="D18" s="3"/>
      <c r="E18" s="3"/>
      <c r="F18" s="3"/>
      <c r="G18" s="3"/>
      <c r="H18" s="3"/>
      <c r="I18" s="3"/>
      <c r="J18" s="69"/>
      <c r="L18" s="137"/>
    </row>
    <row r="19" spans="3:34" ht="15" hidden="1" customHeight="1" x14ac:dyDescent="0.25">
      <c r="C19" s="69"/>
      <c r="D19" s="3"/>
      <c r="E19" s="3"/>
      <c r="F19" s="3"/>
      <c r="G19" s="3"/>
      <c r="H19" s="3"/>
      <c r="I19" s="3"/>
      <c r="J19" s="69"/>
      <c r="L19" s="137"/>
    </row>
    <row r="20" spans="3:34" ht="23.25" customHeight="1" x14ac:dyDescent="0.25">
      <c r="C20" s="626" t="str">
        <f>$T$20</f>
        <v>Tableau 1 : Pertinence des actions REDD+ avec les cinq activités REDD+</v>
      </c>
      <c r="D20" s="626"/>
      <c r="E20" s="626"/>
      <c r="F20" s="626"/>
      <c r="G20" s="626"/>
      <c r="H20" s="626"/>
      <c r="I20" s="626"/>
      <c r="J20" s="626"/>
      <c r="L20" s="336"/>
      <c r="T20" s="337" t="s">
        <v>157</v>
      </c>
      <c r="U20" s="338"/>
      <c r="V20" s="339"/>
      <c r="W20" s="340"/>
      <c r="X20" s="340"/>
      <c r="Y20" s="340"/>
      <c r="Z20" s="340"/>
      <c r="AA20" s="340"/>
    </row>
    <row r="21" spans="3:34" x14ac:dyDescent="0.25">
      <c r="D21"/>
      <c r="E21"/>
      <c r="F21"/>
      <c r="G21"/>
      <c r="H21"/>
      <c r="I21"/>
      <c r="AG21" s="118" t="s">
        <v>78</v>
      </c>
    </row>
    <row r="22" spans="3:34" ht="15.75" customHeight="1" x14ac:dyDescent="0.25">
      <c r="E22" s="618" t="str">
        <f>$W$22</f>
        <v>Pertinence des activités REDD+</v>
      </c>
      <c r="F22" s="619"/>
      <c r="G22" s="619"/>
      <c r="H22" s="619"/>
      <c r="I22" s="619"/>
      <c r="J22" s="246"/>
      <c r="L22" s="336"/>
      <c r="V22" s="340"/>
      <c r="W22" s="614" t="s">
        <v>159</v>
      </c>
      <c r="X22" s="614"/>
      <c r="Y22" s="614"/>
      <c r="Z22" s="614"/>
      <c r="AA22" s="614"/>
      <c r="AB22" s="614"/>
      <c r="AG22" s="342" t="s">
        <v>3</v>
      </c>
    </row>
    <row r="23" spans="3:34" ht="60" customHeight="1" x14ac:dyDescent="0.25">
      <c r="C23" s="244"/>
      <c r="D23" s="245" t="str">
        <f>$V$23</f>
        <v>Actions REDD+ potentielles</v>
      </c>
      <c r="E23" s="33" t="str">
        <f>$W$23</f>
        <v>Réduction des émissions liées à la déforestation</v>
      </c>
      <c r="F23" s="33" t="str">
        <f>$X$23</f>
        <v>Réduction des émissions liées à la dégradation des forêts</v>
      </c>
      <c r="G23" s="33" t="str">
        <f>$Y$23</f>
        <v>Conservation des stocks de carbone forestiers</v>
      </c>
      <c r="H23" s="33" t="str">
        <f>$Z$23</f>
        <v>Gestion durable des forêts</v>
      </c>
      <c r="I23" s="77" t="str">
        <f>$AA$23</f>
        <v>Amélioration des stocks de carbone forestiers</v>
      </c>
      <c r="J23" s="242" t="str">
        <f>$AB$23</f>
        <v>Conditions favorables aux activités REDD+</v>
      </c>
      <c r="M23" s="341">
        <v>1</v>
      </c>
      <c r="N23" s="341">
        <v>2</v>
      </c>
      <c r="O23" s="341">
        <v>3</v>
      </c>
      <c r="P23" s="341">
        <v>4</v>
      </c>
      <c r="Q23" s="341">
        <v>5</v>
      </c>
      <c r="R23" s="341">
        <v>6</v>
      </c>
      <c r="T23" s="343"/>
      <c r="U23" s="344" t="s">
        <v>73</v>
      </c>
      <c r="V23" s="345" t="s">
        <v>158</v>
      </c>
      <c r="W23" s="346" t="s">
        <v>161</v>
      </c>
      <c r="X23" s="346" t="s">
        <v>162</v>
      </c>
      <c r="Y23" s="346" t="s">
        <v>160</v>
      </c>
      <c r="Z23" s="346" t="s">
        <v>163</v>
      </c>
      <c r="AA23" s="346" t="s">
        <v>164</v>
      </c>
      <c r="AB23" s="346" t="s">
        <v>165</v>
      </c>
      <c r="AD23" s="344" t="s">
        <v>74</v>
      </c>
      <c r="AE23" s="344" t="s">
        <v>75</v>
      </c>
      <c r="AG23" s="604" t="s">
        <v>244</v>
      </c>
      <c r="AH23" s="125"/>
    </row>
    <row r="24" spans="3:34" x14ac:dyDescent="0.25">
      <c r="C24" s="203">
        <f>L24</f>
        <v>1</v>
      </c>
      <c r="D24" s="205"/>
      <c r="E24" s="43"/>
      <c r="F24" s="43"/>
      <c r="G24" s="43"/>
      <c r="H24" s="43"/>
      <c r="I24" s="89"/>
      <c r="J24" s="90"/>
      <c r="L24" s="341">
        <v>1</v>
      </c>
      <c r="M24" s="45" t="b">
        <v>0</v>
      </c>
      <c r="N24" s="45" t="b">
        <v>0</v>
      </c>
      <c r="O24" s="45" t="b">
        <v>0</v>
      </c>
      <c r="P24" s="45" t="b">
        <v>0</v>
      </c>
      <c r="Q24" s="45" t="b">
        <v>0</v>
      </c>
      <c r="R24" s="45" t="b">
        <v>0</v>
      </c>
      <c r="T24" s="347" t="s">
        <v>93</v>
      </c>
      <c r="U24" s="348">
        <f>COUNTIF($V$24:$V$38,"&lt;="&amp;V24)</f>
        <v>0</v>
      </c>
      <c r="V24" s="349" t="str">
        <f>IF(D24=0,"",D24)</f>
        <v/>
      </c>
      <c r="W24" s="348" t="str">
        <f>LOOKUP($M24,$L$43:$L$45:$M$43:$M$45)</f>
        <v/>
      </c>
      <c r="X24" s="348" t="str">
        <f>LOOKUP($N24,$L$43:$L$45:$M$43:$M$45)</f>
        <v/>
      </c>
      <c r="Y24" s="348" t="str">
        <f>LOOKUP($O24,$L$43:$L$45:$M$43:$M$45)</f>
        <v/>
      </c>
      <c r="Z24" s="348" t="str">
        <f>LOOKUP($P24,$L$43:$L$45:$M$43:$M$45)</f>
        <v/>
      </c>
      <c r="AA24" s="348" t="str">
        <f>LOOKUP($Q24,$L$43:$L$45:$M$43:$M$45)</f>
        <v/>
      </c>
      <c r="AB24" s="348" t="str">
        <f>LOOKUP($R24,$L$43:$L$45:$M$43:$M$45)</f>
        <v/>
      </c>
      <c r="AD24" s="350" t="str">
        <f t="array" ref="AD24">IFERROR((IF(ROWS(AD$24:AD24)&gt;COUNTA(V:V),"",INDEX(V:V,SMALL(IF(V$24:V$38&lt;&gt;"",ROW(V$24:V$38)),ROWS(AD$24:AD24))))),"")</f>
        <v/>
      </c>
      <c r="AE24" s="348"/>
      <c r="AG24" s="351" t="str">
        <f>CONCATENATE($T24," ",$V24)</f>
        <v xml:space="preserve">1)  </v>
      </c>
    </row>
    <row r="25" spans="3:34" x14ac:dyDescent="0.25">
      <c r="C25" s="203">
        <f t="shared" ref="C25:C38" si="0">L25</f>
        <v>2</v>
      </c>
      <c r="D25" s="205"/>
      <c r="E25" s="43"/>
      <c r="F25" s="43"/>
      <c r="G25" s="43"/>
      <c r="H25" s="43"/>
      <c r="I25" s="89"/>
      <c r="J25" s="90"/>
      <c r="L25" s="341">
        <f>L24+1</f>
        <v>2</v>
      </c>
      <c r="M25" s="45" t="b">
        <v>0</v>
      </c>
      <c r="N25" s="45" t="b">
        <v>0</v>
      </c>
      <c r="O25" s="45" t="b">
        <v>0</v>
      </c>
      <c r="P25" s="45" t="b">
        <v>0</v>
      </c>
      <c r="Q25" s="45" t="b">
        <v>0</v>
      </c>
      <c r="R25" s="45" t="b">
        <v>0</v>
      </c>
      <c r="T25" s="347" t="s">
        <v>94</v>
      </c>
      <c r="U25" s="348">
        <f t="shared" ref="U25:U38" si="1">COUNTIF($V$24:$V$38,"&lt;="&amp;V25)</f>
        <v>0</v>
      </c>
      <c r="V25" s="349" t="str">
        <f t="shared" ref="V25:V38" si="2">IF(D25=0,"",D25)</f>
        <v/>
      </c>
      <c r="W25" s="348" t="str">
        <f>LOOKUP($M25,$L$43:$L$45:$M$43:$M$45)</f>
        <v/>
      </c>
      <c r="X25" s="348" t="str">
        <f>LOOKUP($N25,$L$43:$L$45:$M$43:$M$45)</f>
        <v/>
      </c>
      <c r="Y25" s="348" t="str">
        <f>LOOKUP($O25,$L$43:$L$45:$M$43:$M$45)</f>
        <v/>
      </c>
      <c r="Z25" s="348" t="str">
        <f>LOOKUP($P25,$L$43:$L$45:$M$43:$M$45)</f>
        <v/>
      </c>
      <c r="AA25" s="348" t="str">
        <f>LOOKUP($Q25,$L$43:$L$45:$M$43:$M$45)</f>
        <v/>
      </c>
      <c r="AB25" s="348" t="str">
        <f>LOOKUP($R25,$L$43:$L$45:$M$43:$M$45)</f>
        <v/>
      </c>
      <c r="AD25" s="350" t="str">
        <f t="array" ref="AD25">IFERROR((IF(ROWS(AD$24:AD25)&gt;COUNTA(V:V),"",INDEX(V:V,SMALL(IF(V$24:V$38&lt;&gt;"",ROW(V$24:V$38)),ROWS(AD$24:AD25))))),"")</f>
        <v/>
      </c>
      <c r="AE25" s="348"/>
      <c r="AG25" s="351" t="str">
        <f t="shared" ref="AG25:AG38" si="3">CONCATENATE($T25," ",$V25)</f>
        <v xml:space="preserve">2)  </v>
      </c>
    </row>
    <row r="26" spans="3:34" x14ac:dyDescent="0.25">
      <c r="C26" s="203">
        <f t="shared" si="0"/>
        <v>3</v>
      </c>
      <c r="D26" s="205"/>
      <c r="E26" s="43"/>
      <c r="F26" s="43"/>
      <c r="G26" s="43"/>
      <c r="H26" s="43"/>
      <c r="I26" s="89"/>
      <c r="J26" s="90"/>
      <c r="L26" s="341">
        <f t="shared" ref="L26:L32" si="4">L25+1</f>
        <v>3</v>
      </c>
      <c r="M26" s="45" t="b">
        <v>0</v>
      </c>
      <c r="N26" s="45" t="b">
        <v>0</v>
      </c>
      <c r="O26" s="45" t="b">
        <v>0</v>
      </c>
      <c r="P26" s="45" t="b">
        <v>0</v>
      </c>
      <c r="Q26" s="45" t="b">
        <v>0</v>
      </c>
      <c r="R26" s="45" t="b">
        <v>0</v>
      </c>
      <c r="T26" s="347" t="s">
        <v>95</v>
      </c>
      <c r="U26" s="348">
        <f t="shared" si="1"/>
        <v>0</v>
      </c>
      <c r="V26" s="349" t="str">
        <f t="shared" si="2"/>
        <v/>
      </c>
      <c r="W26" s="348" t="str">
        <f>LOOKUP($M26,$L$43:$L$45:$M$43:$M$45)</f>
        <v/>
      </c>
      <c r="X26" s="348" t="str">
        <f>LOOKUP($N26,$L$43:$L$45:$M$43:$M$45)</f>
        <v/>
      </c>
      <c r="Y26" s="348" t="str">
        <f>LOOKUP($O26,$L$43:$L$45:$M$43:$M$45)</f>
        <v/>
      </c>
      <c r="Z26" s="348" t="str">
        <f>LOOKUP($P26,$L$43:$L$45:$M$43:$M$45)</f>
        <v/>
      </c>
      <c r="AA26" s="348" t="str">
        <f>LOOKUP($Q26,$L$43:$L$45:$M$43:$M$45)</f>
        <v/>
      </c>
      <c r="AB26" s="348" t="str">
        <f>LOOKUP($R26,$L$43:$L$45:$M$43:$M$45)</f>
        <v/>
      </c>
      <c r="AD26" s="350" t="str">
        <f t="array" ref="AD26">IFERROR((IF(ROWS(AD$24:AD26)&gt;COUNTA(V:V),"",INDEX(V:V,SMALL(IF(V$24:V$38&lt;&gt;"",ROW(V$24:V$38)),ROWS(AD$24:AD26))))),"")</f>
        <v/>
      </c>
      <c r="AE26" s="348"/>
      <c r="AG26" s="351" t="str">
        <f t="shared" si="3"/>
        <v xml:space="preserve">3)  </v>
      </c>
    </row>
    <row r="27" spans="3:34" x14ac:dyDescent="0.25">
      <c r="C27" s="203">
        <f t="shared" si="0"/>
        <v>4</v>
      </c>
      <c r="D27" s="205"/>
      <c r="E27" s="43"/>
      <c r="F27" s="43"/>
      <c r="G27" s="43"/>
      <c r="H27" s="43"/>
      <c r="I27" s="89"/>
      <c r="J27" s="90"/>
      <c r="L27" s="341">
        <f t="shared" si="4"/>
        <v>4</v>
      </c>
      <c r="M27" s="45" t="b">
        <v>0</v>
      </c>
      <c r="N27" s="45" t="b">
        <v>0</v>
      </c>
      <c r="O27" s="45" t="b">
        <v>0</v>
      </c>
      <c r="P27" s="45" t="b">
        <v>0</v>
      </c>
      <c r="Q27" s="45" t="b">
        <v>0</v>
      </c>
      <c r="R27" s="45" t="b">
        <v>0</v>
      </c>
      <c r="T27" s="347" t="s">
        <v>96</v>
      </c>
      <c r="U27" s="348">
        <f t="shared" si="1"/>
        <v>0</v>
      </c>
      <c r="V27" s="349" t="str">
        <f t="shared" si="2"/>
        <v/>
      </c>
      <c r="W27" s="348" t="str">
        <f>LOOKUP($M27,$L$43:$L$45:$M$43:$M$45)</f>
        <v/>
      </c>
      <c r="X27" s="348" t="str">
        <f>LOOKUP($N27,$L$43:$L$45:$M$43:$M$45)</f>
        <v/>
      </c>
      <c r="Y27" s="348" t="str">
        <f>LOOKUP($O27,$L$43:$L$45:$M$43:$M$45)</f>
        <v/>
      </c>
      <c r="Z27" s="348" t="str">
        <f>LOOKUP($P27,$L$43:$L$45:$M$43:$M$45)</f>
        <v/>
      </c>
      <c r="AA27" s="348" t="str">
        <f>LOOKUP($Q27,$L$43:$L$45:$M$43:$M$45)</f>
        <v/>
      </c>
      <c r="AB27" s="348" t="str">
        <f>LOOKUP($R27,$L$43:$L$45:$M$43:$M$45)</f>
        <v/>
      </c>
      <c r="AD27" s="350" t="str">
        <f t="array" ref="AD27">IFERROR((IF(ROWS(AD$24:AD27)&gt;COUNTA(V:V),"",INDEX(V:V,SMALL(IF(V$24:V$38&lt;&gt;"",ROW(V$24:V$38)),ROWS(AD$24:AD27))))),"")</f>
        <v/>
      </c>
      <c r="AE27" s="348"/>
      <c r="AG27" s="351" t="str">
        <f t="shared" si="3"/>
        <v xml:space="preserve">4)  </v>
      </c>
    </row>
    <row r="28" spans="3:34" x14ac:dyDescent="0.25">
      <c r="C28" s="203">
        <f t="shared" si="0"/>
        <v>5</v>
      </c>
      <c r="D28" s="205"/>
      <c r="E28" s="43"/>
      <c r="F28" s="43"/>
      <c r="G28" s="43"/>
      <c r="H28" s="43"/>
      <c r="I28" s="89"/>
      <c r="J28" s="90"/>
      <c r="L28" s="341">
        <f t="shared" si="4"/>
        <v>5</v>
      </c>
      <c r="M28" s="45" t="b">
        <v>0</v>
      </c>
      <c r="N28" s="45" t="b">
        <v>0</v>
      </c>
      <c r="O28" s="45" t="b">
        <v>0</v>
      </c>
      <c r="P28" s="45" t="b">
        <v>0</v>
      </c>
      <c r="Q28" s="45" t="b">
        <v>0</v>
      </c>
      <c r="R28" s="45" t="b">
        <v>0</v>
      </c>
      <c r="T28" s="347" t="s">
        <v>97</v>
      </c>
      <c r="U28" s="348">
        <f t="shared" si="1"/>
        <v>0</v>
      </c>
      <c r="V28" s="349" t="str">
        <f t="shared" si="2"/>
        <v/>
      </c>
      <c r="W28" s="348" t="str">
        <f>LOOKUP($M28,$L$43:$L$45:$M$43:$M$45)</f>
        <v/>
      </c>
      <c r="X28" s="348" t="str">
        <f>LOOKUP($N28,$L$43:$L$45:$M$43:$M$45)</f>
        <v/>
      </c>
      <c r="Y28" s="348" t="str">
        <f>LOOKUP($O28,$L$43:$L$45:$M$43:$M$45)</f>
        <v/>
      </c>
      <c r="Z28" s="348" t="str">
        <f>LOOKUP($P28,$L$43:$L$45:$M$43:$M$45)</f>
        <v/>
      </c>
      <c r="AA28" s="348" t="str">
        <f>LOOKUP($Q28,$L$43:$L$45:$M$43:$M$45)</f>
        <v/>
      </c>
      <c r="AB28" s="348" t="str">
        <f>LOOKUP($R28,$L$43:$L$45:$M$43:$M$45)</f>
        <v/>
      </c>
      <c r="AD28" s="350" t="str">
        <f t="array" ref="AD28">IFERROR((IF(ROWS(AD$24:AD28)&gt;COUNTA(V:V),"",INDEX(V:V,SMALL(IF(V$24:V$38&lt;&gt;"",ROW(V$24:V$38)),ROWS(AD$24:AD28))))),"")</f>
        <v/>
      </c>
      <c r="AE28" s="348"/>
      <c r="AG28" s="351" t="str">
        <f t="shared" si="3"/>
        <v xml:space="preserve">5)  </v>
      </c>
    </row>
    <row r="29" spans="3:34" x14ac:dyDescent="0.25">
      <c r="C29" s="203">
        <f t="shared" si="0"/>
        <v>6</v>
      </c>
      <c r="D29" s="205"/>
      <c r="E29" s="43"/>
      <c r="F29" s="43"/>
      <c r="G29" s="43"/>
      <c r="H29" s="43"/>
      <c r="I29" s="89"/>
      <c r="J29" s="90"/>
      <c r="L29" s="341">
        <f t="shared" si="4"/>
        <v>6</v>
      </c>
      <c r="M29" s="45" t="b">
        <v>0</v>
      </c>
      <c r="N29" s="45" t="b">
        <v>0</v>
      </c>
      <c r="O29" s="45" t="b">
        <v>0</v>
      </c>
      <c r="P29" s="45" t="b">
        <v>0</v>
      </c>
      <c r="Q29" s="45" t="b">
        <v>0</v>
      </c>
      <c r="R29" s="45" t="b">
        <v>0</v>
      </c>
      <c r="T29" s="347" t="s">
        <v>98</v>
      </c>
      <c r="U29" s="348">
        <f t="shared" si="1"/>
        <v>0</v>
      </c>
      <c r="V29" s="349" t="str">
        <f t="shared" si="2"/>
        <v/>
      </c>
      <c r="W29" s="348" t="str">
        <f>LOOKUP($M29,$L$43:$L$45:$M$43:$M$45)</f>
        <v/>
      </c>
      <c r="X29" s="348" t="str">
        <f>LOOKUP($N29,$L$43:$L$45:$M$43:$M$45)</f>
        <v/>
      </c>
      <c r="Y29" s="348" t="str">
        <f>LOOKUP($O29,$L$43:$L$45:$M$43:$M$45)</f>
        <v/>
      </c>
      <c r="Z29" s="348" t="str">
        <f>LOOKUP($P29,$L$43:$L$45:$M$43:$M$45)</f>
        <v/>
      </c>
      <c r="AA29" s="348" t="str">
        <f>LOOKUP($Q29,$L$43:$L$45:$M$43:$M$45)</f>
        <v/>
      </c>
      <c r="AB29" s="348" t="str">
        <f>LOOKUP($R29,$L$43:$L$45:$M$43:$M$45)</f>
        <v/>
      </c>
      <c r="AD29" s="350" t="str">
        <f t="array" ref="AD29">IFERROR((IF(ROWS(AD$24:AD29)&gt;COUNTA(V:V),"",INDEX(V:V,SMALL(IF(V$24:V$38&lt;&gt;"",ROW(V$24:V$38)),ROWS(AD$24:AD29))))),"")</f>
        <v/>
      </c>
      <c r="AE29" s="348"/>
      <c r="AG29" s="351" t="str">
        <f t="shared" si="3"/>
        <v xml:space="preserve">6)  </v>
      </c>
    </row>
    <row r="30" spans="3:34" x14ac:dyDescent="0.25">
      <c r="C30" s="203">
        <f t="shared" si="0"/>
        <v>7</v>
      </c>
      <c r="D30" s="206"/>
      <c r="E30" s="43"/>
      <c r="F30" s="43"/>
      <c r="G30" s="43"/>
      <c r="H30" s="43"/>
      <c r="I30" s="89"/>
      <c r="J30" s="90"/>
      <c r="L30" s="341">
        <f t="shared" si="4"/>
        <v>7</v>
      </c>
      <c r="M30" s="45" t="b">
        <v>0</v>
      </c>
      <c r="N30" s="45" t="b">
        <v>0</v>
      </c>
      <c r="O30" s="45" t="b">
        <v>0</v>
      </c>
      <c r="P30" s="45" t="b">
        <v>0</v>
      </c>
      <c r="Q30" s="45" t="b">
        <v>0</v>
      </c>
      <c r="R30" s="45" t="b">
        <v>0</v>
      </c>
      <c r="T30" s="347" t="s">
        <v>99</v>
      </c>
      <c r="U30" s="348">
        <f t="shared" si="1"/>
        <v>0</v>
      </c>
      <c r="V30" s="349" t="str">
        <f t="shared" si="2"/>
        <v/>
      </c>
      <c r="W30" s="348" t="str">
        <f>LOOKUP($M30,$L$43:$L$45:$M$43:$M$45)</f>
        <v/>
      </c>
      <c r="X30" s="348" t="str">
        <f>LOOKUP($N30,$L$43:$L$45:$M$43:$M$45)</f>
        <v/>
      </c>
      <c r="Y30" s="348" t="str">
        <f>LOOKUP($O30,$L$43:$L$45:$M$43:$M$45)</f>
        <v/>
      </c>
      <c r="Z30" s="348" t="str">
        <f>LOOKUP($P30,$L$43:$L$45:$M$43:$M$45)</f>
        <v/>
      </c>
      <c r="AA30" s="348" t="str">
        <f>LOOKUP($Q30,$L$43:$L$45:$M$43:$M$45)</f>
        <v/>
      </c>
      <c r="AB30" s="348" t="str">
        <f>LOOKUP($R30,$L$43:$L$45:$M$43:$M$45)</f>
        <v/>
      </c>
      <c r="AD30" s="350" t="str">
        <f t="array" ref="AD30">IFERROR((IF(ROWS(AD$24:AD30)&gt;COUNTA(V:V),"",INDEX(V:V,SMALL(IF(V$24:V$38&lt;&gt;"",ROW(V$24:V$38)),ROWS(AD$24:AD30))))),"")</f>
        <v/>
      </c>
      <c r="AE30" s="348"/>
      <c r="AG30" s="351" t="str">
        <f t="shared" si="3"/>
        <v xml:space="preserve">7)  </v>
      </c>
    </row>
    <row r="31" spans="3:34" x14ac:dyDescent="0.25">
      <c r="C31" s="203">
        <f t="shared" si="0"/>
        <v>8</v>
      </c>
      <c r="D31" s="206"/>
      <c r="E31" s="43"/>
      <c r="F31" s="43"/>
      <c r="G31" s="43"/>
      <c r="H31" s="43"/>
      <c r="I31" s="89"/>
      <c r="J31" s="90"/>
      <c r="L31" s="341">
        <f t="shared" si="4"/>
        <v>8</v>
      </c>
      <c r="M31" s="45" t="b">
        <v>0</v>
      </c>
      <c r="N31" s="45" t="b">
        <v>0</v>
      </c>
      <c r="O31" s="45" t="b">
        <v>0</v>
      </c>
      <c r="P31" s="45" t="b">
        <v>0</v>
      </c>
      <c r="Q31" s="45" t="b">
        <v>0</v>
      </c>
      <c r="R31" s="45" t="b">
        <v>0</v>
      </c>
      <c r="T31" s="347" t="s">
        <v>100</v>
      </c>
      <c r="U31" s="348">
        <f t="shared" si="1"/>
        <v>0</v>
      </c>
      <c r="V31" s="349" t="str">
        <f t="shared" si="2"/>
        <v/>
      </c>
      <c r="W31" s="348" t="str">
        <f>LOOKUP($M31,$L$43:$L$45:$M$43:$M$45)</f>
        <v/>
      </c>
      <c r="X31" s="348" t="str">
        <f>LOOKUP($N31,$L$43:$L$45:$M$43:$M$45)</f>
        <v/>
      </c>
      <c r="Y31" s="348" t="str">
        <f>LOOKUP($O31,$L$43:$L$45:$M$43:$M$45)</f>
        <v/>
      </c>
      <c r="Z31" s="348" t="str">
        <f>LOOKUP($P31,$L$43:$L$45:$M$43:$M$45)</f>
        <v/>
      </c>
      <c r="AA31" s="348" t="str">
        <f>LOOKUP($Q31,$L$43:$L$45:$M$43:$M$45)</f>
        <v/>
      </c>
      <c r="AB31" s="348" t="str">
        <f>LOOKUP($R31,$L$43:$L$45:$M$43:$M$45)</f>
        <v/>
      </c>
      <c r="AD31" s="350" t="str">
        <f t="array" ref="AD31">IFERROR((IF(ROWS(AD$24:AD31)&gt;COUNTA(V:V),"",INDEX(V:V,SMALL(IF(V$24:V$38&lt;&gt;"",ROW(V$24:V$38)),ROWS(AD$24:AD31))))),"")</f>
        <v/>
      </c>
      <c r="AE31" s="348"/>
      <c r="AG31" s="351" t="str">
        <f t="shared" si="3"/>
        <v xml:space="preserve">8)  </v>
      </c>
    </row>
    <row r="32" spans="3:34" x14ac:dyDescent="0.25">
      <c r="C32" s="203">
        <f t="shared" si="0"/>
        <v>9</v>
      </c>
      <c r="D32" s="205"/>
      <c r="E32" s="43"/>
      <c r="F32" s="43"/>
      <c r="G32" s="43"/>
      <c r="H32" s="43"/>
      <c r="I32" s="89"/>
      <c r="J32" s="90"/>
      <c r="L32" s="341">
        <f t="shared" si="4"/>
        <v>9</v>
      </c>
      <c r="M32" s="45" t="b">
        <v>0</v>
      </c>
      <c r="N32" s="45" t="b">
        <v>0</v>
      </c>
      <c r="O32" s="45" t="b">
        <v>0</v>
      </c>
      <c r="P32" s="45" t="b">
        <v>0</v>
      </c>
      <c r="Q32" s="45" t="b">
        <v>0</v>
      </c>
      <c r="R32" s="45" t="b">
        <v>0</v>
      </c>
      <c r="T32" s="347" t="s">
        <v>101</v>
      </c>
      <c r="U32" s="348">
        <f t="shared" si="1"/>
        <v>0</v>
      </c>
      <c r="V32" s="349" t="str">
        <f t="shared" si="2"/>
        <v/>
      </c>
      <c r="W32" s="348" t="str">
        <f>LOOKUP($M32,$L$43:$L$45:$M$43:$M$45)</f>
        <v/>
      </c>
      <c r="X32" s="348" t="str">
        <f>LOOKUP($N32,$L$43:$L$45:$M$43:$M$45)</f>
        <v/>
      </c>
      <c r="Y32" s="348" t="str">
        <f>LOOKUP($O32,$L$43:$L$45:$M$43:$M$45)</f>
        <v/>
      </c>
      <c r="Z32" s="348" t="str">
        <f>LOOKUP($P32,$L$43:$L$45:$M$43:$M$45)</f>
        <v/>
      </c>
      <c r="AA32" s="348" t="str">
        <f>LOOKUP($Q32,$L$43:$L$45:$M$43:$M$45)</f>
        <v/>
      </c>
      <c r="AB32" s="348" t="str">
        <f>LOOKUP($R32,$L$43:$L$45:$M$43:$M$45)</f>
        <v/>
      </c>
      <c r="AD32" s="350" t="str">
        <f t="array" ref="AD32">IFERROR((IF(ROWS(AD$24:AD32)&gt;COUNTA(V:V),"",INDEX(V:V,SMALL(IF(V$24:V$38&lt;&gt;"",ROW(V$24:V$38)),ROWS(AD$24:AD32))))),"")</f>
        <v/>
      </c>
      <c r="AE32" s="348"/>
      <c r="AG32" s="351" t="str">
        <f t="shared" si="3"/>
        <v xml:space="preserve">9)  </v>
      </c>
    </row>
    <row r="33" spans="2:33" x14ac:dyDescent="0.25">
      <c r="C33" s="203">
        <f t="shared" si="0"/>
        <v>10</v>
      </c>
      <c r="D33" s="206"/>
      <c r="E33" s="43"/>
      <c r="F33" s="43"/>
      <c r="G33" s="43"/>
      <c r="H33" s="43"/>
      <c r="I33" s="89"/>
      <c r="J33" s="90"/>
      <c r="L33" s="341">
        <f t="shared" ref="L33:L38" si="5">L32+1</f>
        <v>10</v>
      </c>
      <c r="M33" s="45" t="b">
        <v>0</v>
      </c>
      <c r="N33" s="45" t="b">
        <v>0</v>
      </c>
      <c r="O33" s="45" t="b">
        <v>0</v>
      </c>
      <c r="P33" s="45" t="b">
        <v>0</v>
      </c>
      <c r="Q33" s="45" t="b">
        <v>0</v>
      </c>
      <c r="R33" s="45" t="b">
        <v>0</v>
      </c>
      <c r="T33" s="347" t="s">
        <v>102</v>
      </c>
      <c r="U33" s="348">
        <f t="shared" si="1"/>
        <v>0</v>
      </c>
      <c r="V33" s="349" t="str">
        <f t="shared" si="2"/>
        <v/>
      </c>
      <c r="W33" s="348" t="str">
        <f>LOOKUP($M33,$L$43:$L$45:$M$43:$M$45)</f>
        <v/>
      </c>
      <c r="X33" s="348" t="str">
        <f>LOOKUP($N33,$L$43:$L$45:$M$43:$M$45)</f>
        <v/>
      </c>
      <c r="Y33" s="348" t="str">
        <f>LOOKUP($O33,$L$43:$L$45:$M$43:$M$45)</f>
        <v/>
      </c>
      <c r="Z33" s="348" t="str">
        <f>LOOKUP($P33,$L$43:$L$45:$M$43:$M$45)</f>
        <v/>
      </c>
      <c r="AA33" s="348" t="str">
        <f>LOOKUP($Q33,$L$43:$L$45:$M$43:$M$45)</f>
        <v/>
      </c>
      <c r="AB33" s="348" t="str">
        <f>LOOKUP($R33,$L$43:$L$45:$M$43:$M$45)</f>
        <v/>
      </c>
      <c r="AD33" s="350" t="str">
        <f t="array" ref="AD33">IFERROR((IF(ROWS(AD$24:AD33)&gt;COUNTA(V:V),"",INDEX(V:V,SMALL(IF(V$24:V$38&lt;&gt;"",ROW(V$24:V$38)),ROWS(AD$24:AD33))))),"")</f>
        <v/>
      </c>
      <c r="AE33" s="348"/>
      <c r="AG33" s="351" t="str">
        <f t="shared" si="3"/>
        <v xml:space="preserve">10)  </v>
      </c>
    </row>
    <row r="34" spans="2:33" x14ac:dyDescent="0.25">
      <c r="C34" s="203">
        <f t="shared" si="0"/>
        <v>11</v>
      </c>
      <c r="D34" s="206"/>
      <c r="E34" s="43"/>
      <c r="F34" s="43"/>
      <c r="G34" s="43"/>
      <c r="H34" s="43"/>
      <c r="I34" s="89"/>
      <c r="J34" s="90"/>
      <c r="L34" s="341">
        <f t="shared" si="5"/>
        <v>11</v>
      </c>
      <c r="M34" s="45" t="b">
        <v>0</v>
      </c>
      <c r="N34" s="45" t="b">
        <v>0</v>
      </c>
      <c r="O34" s="45" t="b">
        <v>0</v>
      </c>
      <c r="P34" s="45" t="b">
        <v>0</v>
      </c>
      <c r="Q34" s="45" t="b">
        <v>0</v>
      </c>
      <c r="R34" s="45" t="b">
        <v>0</v>
      </c>
      <c r="T34" s="347" t="s">
        <v>103</v>
      </c>
      <c r="U34" s="348">
        <f t="shared" si="1"/>
        <v>0</v>
      </c>
      <c r="V34" s="349" t="str">
        <f t="shared" si="2"/>
        <v/>
      </c>
      <c r="W34" s="348" t="str">
        <f>LOOKUP($M34,$L$43:$L$45:$M$43:$M$45)</f>
        <v/>
      </c>
      <c r="X34" s="348" t="str">
        <f>LOOKUP($N34,$L$43:$L$45:$M$43:$M$45)</f>
        <v/>
      </c>
      <c r="Y34" s="348" t="str">
        <f>LOOKUP($O34,$L$43:$L$45:$M$43:$M$45)</f>
        <v/>
      </c>
      <c r="Z34" s="348" t="str">
        <f>LOOKUP($P34,$L$43:$L$45:$M$43:$M$45)</f>
        <v/>
      </c>
      <c r="AA34" s="348" t="str">
        <f>LOOKUP($Q34,$L$43:$L$45:$M$43:$M$45)</f>
        <v/>
      </c>
      <c r="AB34" s="348" t="str">
        <f>LOOKUP($R34,$L$43:$L$45:$M$43:$M$45)</f>
        <v/>
      </c>
      <c r="AD34" s="350" t="str">
        <f t="array" ref="AD34">IFERROR((IF(ROWS(AD$24:AD34)&gt;COUNTA(V:V),"",INDEX(V:V,SMALL(IF(V$24:V$38&lt;&gt;"",ROW(V$24:V$38)),ROWS(AD$24:AD34))))),"")</f>
        <v/>
      </c>
      <c r="AE34" s="348"/>
      <c r="AG34" s="351" t="str">
        <f t="shared" si="3"/>
        <v xml:space="preserve">11)  </v>
      </c>
    </row>
    <row r="35" spans="2:33" x14ac:dyDescent="0.25">
      <c r="C35" s="203">
        <f t="shared" si="0"/>
        <v>12</v>
      </c>
      <c r="D35" s="206"/>
      <c r="E35" s="43"/>
      <c r="F35" s="43"/>
      <c r="G35" s="43"/>
      <c r="H35" s="43"/>
      <c r="I35" s="89"/>
      <c r="J35" s="90"/>
      <c r="L35" s="341">
        <f t="shared" si="5"/>
        <v>12</v>
      </c>
      <c r="M35" s="45" t="b">
        <v>0</v>
      </c>
      <c r="N35" s="45" t="b">
        <v>0</v>
      </c>
      <c r="O35" s="45" t="b">
        <v>0</v>
      </c>
      <c r="P35" s="45" t="b">
        <v>0</v>
      </c>
      <c r="Q35" s="45" t="b">
        <v>0</v>
      </c>
      <c r="R35" s="45" t="b">
        <v>0</v>
      </c>
      <c r="T35" s="347" t="s">
        <v>104</v>
      </c>
      <c r="U35" s="348">
        <f t="shared" si="1"/>
        <v>0</v>
      </c>
      <c r="V35" s="349" t="str">
        <f t="shared" si="2"/>
        <v/>
      </c>
      <c r="W35" s="348" t="str">
        <f>LOOKUP($M35,$L$43:$L$45:$M$43:$M$45)</f>
        <v/>
      </c>
      <c r="X35" s="348" t="str">
        <f>LOOKUP($N35,$L$43:$L$45:$M$43:$M$45)</f>
        <v/>
      </c>
      <c r="Y35" s="348" t="str">
        <f>LOOKUP($O35,$L$43:$L$45:$M$43:$M$45)</f>
        <v/>
      </c>
      <c r="Z35" s="348" t="str">
        <f>LOOKUP($P35,$L$43:$L$45:$M$43:$M$45)</f>
        <v/>
      </c>
      <c r="AA35" s="348" t="str">
        <f>LOOKUP($Q35,$L$43:$L$45:$M$43:$M$45)</f>
        <v/>
      </c>
      <c r="AB35" s="348" t="str">
        <f>LOOKUP($R35,$L$43:$L$45:$M$43:$M$45)</f>
        <v/>
      </c>
      <c r="AD35" s="350" t="str">
        <f t="array" ref="AD35">IFERROR((IF(ROWS(AD$24:AD35)&gt;COUNTA(V:V),"",INDEX(V:V,SMALL(IF(V$24:V$38&lt;&gt;"",ROW(V$24:V$38)),ROWS(AD$24:AD35))))),"")</f>
        <v/>
      </c>
      <c r="AE35" s="348"/>
      <c r="AG35" s="351" t="str">
        <f t="shared" si="3"/>
        <v xml:space="preserve">12)  </v>
      </c>
    </row>
    <row r="36" spans="2:33" x14ac:dyDescent="0.25">
      <c r="C36" s="203">
        <f t="shared" si="0"/>
        <v>13</v>
      </c>
      <c r="D36" s="206"/>
      <c r="E36" s="43"/>
      <c r="F36" s="43"/>
      <c r="G36" s="43"/>
      <c r="H36" s="43"/>
      <c r="I36" s="89"/>
      <c r="J36" s="90"/>
      <c r="L36" s="341">
        <f t="shared" si="5"/>
        <v>13</v>
      </c>
      <c r="M36" s="45" t="b">
        <v>0</v>
      </c>
      <c r="N36" s="45" t="b">
        <v>0</v>
      </c>
      <c r="O36" s="45" t="b">
        <v>0</v>
      </c>
      <c r="P36" s="45" t="b">
        <v>0</v>
      </c>
      <c r="Q36" s="45" t="b">
        <v>0</v>
      </c>
      <c r="R36" s="45" t="b">
        <v>0</v>
      </c>
      <c r="T36" s="347" t="s">
        <v>105</v>
      </c>
      <c r="U36" s="348">
        <f t="shared" si="1"/>
        <v>0</v>
      </c>
      <c r="V36" s="349" t="str">
        <f t="shared" si="2"/>
        <v/>
      </c>
      <c r="W36" s="348" t="str">
        <f>LOOKUP($M36,$L$43:$L$45:$M$43:$M$45)</f>
        <v/>
      </c>
      <c r="X36" s="348" t="str">
        <f>LOOKUP($N36,$L$43:$L$45:$M$43:$M$45)</f>
        <v/>
      </c>
      <c r="Y36" s="348" t="str">
        <f>LOOKUP($O36,$L$43:$L$45:$M$43:$M$45)</f>
        <v/>
      </c>
      <c r="Z36" s="348" t="str">
        <f>LOOKUP($P36,$L$43:$L$45:$M$43:$M$45)</f>
        <v/>
      </c>
      <c r="AA36" s="348" t="str">
        <f>LOOKUP($Q36,$L$43:$L$45:$M$43:$M$45)</f>
        <v/>
      </c>
      <c r="AB36" s="348" t="str">
        <f>LOOKUP($R36,$L$43:$L$45:$M$43:$M$45)</f>
        <v/>
      </c>
      <c r="AD36" s="350" t="str">
        <f t="array" ref="AD36">IFERROR((IF(ROWS(AD$24:AD36)&gt;COUNTA(V:V),"",INDEX(V:V,SMALL(IF(V$24:V$38&lt;&gt;"",ROW(V$24:V$38)),ROWS(AD$24:AD36))))),"")</f>
        <v/>
      </c>
      <c r="AE36" s="348"/>
      <c r="AG36" s="351" t="str">
        <f t="shared" si="3"/>
        <v xml:space="preserve">13)  </v>
      </c>
    </row>
    <row r="37" spans="2:33" x14ac:dyDescent="0.25">
      <c r="C37" s="203">
        <f t="shared" si="0"/>
        <v>14</v>
      </c>
      <c r="D37" s="206"/>
      <c r="E37" s="43"/>
      <c r="F37" s="43"/>
      <c r="G37" s="43"/>
      <c r="H37" s="43"/>
      <c r="I37" s="89"/>
      <c r="J37" s="90"/>
      <c r="L37" s="341">
        <f t="shared" si="5"/>
        <v>14</v>
      </c>
      <c r="M37" s="45" t="b">
        <v>0</v>
      </c>
      <c r="N37" s="45" t="b">
        <v>0</v>
      </c>
      <c r="O37" s="45" t="b">
        <v>0</v>
      </c>
      <c r="P37" s="45" t="b">
        <v>0</v>
      </c>
      <c r="Q37" s="45" t="b">
        <v>0</v>
      </c>
      <c r="R37" s="45" t="b">
        <v>0</v>
      </c>
      <c r="T37" s="347" t="s">
        <v>106</v>
      </c>
      <c r="U37" s="348">
        <f t="shared" si="1"/>
        <v>0</v>
      </c>
      <c r="V37" s="349" t="str">
        <f t="shared" si="2"/>
        <v/>
      </c>
      <c r="W37" s="348" t="str">
        <f>LOOKUP($M37,$L$43:$L$45:$M$43:$M$45)</f>
        <v/>
      </c>
      <c r="X37" s="348" t="str">
        <f>LOOKUP($N37,$L$43:$L$45:$M$43:$M$45)</f>
        <v/>
      </c>
      <c r="Y37" s="348" t="str">
        <f>LOOKUP($O37,$L$43:$L$45:$M$43:$M$45)</f>
        <v/>
      </c>
      <c r="Z37" s="348" t="str">
        <f>LOOKUP($P37,$L$43:$L$45:$M$43:$M$45)</f>
        <v/>
      </c>
      <c r="AA37" s="348" t="str">
        <f>LOOKUP($Q37,$L$43:$L$45:$M$43:$M$45)</f>
        <v/>
      </c>
      <c r="AB37" s="348" t="str">
        <f>LOOKUP($R37,$L$43:$L$45:$M$43:$M$45)</f>
        <v/>
      </c>
      <c r="AD37" s="350" t="str">
        <f t="array" ref="AD37">IFERROR((IF(ROWS(AD$24:AD37)&gt;COUNTA(V:V),"",INDEX(V:V,SMALL(IF(V$24:V$38&lt;&gt;"",ROW(V$24:V$38)),ROWS(AD$24:AD37))))),"")</f>
        <v/>
      </c>
      <c r="AE37" s="348"/>
      <c r="AG37" s="351" t="str">
        <f t="shared" si="3"/>
        <v xml:space="preserve">14)  </v>
      </c>
    </row>
    <row r="38" spans="2:33" x14ac:dyDescent="0.25">
      <c r="C38" s="203">
        <f t="shared" si="0"/>
        <v>15</v>
      </c>
      <c r="D38" s="206"/>
      <c r="E38" s="43"/>
      <c r="F38" s="43"/>
      <c r="G38" s="43"/>
      <c r="H38" s="43"/>
      <c r="I38" s="89"/>
      <c r="J38" s="90"/>
      <c r="L38" s="341">
        <f t="shared" si="5"/>
        <v>15</v>
      </c>
      <c r="M38" s="45" t="b">
        <v>0</v>
      </c>
      <c r="N38" s="45" t="b">
        <v>0</v>
      </c>
      <c r="O38" s="45" t="b">
        <v>0</v>
      </c>
      <c r="P38" s="45" t="b">
        <v>0</v>
      </c>
      <c r="Q38" s="45" t="b">
        <v>0</v>
      </c>
      <c r="R38" s="45" t="b">
        <v>0</v>
      </c>
      <c r="T38" s="347" t="s">
        <v>107</v>
      </c>
      <c r="U38" s="348">
        <f t="shared" si="1"/>
        <v>0</v>
      </c>
      <c r="V38" s="349" t="str">
        <f t="shared" si="2"/>
        <v/>
      </c>
      <c r="W38" s="348" t="str">
        <f>LOOKUP($M38,$L$43:$L$45:$M$43:$M$45)</f>
        <v/>
      </c>
      <c r="X38" s="348" t="str">
        <f>LOOKUP($N38,$L$43:$L$45:$M$43:$M$45)</f>
        <v/>
      </c>
      <c r="Y38" s="348" t="str">
        <f>LOOKUP($O38,$L$43:$L$45:$M$43:$M$45)</f>
        <v/>
      </c>
      <c r="Z38" s="348" t="str">
        <f>LOOKUP($P38,$L$43:$L$45:$M$43:$M$45)</f>
        <v/>
      </c>
      <c r="AA38" s="348" t="str">
        <f>LOOKUP($Q38,$L$43:$L$45:$M$43:$M$45)</f>
        <v/>
      </c>
      <c r="AB38" s="348" t="str">
        <f>LOOKUP($R38,$L$43:$L$45:$M$43:$M$45)</f>
        <v/>
      </c>
      <c r="AD38" s="350" t="str">
        <f t="array" ref="AD38">IFERROR((IF(ROWS(AD$24:AD38)&gt;COUNTA(V:V),"",INDEX(V:V,SMALL(IF(V$24:V$38&lt;&gt;"",ROW(V$24:V$38)),ROWS(AD$24:AD38))))),"")</f>
        <v/>
      </c>
      <c r="AE38" s="348"/>
      <c r="AG38" s="351" t="str">
        <f t="shared" si="3"/>
        <v xml:space="preserve">15)  </v>
      </c>
    </row>
    <row r="39" spans="2:33" ht="30" customHeight="1" x14ac:dyDescent="0.25">
      <c r="D39"/>
      <c r="E39"/>
      <c r="F39"/>
      <c r="G39"/>
      <c r="H39"/>
      <c r="I39"/>
      <c r="AG39" s="604" t="s">
        <v>166</v>
      </c>
    </row>
    <row r="40" spans="2:33" ht="30" customHeight="1" x14ac:dyDescent="0.25">
      <c r="D40" s="201"/>
      <c r="F40"/>
      <c r="G40"/>
      <c r="H40"/>
      <c r="I40"/>
    </row>
    <row r="41" spans="2:33" ht="112.5" customHeight="1" x14ac:dyDescent="0.25">
      <c r="D41"/>
      <c r="E41"/>
      <c r="F41"/>
      <c r="G41"/>
      <c r="H41"/>
      <c r="I41"/>
      <c r="N41" s="44"/>
      <c r="O41" s="44"/>
      <c r="P41" s="44"/>
      <c r="Q41" s="44"/>
      <c r="R41" s="44"/>
    </row>
    <row r="42" spans="2:33" x14ac:dyDescent="0.25">
      <c r="D42"/>
      <c r="E42"/>
      <c r="F42"/>
      <c r="G42"/>
      <c r="H42"/>
      <c r="I42"/>
      <c r="N42" s="352"/>
      <c r="O42" s="352"/>
      <c r="P42" s="352"/>
      <c r="Q42" s="352"/>
      <c r="R42" s="352"/>
    </row>
    <row r="43" spans="2:33" ht="15" hidden="1" customHeight="1" x14ac:dyDescent="0.25">
      <c r="D43"/>
      <c r="E43"/>
      <c r="F43"/>
      <c r="G43"/>
      <c r="H43"/>
      <c r="I43"/>
      <c r="L43" s="341">
        <v>0</v>
      </c>
      <c r="M43" s="352" t="s">
        <v>20</v>
      </c>
      <c r="N43" s="352"/>
      <c r="O43" s="352"/>
      <c r="P43" s="352"/>
      <c r="Q43" s="352"/>
      <c r="R43" s="352"/>
    </row>
    <row r="44" spans="2:33" ht="15.75" hidden="1" customHeight="1" x14ac:dyDescent="0.25">
      <c r="E44" s="620" t="str">
        <f>$W$22</f>
        <v>Pertinence des activités REDD+</v>
      </c>
      <c r="F44" s="621"/>
      <c r="G44" s="621"/>
      <c r="H44" s="621"/>
      <c r="I44" s="622"/>
      <c r="J44" s="623" t="str">
        <f>$AB$23</f>
        <v>Conditions favorables aux activités REDD+</v>
      </c>
      <c r="L44" s="341" t="b">
        <v>0</v>
      </c>
      <c r="M44" s="353" t="s">
        <v>20</v>
      </c>
    </row>
    <row r="45" spans="2:33" ht="48" hidden="1" customHeight="1" x14ac:dyDescent="0.25">
      <c r="C45" s="612"/>
      <c r="D45" s="613"/>
      <c r="E45" s="305" t="str">
        <f>$W$23</f>
        <v>Réduction des émissions liées à la déforestation</v>
      </c>
      <c r="F45" s="305" t="str">
        <f>$X$23</f>
        <v>Réduction des émissions liées à la dégradation des forêts</v>
      </c>
      <c r="G45" s="305" t="str">
        <f>$Y$23</f>
        <v>Conservation des stocks de carbone forestiers</v>
      </c>
      <c r="H45" s="305" t="str">
        <f>$Z$23</f>
        <v>Gestion durable des forêts</v>
      </c>
      <c r="I45" s="305" t="str">
        <f>$AA$23</f>
        <v>Amélioration des stocks de carbone forestiers</v>
      </c>
      <c r="J45" s="624"/>
      <c r="L45" s="341" t="b">
        <v>1</v>
      </c>
      <c r="M45" s="352" t="s">
        <v>22</v>
      </c>
    </row>
    <row r="46" spans="2:33" ht="15" hidden="1" customHeight="1" x14ac:dyDescent="0.25">
      <c r="C46" s="36" t="s">
        <v>20</v>
      </c>
      <c r="D46"/>
      <c r="E46" s="36" t="s">
        <v>20</v>
      </c>
      <c r="F46" s="36" t="s">
        <v>20</v>
      </c>
      <c r="G46" s="36" t="s">
        <v>20</v>
      </c>
      <c r="H46" s="36" t="s">
        <v>20</v>
      </c>
      <c r="I46" s="36" t="s">
        <v>20</v>
      </c>
      <c r="J46" s="36" t="s">
        <v>20</v>
      </c>
      <c r="L46" s="35">
        <v>1</v>
      </c>
      <c r="M46" s="35"/>
      <c r="N46" s="35"/>
      <c r="O46" s="35"/>
      <c r="P46" s="35"/>
      <c r="Q46" s="35"/>
      <c r="R46" s="35"/>
    </row>
    <row r="47" spans="2:33" ht="15" hidden="1" customHeight="1" x14ac:dyDescent="0.25">
      <c r="B47" s="34">
        <v>0</v>
      </c>
      <c r="C47" s="28" t="s">
        <v>26</v>
      </c>
      <c r="D47" s="28"/>
      <c r="E47" s="37" t="s">
        <v>20</v>
      </c>
      <c r="F47" s="37" t="s">
        <v>20</v>
      </c>
      <c r="G47" s="37" t="s">
        <v>20</v>
      </c>
      <c r="H47" s="37" t="s">
        <v>20</v>
      </c>
      <c r="I47" s="40" t="s">
        <v>20</v>
      </c>
      <c r="J47" s="40" t="s">
        <v>20</v>
      </c>
    </row>
    <row r="48" spans="2:33" ht="15" hidden="1" customHeight="1" x14ac:dyDescent="0.25">
      <c r="B48" s="34">
        <v>1</v>
      </c>
      <c r="C48" s="11" t="s">
        <v>5</v>
      </c>
      <c r="D48" s="15"/>
      <c r="E48" s="38" t="s">
        <v>20</v>
      </c>
      <c r="F48" s="38" t="s">
        <v>20</v>
      </c>
      <c r="G48" s="38" t="s">
        <v>20</v>
      </c>
      <c r="H48" s="38" t="s">
        <v>20</v>
      </c>
      <c r="I48" s="41" t="s">
        <v>20</v>
      </c>
      <c r="J48" s="41" t="s">
        <v>20</v>
      </c>
    </row>
    <row r="49" spans="2:33" ht="15" hidden="1" customHeight="1" x14ac:dyDescent="0.25">
      <c r="B49" s="34">
        <v>2</v>
      </c>
      <c r="C49" s="13" t="s">
        <v>9</v>
      </c>
      <c r="D49" s="17"/>
      <c r="E49" s="17" t="s">
        <v>21</v>
      </c>
      <c r="F49" s="17" t="s">
        <v>22</v>
      </c>
      <c r="G49" s="17" t="s">
        <v>22</v>
      </c>
      <c r="H49" s="37" t="s">
        <v>20</v>
      </c>
      <c r="I49" s="13" t="s">
        <v>22</v>
      </c>
      <c r="J49" s="40" t="s">
        <v>20</v>
      </c>
    </row>
    <row r="50" spans="2:33" ht="15" hidden="1" customHeight="1" x14ac:dyDescent="0.25">
      <c r="B50" s="34">
        <v>3</v>
      </c>
      <c r="C50" s="13" t="s">
        <v>10</v>
      </c>
      <c r="D50" s="17"/>
      <c r="E50" s="37" t="s">
        <v>20</v>
      </c>
      <c r="F50" s="17" t="s">
        <v>22</v>
      </c>
      <c r="G50" s="17" t="s">
        <v>22</v>
      </c>
      <c r="H50" s="37" t="s">
        <v>20</v>
      </c>
      <c r="I50" s="13" t="s">
        <v>22</v>
      </c>
      <c r="J50" s="40" t="s">
        <v>20</v>
      </c>
    </row>
    <row r="51" spans="2:33" ht="15" hidden="1" customHeight="1" x14ac:dyDescent="0.25">
      <c r="B51" s="34">
        <v>4</v>
      </c>
      <c r="C51" s="13" t="s">
        <v>11</v>
      </c>
      <c r="D51" s="17"/>
      <c r="E51" s="17" t="s">
        <v>22</v>
      </c>
      <c r="F51" s="17" t="s">
        <v>21</v>
      </c>
      <c r="G51" s="17" t="s">
        <v>22</v>
      </c>
      <c r="H51" s="37" t="s">
        <v>20</v>
      </c>
      <c r="I51" s="13" t="s">
        <v>22</v>
      </c>
      <c r="J51" s="40" t="s">
        <v>20</v>
      </c>
    </row>
    <row r="52" spans="2:33" ht="15" hidden="1" customHeight="1" x14ac:dyDescent="0.25">
      <c r="B52" s="34">
        <v>5</v>
      </c>
      <c r="C52" s="13" t="s">
        <v>12</v>
      </c>
      <c r="D52" s="17"/>
      <c r="E52" s="17" t="s">
        <v>22</v>
      </c>
      <c r="F52" s="17" t="s">
        <v>21</v>
      </c>
      <c r="G52" s="17" t="s">
        <v>22</v>
      </c>
      <c r="H52" s="17" t="s">
        <v>21</v>
      </c>
      <c r="I52" s="13" t="s">
        <v>21</v>
      </c>
      <c r="J52" s="40" t="s">
        <v>20</v>
      </c>
    </row>
    <row r="53" spans="2:33" ht="15" hidden="1" customHeight="1" x14ac:dyDescent="0.25">
      <c r="B53" s="34">
        <v>6</v>
      </c>
      <c r="C53" s="31" t="s">
        <v>6</v>
      </c>
      <c r="D53" s="29"/>
      <c r="E53" s="29" t="s">
        <v>21</v>
      </c>
      <c r="F53" s="29" t="s">
        <v>21</v>
      </c>
      <c r="G53" s="29" t="s">
        <v>21</v>
      </c>
      <c r="H53" s="29" t="s">
        <v>22</v>
      </c>
      <c r="I53" s="30" t="s">
        <v>22</v>
      </c>
      <c r="J53" s="42" t="s">
        <v>20</v>
      </c>
    </row>
    <row r="54" spans="2:33" s="32" customFormat="1" ht="15" hidden="1" customHeight="1" x14ac:dyDescent="0.25">
      <c r="B54" s="34">
        <v>7</v>
      </c>
      <c r="C54" s="11" t="s">
        <v>7</v>
      </c>
      <c r="D54" s="15"/>
      <c r="E54" s="38" t="s">
        <v>20</v>
      </c>
      <c r="F54" s="38" t="s">
        <v>20</v>
      </c>
      <c r="G54" s="39" t="s">
        <v>20</v>
      </c>
      <c r="H54" s="39" t="s">
        <v>20</v>
      </c>
      <c r="I54" s="42" t="s">
        <v>20</v>
      </c>
      <c r="J54" s="42" t="s">
        <v>20</v>
      </c>
      <c r="L54" s="354"/>
      <c r="M54" s="355"/>
      <c r="N54" s="355"/>
      <c r="O54" s="355"/>
      <c r="P54" s="355"/>
      <c r="Q54" s="355"/>
      <c r="R54" s="355"/>
      <c r="S54" s="355"/>
      <c r="T54" s="355"/>
      <c r="U54" s="355"/>
      <c r="V54" s="355"/>
      <c r="W54" s="355"/>
      <c r="X54" s="355"/>
      <c r="Y54" s="355"/>
      <c r="Z54" s="355"/>
      <c r="AA54" s="355"/>
      <c r="AB54" s="355"/>
      <c r="AC54" s="355"/>
      <c r="AD54" s="355"/>
      <c r="AE54" s="355"/>
      <c r="AF54" s="355"/>
      <c r="AG54" s="356"/>
    </row>
    <row r="55" spans="2:33" ht="15" hidden="1" customHeight="1" x14ac:dyDescent="0.25">
      <c r="B55" s="34">
        <v>8</v>
      </c>
      <c r="C55" s="13" t="s">
        <v>13</v>
      </c>
      <c r="D55" s="17"/>
      <c r="E55" s="37" t="s">
        <v>20</v>
      </c>
      <c r="F55" s="17" t="s">
        <v>21</v>
      </c>
      <c r="G55" s="37" t="s">
        <v>20</v>
      </c>
      <c r="H55" s="17" t="s">
        <v>21</v>
      </c>
      <c r="I55" s="40" t="s">
        <v>20</v>
      </c>
      <c r="J55" s="40" t="s">
        <v>20</v>
      </c>
    </row>
    <row r="56" spans="2:33" ht="15" hidden="1" customHeight="1" x14ac:dyDescent="0.25">
      <c r="B56" s="34">
        <v>9</v>
      </c>
      <c r="C56" s="13" t="s">
        <v>14</v>
      </c>
      <c r="D56" s="17"/>
      <c r="E56" s="37" t="s">
        <v>20</v>
      </c>
      <c r="F56" s="17" t="s">
        <v>21</v>
      </c>
      <c r="G56" s="37" t="s">
        <v>20</v>
      </c>
      <c r="H56" s="17" t="s">
        <v>21</v>
      </c>
      <c r="I56" s="40" t="s">
        <v>20</v>
      </c>
      <c r="J56" s="40" t="s">
        <v>20</v>
      </c>
    </row>
    <row r="57" spans="2:33" ht="15" hidden="1" customHeight="1" x14ac:dyDescent="0.25">
      <c r="B57" s="34">
        <v>10</v>
      </c>
      <c r="C57" s="13" t="s">
        <v>15</v>
      </c>
      <c r="D57" s="17"/>
      <c r="E57" s="37" t="s">
        <v>20</v>
      </c>
      <c r="F57" s="17" t="s">
        <v>21</v>
      </c>
      <c r="G57" s="37" t="s">
        <v>20</v>
      </c>
      <c r="H57" s="17" t="s">
        <v>22</v>
      </c>
      <c r="I57" s="40" t="s">
        <v>20</v>
      </c>
      <c r="J57" s="40" t="s">
        <v>20</v>
      </c>
    </row>
    <row r="58" spans="2:33" ht="15" hidden="1" customHeight="1" x14ac:dyDescent="0.25">
      <c r="B58" s="34">
        <v>11</v>
      </c>
      <c r="C58" s="11" t="s">
        <v>8</v>
      </c>
      <c r="D58" s="15"/>
      <c r="E58" s="38" t="s">
        <v>20</v>
      </c>
      <c r="F58" s="38" t="s">
        <v>20</v>
      </c>
      <c r="G58" s="39" t="s">
        <v>20</v>
      </c>
      <c r="H58" s="39" t="s">
        <v>20</v>
      </c>
      <c r="I58" s="42" t="s">
        <v>20</v>
      </c>
      <c r="J58" s="42" t="s">
        <v>20</v>
      </c>
    </row>
    <row r="59" spans="2:33" ht="15" hidden="1" customHeight="1" x14ac:dyDescent="0.25">
      <c r="B59" s="34">
        <v>12</v>
      </c>
      <c r="C59" s="13" t="s">
        <v>16</v>
      </c>
      <c r="D59" s="17"/>
      <c r="E59" s="17" t="s">
        <v>22</v>
      </c>
      <c r="F59" s="17" t="s">
        <v>22</v>
      </c>
      <c r="G59" s="37" t="s">
        <v>20</v>
      </c>
      <c r="H59" s="17" t="s">
        <v>22</v>
      </c>
      <c r="I59" s="13" t="s">
        <v>21</v>
      </c>
      <c r="J59" s="40" t="s">
        <v>20</v>
      </c>
    </row>
    <row r="60" spans="2:33" ht="15" hidden="1" customHeight="1" x14ac:dyDescent="0.25">
      <c r="B60" s="34">
        <v>13</v>
      </c>
      <c r="C60" s="13" t="s">
        <v>17</v>
      </c>
      <c r="D60" s="17"/>
      <c r="E60" s="37" t="s">
        <v>20</v>
      </c>
      <c r="F60" s="37" t="s">
        <v>20</v>
      </c>
      <c r="G60" s="37" t="s">
        <v>20</v>
      </c>
      <c r="H60" s="37" t="s">
        <v>20</v>
      </c>
      <c r="I60" s="13" t="s">
        <v>21</v>
      </c>
      <c r="J60" s="40" t="s">
        <v>20</v>
      </c>
    </row>
    <row r="61" spans="2:33" ht="15" hidden="1" customHeight="1" x14ac:dyDescent="0.25">
      <c r="B61" s="34">
        <v>14</v>
      </c>
      <c r="C61" s="13" t="s">
        <v>18</v>
      </c>
      <c r="D61" s="17"/>
      <c r="E61" s="37" t="s">
        <v>20</v>
      </c>
      <c r="F61" s="17" t="s">
        <v>22</v>
      </c>
      <c r="G61" s="37" t="s">
        <v>20</v>
      </c>
      <c r="H61" s="37" t="s">
        <v>20</v>
      </c>
      <c r="I61" s="13" t="s">
        <v>22</v>
      </c>
      <c r="J61" s="40" t="s">
        <v>20</v>
      </c>
    </row>
    <row r="62" spans="2:33" ht="15" hidden="1" customHeight="1" x14ac:dyDescent="0.25">
      <c r="B62" s="34">
        <v>15</v>
      </c>
      <c r="C62" s="13" t="s">
        <v>19</v>
      </c>
      <c r="D62" s="17"/>
      <c r="E62" s="17" t="s">
        <v>21</v>
      </c>
      <c r="F62" s="17" t="s">
        <v>21</v>
      </c>
      <c r="G62" s="17" t="s">
        <v>22</v>
      </c>
      <c r="H62" s="17" t="s">
        <v>21</v>
      </c>
      <c r="I62" s="13" t="s">
        <v>22</v>
      </c>
      <c r="J62" s="40" t="s">
        <v>20</v>
      </c>
    </row>
    <row r="63" spans="2:33" ht="15" hidden="1" customHeight="1" x14ac:dyDescent="0.25">
      <c r="B63" s="34">
        <v>16</v>
      </c>
      <c r="C63" s="13" t="s">
        <v>23</v>
      </c>
      <c r="D63" s="17"/>
      <c r="E63" s="37" t="s">
        <v>20</v>
      </c>
      <c r="F63" s="37" t="s">
        <v>20</v>
      </c>
      <c r="G63" s="37" t="s">
        <v>20</v>
      </c>
      <c r="H63" s="37" t="s">
        <v>20</v>
      </c>
      <c r="I63" s="40" t="s">
        <v>20</v>
      </c>
      <c r="J63" s="13" t="s">
        <v>21</v>
      </c>
    </row>
    <row r="64" spans="2:33" ht="15" hidden="1" customHeight="1" x14ac:dyDescent="0.25">
      <c r="B64" s="34">
        <v>17</v>
      </c>
      <c r="C64" s="13" t="s">
        <v>24</v>
      </c>
      <c r="D64" s="17"/>
      <c r="E64" s="37" t="s">
        <v>20</v>
      </c>
      <c r="F64" s="37" t="s">
        <v>20</v>
      </c>
      <c r="G64" s="37" t="s">
        <v>20</v>
      </c>
      <c r="H64" s="37" t="s">
        <v>20</v>
      </c>
      <c r="I64" s="40" t="s">
        <v>20</v>
      </c>
      <c r="J64" s="13" t="s">
        <v>21</v>
      </c>
    </row>
    <row r="65" spans="2:10" ht="15" hidden="1" customHeight="1" x14ac:dyDescent="0.25">
      <c r="B65" s="34">
        <v>18</v>
      </c>
      <c r="C65" s="12"/>
      <c r="D65" s="15"/>
      <c r="E65" s="15"/>
      <c r="F65" s="15"/>
      <c r="G65" s="15"/>
      <c r="H65" s="15"/>
      <c r="I65" s="15"/>
      <c r="J65" s="12"/>
    </row>
    <row r="66" spans="2:10" ht="15" hidden="1" customHeight="1" x14ac:dyDescent="0.25"/>
  </sheetData>
  <sheetProtection algorithmName="SHA-512" hashValue="xzcDkBFrTiFp47jQgGJN5OYNSnO/qQDAmI6gAOOB+X7L9VUkH5xBp6jJa5PeIR3gm7ZjCc6pSptm4esHdLaN5Q==" saltValue="fKtj/DPEDGFdO2WYGXQsXA==" spinCount="100000" sheet="1" objects="1" scenarios="1"/>
  <customSheetViews>
    <customSheetView guid="{E0F85C5C-2180-4684-9778-FC6F760CC5FD}" showGridLines="0" showRowCol="0" fitToPage="1" printArea="1" hiddenRows="1" hiddenColumns="1">
      <selection activeCell="C3" sqref="C3:J3"/>
      <pageMargins left="0.7" right="0.7" top="0.75" bottom="0.75" header="0.3" footer="0.3"/>
      <pageSetup paperSize="9" orientation="portrait" r:id="rId1"/>
    </customSheetView>
    <customSheetView guid="{8F5229F8-400B-4437-A582-E9B2FF99E882}" showGridLines="0" showRowCol="0" fitToPage="1" printArea="1" hiddenRows="1" hiddenColumns="1">
      <selection activeCell="C3" sqref="C3:J3"/>
      <pageMargins left="0.7" right="0.7" top="0.75" bottom="0.75" header="0.3" footer="0.3"/>
      <pageSetup paperSize="9" orientation="portrait" r:id="rId2"/>
    </customSheetView>
    <customSheetView guid="{0F44F22A-7810-43A9-8241-E43689B541F4}" showGridLines="0" fitToPage="1" printArea="1" hiddenRows="1" hiddenColumns="1" topLeftCell="K1">
      <selection activeCell="L1" sqref="L1"/>
      <pageMargins left="0.7" right="0.7" top="0.75" bottom="0.75" header="0.3" footer="0.3"/>
      <pageSetup paperSize="9" orientation="portrait" r:id="rId3"/>
    </customSheetView>
    <customSheetView guid="{CA4A34C0-1123-4790-AF7E-BC7091ACA0A0}" showGridLines="0" showRowCol="0" fitToPage="1" printArea="1" hiddenRows="1" hiddenColumns="1">
      <selection activeCell="C3" sqref="C3:J3"/>
      <pageMargins left="0.7" right="0.7" top="0.75" bottom="0.75" header="0.3" footer="0.3"/>
      <pageSetup paperSize="9" orientation="portrait" r:id="rId4"/>
    </customSheetView>
    <customSheetView guid="{CFA82244-C6A8-4157-813A-DCED4C197819}" showGridLines="0" showRowCol="0" fitToPage="1" printArea="1" hiddenRows="1" hiddenColumns="1">
      <selection activeCell="C3" sqref="C3:J3"/>
      <pageMargins left="0.7" right="0.7" top="0.75" bottom="0.75" header="0.3" footer="0.3"/>
      <pageSetup paperSize="9" orientation="portrait" r:id="rId5"/>
    </customSheetView>
    <customSheetView guid="{C92837A6-C2DE-484E-8C7F-A006AA3E512A}" showGridLines="0" showRowCol="0" fitToPage="1" printArea="1" hiddenRows="1" hiddenColumns="1">
      <selection activeCell="C3" sqref="C3:J3"/>
      <pageMargins left="0.7" right="0.7" top="0.75" bottom="0.75" header="0.3" footer="0.3"/>
      <pageSetup paperSize="9" orientation="portrait" r:id="rId6"/>
    </customSheetView>
    <customSheetView guid="{5903D69A-5754-456F-9596-4F981E1004F3}" showGridLines="0" showRowCol="0" fitToPage="1" printArea="1" hiddenRows="1" hiddenColumns="1">
      <selection activeCell="C3" sqref="C3:J3"/>
      <pageMargins left="0.7" right="0.7" top="0.75" bottom="0.75" header="0.3" footer="0.3"/>
      <pageSetup paperSize="9" orientation="portrait" r:id="rId7"/>
    </customSheetView>
    <customSheetView guid="{D2518DB8-B560-4A78-B692-B87A07E4F79E}" showGridLines="0" showRowCol="0" fitToPage="1" printArea="1" hiddenRows="1" hiddenColumns="1">
      <selection activeCell="C3" sqref="C3:J3"/>
      <pageMargins left="0.7" right="0.7" top="0.75" bottom="0.75" header="0.3" footer="0.3"/>
      <pageSetup paperSize="9" orientation="portrait" r:id="rId8"/>
    </customSheetView>
    <customSheetView guid="{44126E2B-CD5D-4F43-AA3C-BFC7C80D88FD}" showGridLines="0" showRowCol="0" fitToPage="1" printArea="1" hiddenRows="1" hiddenColumns="1">
      <selection activeCell="C3" sqref="C3:J3"/>
      <pageMargins left="0.7" right="0.7" top="0.75" bottom="0.75" header="0.3" footer="0.3"/>
      <pageSetup paperSize="9" orientation="portrait" r:id="rId9"/>
    </customSheetView>
    <customSheetView guid="{99E9AA65-9CEE-4B26-BA46-307BEC772AA0}" showGridLines="0" showRowCol="0" fitToPage="1" printArea="1" hiddenRows="1" hiddenColumns="1">
      <selection activeCell="C3" sqref="C3:J3"/>
      <pageMargins left="0.7" right="0.7" top="0.75" bottom="0.75" header="0.3" footer="0.3"/>
      <pageSetup paperSize="9" orientation="portrait" r:id="rId10"/>
    </customSheetView>
    <customSheetView guid="{58809AAB-6EBE-4F93-BC39-20A189034220}" showGridLines="0" showRowCol="0" fitToPage="1" printArea="1" hiddenRows="1" hiddenColumns="1">
      <selection activeCell="C3" sqref="C3:J3"/>
      <pageMargins left="0.7" right="0.7" top="0.75" bottom="0.75" header="0.3" footer="0.3"/>
      <pageSetup paperSize="9" orientation="portrait" r:id="rId11"/>
    </customSheetView>
    <customSheetView guid="{1164E0A0-71A8-4DF7-935D-99E79791952A}" showGridLines="0" showRowCol="0" fitToPage="1" printArea="1" hiddenRows="1" hiddenColumns="1">
      <selection activeCell="C3" sqref="C3:J3"/>
      <pageMargins left="0.7" right="0.7" top="0.75" bottom="0.75" header="0.3" footer="0.3"/>
      <pageSetup paperSize="9" orientation="portrait" r:id="rId12"/>
    </customSheetView>
    <customSheetView guid="{3783CD60-BBDD-4DC9-8238-7D85CC9CCE38}" showGridLines="0" showRowCol="0" fitToPage="1" printArea="1" hiddenRows="1" hiddenColumns="1">
      <selection activeCell="C3" sqref="C3:J3"/>
      <pageMargins left="0.7" right="0.7" top="0.75" bottom="0.75" header="0.3" footer="0.3"/>
      <pageSetup paperSize="9" orientation="portrait" r:id="rId13"/>
    </customSheetView>
    <customSheetView guid="{3DF84044-4F18-4693-9BC0-6F1E3BB79687}" showGridLines="0" showRowCol="0" fitToPage="1" printArea="1" hiddenRows="1" hiddenColumns="1">
      <selection activeCell="C3" sqref="C3:J3"/>
      <pageMargins left="0.7" right="0.7" top="0.75" bottom="0.75" header="0.3" footer="0.3"/>
      <pageSetup paperSize="9" orientation="portrait" r:id="rId14"/>
    </customSheetView>
    <customSheetView guid="{193C6D79-1DD6-46B2-B287-29B305333ABD}" showGridLines="0" showRowCol="0" fitToPage="1" printArea="1" hiddenRows="1" hiddenColumns="1">
      <selection activeCell="C3" sqref="C3:J3"/>
      <pageMargins left="0.7" right="0.7" top="0.75" bottom="0.75" header="0.3" footer="0.3"/>
      <pageSetup paperSize="9" orientation="portrait" r:id="rId15"/>
    </customSheetView>
    <customSheetView guid="{B1713CB1-717E-4290-A550-B5C8687D1DCD}" showGridLines="0" showRowCol="0" fitToPage="1" printArea="1" hiddenRows="1" hiddenColumns="1">
      <selection activeCell="C3" sqref="C3:J3"/>
      <pageMargins left="0.7" right="0.7" top="0.75" bottom="0.75" header="0.3" footer="0.3"/>
      <pageSetup paperSize="9" orientation="portrait" r:id="rId16"/>
    </customSheetView>
    <customSheetView guid="{14701618-057F-44B9-A80D-6571C2675A43}" showGridLines="0" showRowCol="0" fitToPage="1" printArea="1" hiddenRows="1" hiddenColumns="1">
      <selection activeCell="C3" sqref="C3:J3"/>
      <pageMargins left="0.7" right="0.7" top="0.75" bottom="0.75" header="0.3" footer="0.3"/>
      <pageSetup paperSize="9" orientation="portrait" r:id="rId17"/>
    </customSheetView>
    <customSheetView guid="{C35FE66B-7525-44A0-AF95-74B09883E972}" showGridLines="0" showRowCol="0" fitToPage="1" printArea="1" hiddenRows="1" hiddenColumns="1">
      <selection activeCell="C3" sqref="C3:J3"/>
      <pageMargins left="0.7" right="0.7" top="0.75" bottom="0.75" header="0.3" footer="0.3"/>
      <pageSetup paperSize="9" orientation="portrait" r:id="rId18"/>
    </customSheetView>
    <customSheetView guid="{E1E93C14-89C0-47E9-80E7-72B4C8D846A8}" showGridLines="0" showRowCol="0" fitToPage="1" printArea="1" hiddenRows="1" hiddenColumns="1">
      <selection activeCell="C3" sqref="C3:J3"/>
      <pageMargins left="0.7" right="0.7" top="0.75" bottom="0.75" header="0.3" footer="0.3"/>
      <pageSetup paperSize="9" orientation="portrait" r:id="rId19"/>
    </customSheetView>
    <customSheetView guid="{8C7AA061-2774-4648-9080-649D8E7084B6}" showGridLines="0" showRowCol="0" fitToPage="1" printArea="1" hiddenRows="1" hiddenColumns="1">
      <selection activeCell="C3" sqref="C3:J3"/>
      <pageMargins left="0.7" right="0.7" top="0.75" bottom="0.75" header="0.3" footer="0.3"/>
      <pageSetup paperSize="9" orientation="portrait" r:id="rId20"/>
    </customSheetView>
    <customSheetView guid="{CBD23793-6C36-4ECF-99D3-B6DB83BA0330}" showGridLines="0" showRowCol="0" fitToPage="1" printArea="1" hiddenRows="1" hiddenColumns="1">
      <selection activeCell="C3" sqref="C3:J3"/>
      <pageMargins left="0.7" right="0.7" top="0.75" bottom="0.75" header="0.3" footer="0.3"/>
      <pageSetup paperSize="9" orientation="portrait" r:id="rId21"/>
    </customSheetView>
    <customSheetView guid="{FCC6B465-B403-4A38-833A-8F01BFC1F83D}" showGridLines="0" showRowCol="0" fitToPage="1" printArea="1" hiddenRows="1" hiddenColumns="1">
      <selection activeCell="C3" sqref="C3:J3"/>
      <pageMargins left="0.7" right="0.7" top="0.75" bottom="0.75" header="0.3" footer="0.3"/>
      <pageSetup paperSize="9" orientation="portrait" r:id="rId22"/>
    </customSheetView>
    <customSheetView guid="{C35CD7D2-C5FB-4E4E-BE2C-DB3B3CB5DEE1}" showGridLines="0" showRowCol="0" fitToPage="1" printArea="1" hiddenRows="1" hiddenColumns="1">
      <selection activeCell="C3" sqref="C3:J3"/>
      <pageMargins left="0.7" right="0.7" top="0.75" bottom="0.75" header="0.3" footer="0.3"/>
      <pageSetup paperSize="9" orientation="portrait" r:id="rId23"/>
    </customSheetView>
    <customSheetView guid="{58172CF4-0A99-4348-8485-AC6CB3743B28}" showGridLines="0" showRowCol="0" fitToPage="1" printArea="1" hiddenRows="1" hiddenColumns="1" topLeftCell="A12">
      <selection activeCell="C20" sqref="C20:J20"/>
      <pageMargins left="0.7" right="0.7" top="0.75" bottom="0.75" header="0.3" footer="0.3"/>
      <pageSetup paperSize="9" orientation="portrait" r:id="rId24"/>
    </customSheetView>
    <customSheetView guid="{0596A31D-1135-4C04-B235-4F7AEFBF56EB}" showGridLines="0" showRowCol="0" fitToPage="1" printArea="1" hiddenRows="1" hiddenColumns="1">
      <selection activeCell="C3" sqref="C3:J3"/>
      <pageMargins left="0.7" right="0.7" top="0.75" bottom="0.75" header="0.3" footer="0.3"/>
      <pageSetup paperSize="9" orientation="portrait" r:id="rId25"/>
    </customSheetView>
    <customSheetView guid="{1730E845-78B9-4800-8016-B034C4011192}" showGridLines="0" showRowCol="0" fitToPage="1" printArea="1" hiddenRows="1" hiddenColumns="1">
      <selection activeCell="C3" sqref="C3:J3"/>
      <pageMargins left="0.7" right="0.7" top="0.75" bottom="0.75" header="0.3" footer="0.3"/>
      <pageSetup paperSize="9" orientation="portrait" r:id="rId26"/>
    </customSheetView>
    <customSheetView guid="{E5934065-3B24-4BDA-9F1A-CE354801B9A9}" showGridLines="0" showRowCol="0" fitToPage="1" printArea="1" hiddenRows="1" hiddenColumns="1">
      <selection activeCell="C3" sqref="C3:J3"/>
      <pageMargins left="0.7" right="0.7" top="0.75" bottom="0.75" header="0.3" footer="0.3"/>
      <pageSetup paperSize="9" orientation="portrait" r:id="rId27"/>
    </customSheetView>
    <customSheetView guid="{127CF244-40F7-4382-B5F4-6FE7DC055927}" showGridLines="0" showRowCol="0" fitToPage="1" printArea="1" hiddenRows="1" hiddenColumns="1">
      <selection activeCell="C3" sqref="C3:J3"/>
      <pageMargins left="0.7" right="0.7" top="0.75" bottom="0.75" header="0.3" footer="0.3"/>
      <pageSetup paperSize="9" orientation="portrait" r:id="rId28"/>
    </customSheetView>
    <customSheetView guid="{7CBE2DA3-08E4-4F49-B633-91ACF566CC50}" showGridLines="0" showRowCol="0" fitToPage="1" printArea="1" hiddenRows="1" hiddenColumns="1">
      <selection activeCell="C3" sqref="C3:J3"/>
      <pageMargins left="0.7" right="0.7" top="0.75" bottom="0.75" header="0.3" footer="0.3"/>
      <pageSetup paperSize="9" orientation="portrait" r:id="rId29"/>
    </customSheetView>
    <customSheetView guid="{F18B5B93-8D1C-46BF-A46F-39AC34039376}" showGridLines="0" showRowCol="0" fitToPage="1" printArea="1" hiddenRows="1" hiddenColumns="1">
      <selection activeCell="C3" sqref="C3:J3"/>
      <pageMargins left="0.7" right="0.7" top="0.75" bottom="0.75" header="0.3" footer="0.3"/>
      <pageSetup paperSize="9" orientation="portrait" r:id="rId30"/>
    </customSheetView>
    <customSheetView guid="{83923105-D3EF-4935-AFC9-6FBD0874636C}" showGridLines="0" showRowCol="0" fitToPage="1" printArea="1" hiddenRows="1" hiddenColumns="1">
      <selection activeCell="C3" sqref="C3:J3"/>
      <pageMargins left="0.7" right="0.7" top="0.75" bottom="0.75" header="0.3" footer="0.3"/>
      <pageSetup paperSize="9" orientation="portrait" r:id="rId31"/>
    </customSheetView>
    <customSheetView guid="{C81FC029-D9D0-4B23-8994-EFF13144DDC6}" showGridLines="0" showRowCol="0" fitToPage="1" printArea="1" hiddenRows="1" hiddenColumns="1">
      <selection activeCell="C3" sqref="C3:J3"/>
      <pageMargins left="0.7" right="0.7" top="0.75" bottom="0.75" header="0.3" footer="0.3"/>
      <pageSetup paperSize="9" orientation="portrait" r:id="rId32"/>
    </customSheetView>
    <customSheetView guid="{AB0B9CFE-DCC2-486B-9AE7-3C737113C1FB}" showGridLines="0" showRowCol="0" fitToPage="1" printArea="1" hiddenRows="1" hiddenColumns="1">
      <selection activeCell="C3" sqref="C3:J3"/>
      <pageMargins left="0.7" right="0.7" top="0.75" bottom="0.75" header="0.3" footer="0.3"/>
      <pageSetup paperSize="9" orientation="portrait" r:id="rId33"/>
    </customSheetView>
    <customSheetView guid="{D787939E-5F01-4F8F-8C48-7DC8E5F22DE5}" showGridLines="0" showRowCol="0" fitToPage="1" printArea="1" hiddenRows="1" hiddenColumns="1">
      <selection activeCell="C3" sqref="C3:J3"/>
      <pageMargins left="0.7" right="0.7" top="0.75" bottom="0.75" header="0.3" footer="0.3"/>
      <pageSetup paperSize="9" orientation="portrait" r:id="rId34"/>
    </customSheetView>
    <customSheetView guid="{9297575B-FD39-4E98-918C-2EBB68924E97}" showGridLines="0" showRowCol="0" fitToPage="1" printArea="1" hiddenRows="1" hiddenColumns="1">
      <selection activeCell="C3" sqref="C3:J3"/>
      <pageMargins left="0.7" right="0.7" top="0.75" bottom="0.75" header="0.3" footer="0.3"/>
      <pageSetup paperSize="9" orientation="portrait" r:id="rId35"/>
    </customSheetView>
    <customSheetView guid="{BCFE97EC-F949-4576-ACBE-551B1DAF3C91}" showGridLines="0" showRowCol="0" fitToPage="1" printArea="1" hiddenRows="1" hiddenColumns="1">
      <selection activeCell="C3" sqref="C3:J3"/>
      <pageMargins left="0.7" right="0.7" top="0.75" bottom="0.75" header="0.3" footer="0.3"/>
      <pageSetup paperSize="9" orientation="portrait" r:id="rId36"/>
    </customSheetView>
    <customSheetView guid="{A3B878C9-DF82-401D-A77D-F7EF64906AFE}" showGridLines="0" showRowCol="0" fitToPage="1" printArea="1" hiddenRows="1" hiddenColumns="1">
      <selection activeCell="C3" sqref="C3:J3"/>
      <pageMargins left="0.7" right="0.7" top="0.75" bottom="0.75" header="0.3" footer="0.3"/>
      <pageSetup paperSize="9" orientation="portrait" r:id="rId37"/>
    </customSheetView>
    <customSheetView guid="{B968A94D-A4FB-4C1A-A9A2-04B42F46DC3F}" showGridLines="0" showRowCol="0" fitToPage="1" printArea="1" hiddenRows="1" hiddenColumns="1">
      <selection activeCell="C3" sqref="C3:J3"/>
      <pageMargins left="0.7" right="0.7" top="0.75" bottom="0.75" header="0.3" footer="0.3"/>
      <pageSetup paperSize="9" orientation="portrait" r:id="rId38"/>
    </customSheetView>
    <customSheetView guid="{AFAAF24B-41FA-469A-856B-F916DB51D4C2}" showGridLines="0" showRowCol="0" fitToPage="1" printArea="1" hiddenRows="1" hiddenColumns="1">
      <selection activeCell="C3" sqref="C3:J3"/>
      <pageMargins left="0.7" right="0.7" top="0.75" bottom="0.75" header="0.3" footer="0.3"/>
      <pageSetup paperSize="9" orientation="portrait" r:id="rId39"/>
    </customSheetView>
    <customSheetView guid="{0398F8AF-BB01-4F41-911B-6BEB5C23013B}" showGridLines="0" showRowCol="0" fitToPage="1" printArea="1" hiddenRows="1" hiddenColumns="1">
      <selection activeCell="C3" sqref="C3:J3"/>
      <pageMargins left="0.7" right="0.7" top="0.75" bottom="0.75" header="0.3" footer="0.3"/>
      <pageSetup paperSize="9" orientation="portrait" r:id="rId40"/>
    </customSheetView>
    <customSheetView guid="{AEAF0160-A16F-4E8E-8794-9EAE35B78BBB}" showGridLines="0" showRowCol="0" fitToPage="1" printArea="1" hiddenRows="1" hiddenColumns="1">
      <selection activeCell="C3" sqref="C3:J3"/>
      <pageMargins left="0.7" right="0.7" top="0.75" bottom="0.75" header="0.3" footer="0.3"/>
      <pageSetup paperSize="9" orientation="portrait" r:id="rId41"/>
    </customSheetView>
    <customSheetView guid="{7120350E-2AAD-4BA0-9512-C8C1B63F3C29}" showGridLines="0" showRowCol="0" fitToPage="1" printArea="1" hiddenRows="1" hiddenColumns="1">
      <selection activeCell="C3" sqref="C3:J3"/>
      <pageMargins left="0.7" right="0.7" top="0.75" bottom="0.75" header="0.3" footer="0.3"/>
      <pageSetup paperSize="9" orientation="portrait" r:id="rId42"/>
    </customSheetView>
    <customSheetView guid="{75491233-9507-4EFC-A26E-AFD0CFFFCCCF}" showGridLines="0" showRowCol="0" fitToPage="1" printArea="1" hiddenRows="1" hiddenColumns="1">
      <selection activeCell="C3" sqref="C3:J3"/>
      <pageMargins left="0.7" right="0.7" top="0.75" bottom="0.75" header="0.3" footer="0.3"/>
      <pageSetup paperSize="9" orientation="portrait" r:id="rId43"/>
    </customSheetView>
    <customSheetView guid="{F3D952D1-9DBF-4F3D-9E14-469C4AA258E1}" showGridLines="0" showRowCol="0" fitToPage="1" printArea="1" hiddenRows="1" hiddenColumns="1">
      <selection activeCell="C3" sqref="C3:J3"/>
      <pageMargins left="0.7" right="0.7" top="0.75" bottom="0.75" header="0.3" footer="0.3"/>
      <pageSetup paperSize="9" orientation="portrait" r:id="rId44"/>
    </customSheetView>
    <customSheetView guid="{2D881BC0-D8D0-4107-9850-1E783069C556}" showGridLines="0" showRowCol="0" fitToPage="1" printArea="1" hiddenRows="1" hiddenColumns="1">
      <selection activeCell="C3" sqref="C3:J3"/>
      <pageMargins left="0.7" right="0.7" top="0.75" bottom="0.75" header="0.3" footer="0.3"/>
      <pageSetup paperSize="9" orientation="portrait" r:id="rId45"/>
    </customSheetView>
    <customSheetView guid="{7F73AAA6-ACFF-46F7-ACED-1A539712A986}" showGridLines="0" showRowCol="0" fitToPage="1" printArea="1" hiddenRows="1" hiddenColumns="1">
      <selection activeCell="C3" sqref="C3:J3"/>
      <pageMargins left="0.7" right="0.7" top="0.75" bottom="0.75" header="0.3" footer="0.3"/>
      <pageSetup paperSize="9" orientation="portrait" r:id="rId46"/>
    </customSheetView>
    <customSheetView guid="{5C446074-E11E-4485-BA91-433CA3BA4995}" showGridLines="0" showRowCol="0" fitToPage="1" printArea="1" hiddenRows="1" hiddenColumns="1">
      <selection activeCell="C3" sqref="C3:J3"/>
      <pageMargins left="0.7" right="0.7" top="0.75" bottom="0.75" header="0.3" footer="0.3"/>
      <pageSetup paperSize="9" orientation="portrait" r:id="rId47"/>
    </customSheetView>
    <customSheetView guid="{14B7E1D9-F05B-44BE-A36D-1131D48DE55A}" showGridLines="0" showRowCol="0" fitToPage="1" printArea="1" hiddenRows="1" hiddenColumns="1">
      <selection activeCell="C3" sqref="C3:J3"/>
      <pageMargins left="0.7" right="0.7" top="0.75" bottom="0.75" header="0.3" footer="0.3"/>
      <pageSetup paperSize="9" orientation="portrait" r:id="rId48"/>
    </customSheetView>
    <customSheetView guid="{565C0F64-F4BA-4FBC-9547-A8DF7B5A2EFF}" showGridLines="0" showRowCol="0" fitToPage="1" printArea="1" hiddenRows="1" hiddenColumns="1">
      <selection activeCell="C3" sqref="C3:J3"/>
      <pageMargins left="0.7" right="0.7" top="0.75" bottom="0.75" header="0.3" footer="0.3"/>
      <pageSetup paperSize="9" orientation="portrait" r:id="rId49"/>
    </customSheetView>
    <customSheetView guid="{C4C3192A-9920-49E5-94B5-454F08D391BF}" showGridLines="0" showRowCol="0" fitToPage="1" printArea="1" hiddenRows="1" hiddenColumns="1">
      <selection activeCell="C3" sqref="C3:J3"/>
      <pageMargins left="0.7" right="0.7" top="0.75" bottom="0.75" header="0.3" footer="0.3"/>
      <pageSetup paperSize="9" orientation="portrait" r:id="rId50"/>
    </customSheetView>
  </customSheetViews>
  <mergeCells count="11">
    <mergeCell ref="C3:J3"/>
    <mergeCell ref="C45:D45"/>
    <mergeCell ref="W22:AB22"/>
    <mergeCell ref="C5:J5"/>
    <mergeCell ref="C7:J7"/>
    <mergeCell ref="C11:J11"/>
    <mergeCell ref="E22:I22"/>
    <mergeCell ref="E44:I44"/>
    <mergeCell ref="J44:J45"/>
    <mergeCell ref="L11:W11"/>
    <mergeCell ref="C20:J20"/>
  </mergeCells>
  <pageMargins left="0.7" right="0.7" top="0.75" bottom="0.75" header="0.3" footer="0.3"/>
  <pageSetup paperSize="9" orientation="portrait" r:id="rId51"/>
  <drawing r:id="rId52"/>
  <legacyDrawing r:id="rId53"/>
  <mc:AlternateContent xmlns:mc="http://schemas.openxmlformats.org/markup-compatibility/2006">
    <mc:Choice Requires="x14">
      <controls>
        <mc:AlternateContent xmlns:mc="http://schemas.openxmlformats.org/markup-compatibility/2006">
          <mc:Choice Requires="x14">
            <control shapeId="2348" r:id="rId54" name="Check Box 300">
              <controlPr defaultSize="0" autoFill="0" autoLine="0" autoPict="0">
                <anchor moveWithCells="1" sizeWithCells="1">
                  <from>
                    <xdr:col>4</xdr:col>
                    <xdr:colOff>342900</xdr:colOff>
                    <xdr:row>23</xdr:row>
                    <xdr:rowOff>19050</xdr:rowOff>
                  </from>
                  <to>
                    <xdr:col>4</xdr:col>
                    <xdr:colOff>647700</xdr:colOff>
                    <xdr:row>23</xdr:row>
                    <xdr:rowOff>190500</xdr:rowOff>
                  </to>
                </anchor>
              </controlPr>
            </control>
          </mc:Choice>
        </mc:AlternateContent>
        <mc:AlternateContent xmlns:mc="http://schemas.openxmlformats.org/markup-compatibility/2006">
          <mc:Choice Requires="x14">
            <control shapeId="2357" r:id="rId55" name="Check Box 309">
              <controlPr defaultSize="0" autoFill="0" autoLine="0" autoPict="0">
                <anchor moveWithCells="1" sizeWithCells="1">
                  <from>
                    <xdr:col>4</xdr:col>
                    <xdr:colOff>342900</xdr:colOff>
                    <xdr:row>24</xdr:row>
                    <xdr:rowOff>19050</xdr:rowOff>
                  </from>
                  <to>
                    <xdr:col>4</xdr:col>
                    <xdr:colOff>647700</xdr:colOff>
                    <xdr:row>24</xdr:row>
                    <xdr:rowOff>190500</xdr:rowOff>
                  </to>
                </anchor>
              </controlPr>
            </control>
          </mc:Choice>
        </mc:AlternateContent>
        <mc:AlternateContent xmlns:mc="http://schemas.openxmlformats.org/markup-compatibility/2006">
          <mc:Choice Requires="x14">
            <control shapeId="2358" r:id="rId56" name="Check Box 310">
              <controlPr defaultSize="0" autoFill="0" autoLine="0" autoPict="0">
                <anchor moveWithCells="1" sizeWithCells="1">
                  <from>
                    <xdr:col>4</xdr:col>
                    <xdr:colOff>342900</xdr:colOff>
                    <xdr:row>25</xdr:row>
                    <xdr:rowOff>19050</xdr:rowOff>
                  </from>
                  <to>
                    <xdr:col>4</xdr:col>
                    <xdr:colOff>647700</xdr:colOff>
                    <xdr:row>25</xdr:row>
                    <xdr:rowOff>190500</xdr:rowOff>
                  </to>
                </anchor>
              </controlPr>
            </control>
          </mc:Choice>
        </mc:AlternateContent>
        <mc:AlternateContent xmlns:mc="http://schemas.openxmlformats.org/markup-compatibility/2006">
          <mc:Choice Requires="x14">
            <control shapeId="2359" r:id="rId57" name="Check Box 311">
              <controlPr defaultSize="0" autoFill="0" autoLine="0" autoPict="0">
                <anchor moveWithCells="1" sizeWithCells="1">
                  <from>
                    <xdr:col>4</xdr:col>
                    <xdr:colOff>342900</xdr:colOff>
                    <xdr:row>26</xdr:row>
                    <xdr:rowOff>19050</xdr:rowOff>
                  </from>
                  <to>
                    <xdr:col>4</xdr:col>
                    <xdr:colOff>647700</xdr:colOff>
                    <xdr:row>26</xdr:row>
                    <xdr:rowOff>190500</xdr:rowOff>
                  </to>
                </anchor>
              </controlPr>
            </control>
          </mc:Choice>
        </mc:AlternateContent>
        <mc:AlternateContent xmlns:mc="http://schemas.openxmlformats.org/markup-compatibility/2006">
          <mc:Choice Requires="x14">
            <control shapeId="2360" r:id="rId58" name="Check Box 312">
              <controlPr defaultSize="0" autoFill="0" autoLine="0" autoPict="0">
                <anchor moveWithCells="1" sizeWithCells="1">
                  <from>
                    <xdr:col>4</xdr:col>
                    <xdr:colOff>342900</xdr:colOff>
                    <xdr:row>27</xdr:row>
                    <xdr:rowOff>19050</xdr:rowOff>
                  </from>
                  <to>
                    <xdr:col>4</xdr:col>
                    <xdr:colOff>647700</xdr:colOff>
                    <xdr:row>27</xdr:row>
                    <xdr:rowOff>190500</xdr:rowOff>
                  </to>
                </anchor>
              </controlPr>
            </control>
          </mc:Choice>
        </mc:AlternateContent>
        <mc:AlternateContent xmlns:mc="http://schemas.openxmlformats.org/markup-compatibility/2006">
          <mc:Choice Requires="x14">
            <control shapeId="2361" r:id="rId59" name="Check Box 313">
              <controlPr defaultSize="0" autoFill="0" autoLine="0" autoPict="0">
                <anchor moveWithCells="1" sizeWithCells="1">
                  <from>
                    <xdr:col>4</xdr:col>
                    <xdr:colOff>342900</xdr:colOff>
                    <xdr:row>28</xdr:row>
                    <xdr:rowOff>19050</xdr:rowOff>
                  </from>
                  <to>
                    <xdr:col>4</xdr:col>
                    <xdr:colOff>647700</xdr:colOff>
                    <xdr:row>28</xdr:row>
                    <xdr:rowOff>190500</xdr:rowOff>
                  </to>
                </anchor>
              </controlPr>
            </control>
          </mc:Choice>
        </mc:AlternateContent>
        <mc:AlternateContent xmlns:mc="http://schemas.openxmlformats.org/markup-compatibility/2006">
          <mc:Choice Requires="x14">
            <control shapeId="2362" r:id="rId60" name="Check Box 314">
              <controlPr defaultSize="0" autoFill="0" autoLine="0" autoPict="0">
                <anchor moveWithCells="1" sizeWithCells="1">
                  <from>
                    <xdr:col>4</xdr:col>
                    <xdr:colOff>342900</xdr:colOff>
                    <xdr:row>29</xdr:row>
                    <xdr:rowOff>19050</xdr:rowOff>
                  </from>
                  <to>
                    <xdr:col>4</xdr:col>
                    <xdr:colOff>647700</xdr:colOff>
                    <xdr:row>29</xdr:row>
                    <xdr:rowOff>190500</xdr:rowOff>
                  </to>
                </anchor>
              </controlPr>
            </control>
          </mc:Choice>
        </mc:AlternateContent>
        <mc:AlternateContent xmlns:mc="http://schemas.openxmlformats.org/markup-compatibility/2006">
          <mc:Choice Requires="x14">
            <control shapeId="2363" r:id="rId61" name="Check Box 315">
              <controlPr defaultSize="0" autoFill="0" autoLine="0" autoPict="0">
                <anchor moveWithCells="1" sizeWithCells="1">
                  <from>
                    <xdr:col>4</xdr:col>
                    <xdr:colOff>342900</xdr:colOff>
                    <xdr:row>30</xdr:row>
                    <xdr:rowOff>19050</xdr:rowOff>
                  </from>
                  <to>
                    <xdr:col>4</xdr:col>
                    <xdr:colOff>647700</xdr:colOff>
                    <xdr:row>30</xdr:row>
                    <xdr:rowOff>190500</xdr:rowOff>
                  </to>
                </anchor>
              </controlPr>
            </control>
          </mc:Choice>
        </mc:AlternateContent>
        <mc:AlternateContent xmlns:mc="http://schemas.openxmlformats.org/markup-compatibility/2006">
          <mc:Choice Requires="x14">
            <control shapeId="2364" r:id="rId62" name="Check Box 316">
              <controlPr defaultSize="0" autoFill="0" autoLine="0" autoPict="0">
                <anchor moveWithCells="1" sizeWithCells="1">
                  <from>
                    <xdr:col>4</xdr:col>
                    <xdr:colOff>342900</xdr:colOff>
                    <xdr:row>31</xdr:row>
                    <xdr:rowOff>19050</xdr:rowOff>
                  </from>
                  <to>
                    <xdr:col>4</xdr:col>
                    <xdr:colOff>647700</xdr:colOff>
                    <xdr:row>31</xdr:row>
                    <xdr:rowOff>190500</xdr:rowOff>
                  </to>
                </anchor>
              </controlPr>
            </control>
          </mc:Choice>
        </mc:AlternateContent>
        <mc:AlternateContent xmlns:mc="http://schemas.openxmlformats.org/markup-compatibility/2006">
          <mc:Choice Requires="x14">
            <control shapeId="2365" r:id="rId63" name="Check Box 317">
              <controlPr defaultSize="0" autoFill="0" autoLine="0" autoPict="0">
                <anchor moveWithCells="1" sizeWithCells="1">
                  <from>
                    <xdr:col>4</xdr:col>
                    <xdr:colOff>342900</xdr:colOff>
                    <xdr:row>32</xdr:row>
                    <xdr:rowOff>19050</xdr:rowOff>
                  </from>
                  <to>
                    <xdr:col>4</xdr:col>
                    <xdr:colOff>647700</xdr:colOff>
                    <xdr:row>32</xdr:row>
                    <xdr:rowOff>190500</xdr:rowOff>
                  </to>
                </anchor>
              </controlPr>
            </control>
          </mc:Choice>
        </mc:AlternateContent>
        <mc:AlternateContent xmlns:mc="http://schemas.openxmlformats.org/markup-compatibility/2006">
          <mc:Choice Requires="x14">
            <control shapeId="2366" r:id="rId64" name="Check Box 318">
              <controlPr defaultSize="0" autoFill="0" autoLine="0" autoPict="0">
                <anchor moveWithCells="1" sizeWithCells="1">
                  <from>
                    <xdr:col>5</xdr:col>
                    <xdr:colOff>342900</xdr:colOff>
                    <xdr:row>23</xdr:row>
                    <xdr:rowOff>19050</xdr:rowOff>
                  </from>
                  <to>
                    <xdr:col>5</xdr:col>
                    <xdr:colOff>647700</xdr:colOff>
                    <xdr:row>23</xdr:row>
                    <xdr:rowOff>190500</xdr:rowOff>
                  </to>
                </anchor>
              </controlPr>
            </control>
          </mc:Choice>
        </mc:AlternateContent>
        <mc:AlternateContent xmlns:mc="http://schemas.openxmlformats.org/markup-compatibility/2006">
          <mc:Choice Requires="x14">
            <control shapeId="2367" r:id="rId65" name="Check Box 319">
              <controlPr defaultSize="0" autoFill="0" autoLine="0" autoPict="0">
                <anchor moveWithCells="1" sizeWithCells="1">
                  <from>
                    <xdr:col>5</xdr:col>
                    <xdr:colOff>342900</xdr:colOff>
                    <xdr:row>24</xdr:row>
                    <xdr:rowOff>19050</xdr:rowOff>
                  </from>
                  <to>
                    <xdr:col>5</xdr:col>
                    <xdr:colOff>647700</xdr:colOff>
                    <xdr:row>24</xdr:row>
                    <xdr:rowOff>190500</xdr:rowOff>
                  </to>
                </anchor>
              </controlPr>
            </control>
          </mc:Choice>
        </mc:AlternateContent>
        <mc:AlternateContent xmlns:mc="http://schemas.openxmlformats.org/markup-compatibility/2006">
          <mc:Choice Requires="x14">
            <control shapeId="2368" r:id="rId66" name="Check Box 320">
              <controlPr defaultSize="0" autoFill="0" autoLine="0" autoPict="0">
                <anchor moveWithCells="1" sizeWithCells="1">
                  <from>
                    <xdr:col>5</xdr:col>
                    <xdr:colOff>342900</xdr:colOff>
                    <xdr:row>25</xdr:row>
                    <xdr:rowOff>19050</xdr:rowOff>
                  </from>
                  <to>
                    <xdr:col>5</xdr:col>
                    <xdr:colOff>647700</xdr:colOff>
                    <xdr:row>25</xdr:row>
                    <xdr:rowOff>190500</xdr:rowOff>
                  </to>
                </anchor>
              </controlPr>
            </control>
          </mc:Choice>
        </mc:AlternateContent>
        <mc:AlternateContent xmlns:mc="http://schemas.openxmlformats.org/markup-compatibility/2006">
          <mc:Choice Requires="x14">
            <control shapeId="2369" r:id="rId67" name="Check Box 321">
              <controlPr defaultSize="0" autoFill="0" autoLine="0" autoPict="0">
                <anchor moveWithCells="1" sizeWithCells="1">
                  <from>
                    <xdr:col>5</xdr:col>
                    <xdr:colOff>342900</xdr:colOff>
                    <xdr:row>26</xdr:row>
                    <xdr:rowOff>19050</xdr:rowOff>
                  </from>
                  <to>
                    <xdr:col>5</xdr:col>
                    <xdr:colOff>647700</xdr:colOff>
                    <xdr:row>26</xdr:row>
                    <xdr:rowOff>190500</xdr:rowOff>
                  </to>
                </anchor>
              </controlPr>
            </control>
          </mc:Choice>
        </mc:AlternateContent>
        <mc:AlternateContent xmlns:mc="http://schemas.openxmlformats.org/markup-compatibility/2006">
          <mc:Choice Requires="x14">
            <control shapeId="2370" r:id="rId68" name="Check Box 322">
              <controlPr defaultSize="0" autoFill="0" autoLine="0" autoPict="0">
                <anchor moveWithCells="1" sizeWithCells="1">
                  <from>
                    <xdr:col>5</xdr:col>
                    <xdr:colOff>342900</xdr:colOff>
                    <xdr:row>27</xdr:row>
                    <xdr:rowOff>19050</xdr:rowOff>
                  </from>
                  <to>
                    <xdr:col>5</xdr:col>
                    <xdr:colOff>647700</xdr:colOff>
                    <xdr:row>27</xdr:row>
                    <xdr:rowOff>190500</xdr:rowOff>
                  </to>
                </anchor>
              </controlPr>
            </control>
          </mc:Choice>
        </mc:AlternateContent>
        <mc:AlternateContent xmlns:mc="http://schemas.openxmlformats.org/markup-compatibility/2006">
          <mc:Choice Requires="x14">
            <control shapeId="2371" r:id="rId69" name="Check Box 323">
              <controlPr defaultSize="0" autoFill="0" autoLine="0" autoPict="0">
                <anchor moveWithCells="1" sizeWithCells="1">
                  <from>
                    <xdr:col>5</xdr:col>
                    <xdr:colOff>342900</xdr:colOff>
                    <xdr:row>28</xdr:row>
                    <xdr:rowOff>19050</xdr:rowOff>
                  </from>
                  <to>
                    <xdr:col>5</xdr:col>
                    <xdr:colOff>647700</xdr:colOff>
                    <xdr:row>28</xdr:row>
                    <xdr:rowOff>190500</xdr:rowOff>
                  </to>
                </anchor>
              </controlPr>
            </control>
          </mc:Choice>
        </mc:AlternateContent>
        <mc:AlternateContent xmlns:mc="http://schemas.openxmlformats.org/markup-compatibility/2006">
          <mc:Choice Requires="x14">
            <control shapeId="2372" r:id="rId70" name="Check Box 324">
              <controlPr defaultSize="0" autoFill="0" autoLine="0" autoPict="0">
                <anchor moveWithCells="1" sizeWithCells="1">
                  <from>
                    <xdr:col>5</xdr:col>
                    <xdr:colOff>342900</xdr:colOff>
                    <xdr:row>29</xdr:row>
                    <xdr:rowOff>19050</xdr:rowOff>
                  </from>
                  <to>
                    <xdr:col>5</xdr:col>
                    <xdr:colOff>647700</xdr:colOff>
                    <xdr:row>29</xdr:row>
                    <xdr:rowOff>190500</xdr:rowOff>
                  </to>
                </anchor>
              </controlPr>
            </control>
          </mc:Choice>
        </mc:AlternateContent>
        <mc:AlternateContent xmlns:mc="http://schemas.openxmlformats.org/markup-compatibility/2006">
          <mc:Choice Requires="x14">
            <control shapeId="2373" r:id="rId71" name="Check Box 325">
              <controlPr defaultSize="0" autoFill="0" autoLine="0" autoPict="0">
                <anchor moveWithCells="1" sizeWithCells="1">
                  <from>
                    <xdr:col>5</xdr:col>
                    <xdr:colOff>342900</xdr:colOff>
                    <xdr:row>30</xdr:row>
                    <xdr:rowOff>19050</xdr:rowOff>
                  </from>
                  <to>
                    <xdr:col>5</xdr:col>
                    <xdr:colOff>647700</xdr:colOff>
                    <xdr:row>30</xdr:row>
                    <xdr:rowOff>190500</xdr:rowOff>
                  </to>
                </anchor>
              </controlPr>
            </control>
          </mc:Choice>
        </mc:AlternateContent>
        <mc:AlternateContent xmlns:mc="http://schemas.openxmlformats.org/markup-compatibility/2006">
          <mc:Choice Requires="x14">
            <control shapeId="2374" r:id="rId72" name="Check Box 326">
              <controlPr defaultSize="0" autoFill="0" autoLine="0" autoPict="0">
                <anchor moveWithCells="1" sizeWithCells="1">
                  <from>
                    <xdr:col>5</xdr:col>
                    <xdr:colOff>342900</xdr:colOff>
                    <xdr:row>31</xdr:row>
                    <xdr:rowOff>19050</xdr:rowOff>
                  </from>
                  <to>
                    <xdr:col>5</xdr:col>
                    <xdr:colOff>647700</xdr:colOff>
                    <xdr:row>31</xdr:row>
                    <xdr:rowOff>190500</xdr:rowOff>
                  </to>
                </anchor>
              </controlPr>
            </control>
          </mc:Choice>
        </mc:AlternateContent>
        <mc:AlternateContent xmlns:mc="http://schemas.openxmlformats.org/markup-compatibility/2006">
          <mc:Choice Requires="x14">
            <control shapeId="2375" r:id="rId73" name="Check Box 327">
              <controlPr defaultSize="0" autoFill="0" autoLine="0" autoPict="0">
                <anchor moveWithCells="1" sizeWithCells="1">
                  <from>
                    <xdr:col>5</xdr:col>
                    <xdr:colOff>342900</xdr:colOff>
                    <xdr:row>32</xdr:row>
                    <xdr:rowOff>19050</xdr:rowOff>
                  </from>
                  <to>
                    <xdr:col>5</xdr:col>
                    <xdr:colOff>647700</xdr:colOff>
                    <xdr:row>32</xdr:row>
                    <xdr:rowOff>190500</xdr:rowOff>
                  </to>
                </anchor>
              </controlPr>
            </control>
          </mc:Choice>
        </mc:AlternateContent>
        <mc:AlternateContent xmlns:mc="http://schemas.openxmlformats.org/markup-compatibility/2006">
          <mc:Choice Requires="x14">
            <control shapeId="2376" r:id="rId74" name="Check Box 328">
              <controlPr defaultSize="0" autoFill="0" autoLine="0" autoPict="0">
                <anchor moveWithCells="1" sizeWithCells="1">
                  <from>
                    <xdr:col>6</xdr:col>
                    <xdr:colOff>342900</xdr:colOff>
                    <xdr:row>23</xdr:row>
                    <xdr:rowOff>19050</xdr:rowOff>
                  </from>
                  <to>
                    <xdr:col>6</xdr:col>
                    <xdr:colOff>647700</xdr:colOff>
                    <xdr:row>23</xdr:row>
                    <xdr:rowOff>190500</xdr:rowOff>
                  </to>
                </anchor>
              </controlPr>
            </control>
          </mc:Choice>
        </mc:AlternateContent>
        <mc:AlternateContent xmlns:mc="http://schemas.openxmlformats.org/markup-compatibility/2006">
          <mc:Choice Requires="x14">
            <control shapeId="2377" r:id="rId75" name="Check Box 329">
              <controlPr defaultSize="0" autoFill="0" autoLine="0" autoPict="0">
                <anchor moveWithCells="1" sizeWithCells="1">
                  <from>
                    <xdr:col>6</xdr:col>
                    <xdr:colOff>342900</xdr:colOff>
                    <xdr:row>24</xdr:row>
                    <xdr:rowOff>19050</xdr:rowOff>
                  </from>
                  <to>
                    <xdr:col>6</xdr:col>
                    <xdr:colOff>647700</xdr:colOff>
                    <xdr:row>24</xdr:row>
                    <xdr:rowOff>190500</xdr:rowOff>
                  </to>
                </anchor>
              </controlPr>
            </control>
          </mc:Choice>
        </mc:AlternateContent>
        <mc:AlternateContent xmlns:mc="http://schemas.openxmlformats.org/markup-compatibility/2006">
          <mc:Choice Requires="x14">
            <control shapeId="2378" r:id="rId76" name="Check Box 330">
              <controlPr defaultSize="0" autoFill="0" autoLine="0" autoPict="0">
                <anchor moveWithCells="1" sizeWithCells="1">
                  <from>
                    <xdr:col>6</xdr:col>
                    <xdr:colOff>342900</xdr:colOff>
                    <xdr:row>25</xdr:row>
                    <xdr:rowOff>19050</xdr:rowOff>
                  </from>
                  <to>
                    <xdr:col>6</xdr:col>
                    <xdr:colOff>647700</xdr:colOff>
                    <xdr:row>25</xdr:row>
                    <xdr:rowOff>190500</xdr:rowOff>
                  </to>
                </anchor>
              </controlPr>
            </control>
          </mc:Choice>
        </mc:AlternateContent>
        <mc:AlternateContent xmlns:mc="http://schemas.openxmlformats.org/markup-compatibility/2006">
          <mc:Choice Requires="x14">
            <control shapeId="2379" r:id="rId77" name="Check Box 331">
              <controlPr defaultSize="0" autoFill="0" autoLine="0" autoPict="0">
                <anchor moveWithCells="1" sizeWithCells="1">
                  <from>
                    <xdr:col>6</xdr:col>
                    <xdr:colOff>342900</xdr:colOff>
                    <xdr:row>26</xdr:row>
                    <xdr:rowOff>19050</xdr:rowOff>
                  </from>
                  <to>
                    <xdr:col>6</xdr:col>
                    <xdr:colOff>647700</xdr:colOff>
                    <xdr:row>26</xdr:row>
                    <xdr:rowOff>190500</xdr:rowOff>
                  </to>
                </anchor>
              </controlPr>
            </control>
          </mc:Choice>
        </mc:AlternateContent>
        <mc:AlternateContent xmlns:mc="http://schemas.openxmlformats.org/markup-compatibility/2006">
          <mc:Choice Requires="x14">
            <control shapeId="2380" r:id="rId78" name="Check Box 332">
              <controlPr defaultSize="0" autoFill="0" autoLine="0" autoPict="0">
                <anchor moveWithCells="1" sizeWithCells="1">
                  <from>
                    <xdr:col>6</xdr:col>
                    <xdr:colOff>342900</xdr:colOff>
                    <xdr:row>27</xdr:row>
                    <xdr:rowOff>19050</xdr:rowOff>
                  </from>
                  <to>
                    <xdr:col>6</xdr:col>
                    <xdr:colOff>647700</xdr:colOff>
                    <xdr:row>27</xdr:row>
                    <xdr:rowOff>190500</xdr:rowOff>
                  </to>
                </anchor>
              </controlPr>
            </control>
          </mc:Choice>
        </mc:AlternateContent>
        <mc:AlternateContent xmlns:mc="http://schemas.openxmlformats.org/markup-compatibility/2006">
          <mc:Choice Requires="x14">
            <control shapeId="2381" r:id="rId79" name="Check Box 333">
              <controlPr defaultSize="0" autoFill="0" autoLine="0" autoPict="0">
                <anchor moveWithCells="1" sizeWithCells="1">
                  <from>
                    <xdr:col>6</xdr:col>
                    <xdr:colOff>342900</xdr:colOff>
                    <xdr:row>28</xdr:row>
                    <xdr:rowOff>19050</xdr:rowOff>
                  </from>
                  <to>
                    <xdr:col>6</xdr:col>
                    <xdr:colOff>647700</xdr:colOff>
                    <xdr:row>28</xdr:row>
                    <xdr:rowOff>190500</xdr:rowOff>
                  </to>
                </anchor>
              </controlPr>
            </control>
          </mc:Choice>
        </mc:AlternateContent>
        <mc:AlternateContent xmlns:mc="http://schemas.openxmlformats.org/markup-compatibility/2006">
          <mc:Choice Requires="x14">
            <control shapeId="2382" r:id="rId80" name="Check Box 334">
              <controlPr defaultSize="0" autoFill="0" autoLine="0" autoPict="0">
                <anchor moveWithCells="1" sizeWithCells="1">
                  <from>
                    <xdr:col>6</xdr:col>
                    <xdr:colOff>342900</xdr:colOff>
                    <xdr:row>29</xdr:row>
                    <xdr:rowOff>19050</xdr:rowOff>
                  </from>
                  <to>
                    <xdr:col>6</xdr:col>
                    <xdr:colOff>647700</xdr:colOff>
                    <xdr:row>29</xdr:row>
                    <xdr:rowOff>190500</xdr:rowOff>
                  </to>
                </anchor>
              </controlPr>
            </control>
          </mc:Choice>
        </mc:AlternateContent>
        <mc:AlternateContent xmlns:mc="http://schemas.openxmlformats.org/markup-compatibility/2006">
          <mc:Choice Requires="x14">
            <control shapeId="2383" r:id="rId81" name="Check Box 335">
              <controlPr defaultSize="0" autoFill="0" autoLine="0" autoPict="0">
                <anchor moveWithCells="1" sizeWithCells="1">
                  <from>
                    <xdr:col>6</xdr:col>
                    <xdr:colOff>342900</xdr:colOff>
                    <xdr:row>30</xdr:row>
                    <xdr:rowOff>19050</xdr:rowOff>
                  </from>
                  <to>
                    <xdr:col>6</xdr:col>
                    <xdr:colOff>647700</xdr:colOff>
                    <xdr:row>30</xdr:row>
                    <xdr:rowOff>190500</xdr:rowOff>
                  </to>
                </anchor>
              </controlPr>
            </control>
          </mc:Choice>
        </mc:AlternateContent>
        <mc:AlternateContent xmlns:mc="http://schemas.openxmlformats.org/markup-compatibility/2006">
          <mc:Choice Requires="x14">
            <control shapeId="2384" r:id="rId82" name="Check Box 336">
              <controlPr defaultSize="0" autoFill="0" autoLine="0" autoPict="0">
                <anchor moveWithCells="1" sizeWithCells="1">
                  <from>
                    <xdr:col>6</xdr:col>
                    <xdr:colOff>342900</xdr:colOff>
                    <xdr:row>31</xdr:row>
                    <xdr:rowOff>19050</xdr:rowOff>
                  </from>
                  <to>
                    <xdr:col>6</xdr:col>
                    <xdr:colOff>647700</xdr:colOff>
                    <xdr:row>31</xdr:row>
                    <xdr:rowOff>190500</xdr:rowOff>
                  </to>
                </anchor>
              </controlPr>
            </control>
          </mc:Choice>
        </mc:AlternateContent>
        <mc:AlternateContent xmlns:mc="http://schemas.openxmlformats.org/markup-compatibility/2006">
          <mc:Choice Requires="x14">
            <control shapeId="2385" r:id="rId83" name="Check Box 337">
              <controlPr defaultSize="0" autoFill="0" autoLine="0" autoPict="0">
                <anchor moveWithCells="1" sizeWithCells="1">
                  <from>
                    <xdr:col>6</xdr:col>
                    <xdr:colOff>342900</xdr:colOff>
                    <xdr:row>32</xdr:row>
                    <xdr:rowOff>19050</xdr:rowOff>
                  </from>
                  <to>
                    <xdr:col>6</xdr:col>
                    <xdr:colOff>647700</xdr:colOff>
                    <xdr:row>32</xdr:row>
                    <xdr:rowOff>190500</xdr:rowOff>
                  </to>
                </anchor>
              </controlPr>
            </control>
          </mc:Choice>
        </mc:AlternateContent>
        <mc:AlternateContent xmlns:mc="http://schemas.openxmlformats.org/markup-compatibility/2006">
          <mc:Choice Requires="x14">
            <control shapeId="2386" r:id="rId84" name="Check Box 338">
              <controlPr defaultSize="0" autoFill="0" autoLine="0" autoPict="0">
                <anchor moveWithCells="1" sizeWithCells="1">
                  <from>
                    <xdr:col>7</xdr:col>
                    <xdr:colOff>342900</xdr:colOff>
                    <xdr:row>23</xdr:row>
                    <xdr:rowOff>19050</xdr:rowOff>
                  </from>
                  <to>
                    <xdr:col>7</xdr:col>
                    <xdr:colOff>647700</xdr:colOff>
                    <xdr:row>23</xdr:row>
                    <xdr:rowOff>190500</xdr:rowOff>
                  </to>
                </anchor>
              </controlPr>
            </control>
          </mc:Choice>
        </mc:AlternateContent>
        <mc:AlternateContent xmlns:mc="http://schemas.openxmlformats.org/markup-compatibility/2006">
          <mc:Choice Requires="x14">
            <control shapeId="2387" r:id="rId85" name="Check Box 339">
              <controlPr defaultSize="0" autoFill="0" autoLine="0" autoPict="0">
                <anchor moveWithCells="1" sizeWithCells="1">
                  <from>
                    <xdr:col>7</xdr:col>
                    <xdr:colOff>342900</xdr:colOff>
                    <xdr:row>24</xdr:row>
                    <xdr:rowOff>19050</xdr:rowOff>
                  </from>
                  <to>
                    <xdr:col>7</xdr:col>
                    <xdr:colOff>647700</xdr:colOff>
                    <xdr:row>24</xdr:row>
                    <xdr:rowOff>190500</xdr:rowOff>
                  </to>
                </anchor>
              </controlPr>
            </control>
          </mc:Choice>
        </mc:AlternateContent>
        <mc:AlternateContent xmlns:mc="http://schemas.openxmlformats.org/markup-compatibility/2006">
          <mc:Choice Requires="x14">
            <control shapeId="2388" r:id="rId86" name="Check Box 340">
              <controlPr defaultSize="0" autoFill="0" autoLine="0" autoPict="0">
                <anchor moveWithCells="1" sizeWithCells="1">
                  <from>
                    <xdr:col>7</xdr:col>
                    <xdr:colOff>342900</xdr:colOff>
                    <xdr:row>25</xdr:row>
                    <xdr:rowOff>19050</xdr:rowOff>
                  </from>
                  <to>
                    <xdr:col>7</xdr:col>
                    <xdr:colOff>647700</xdr:colOff>
                    <xdr:row>25</xdr:row>
                    <xdr:rowOff>190500</xdr:rowOff>
                  </to>
                </anchor>
              </controlPr>
            </control>
          </mc:Choice>
        </mc:AlternateContent>
        <mc:AlternateContent xmlns:mc="http://schemas.openxmlformats.org/markup-compatibility/2006">
          <mc:Choice Requires="x14">
            <control shapeId="2389" r:id="rId87" name="Check Box 341">
              <controlPr defaultSize="0" autoFill="0" autoLine="0" autoPict="0">
                <anchor moveWithCells="1" sizeWithCells="1">
                  <from>
                    <xdr:col>7</xdr:col>
                    <xdr:colOff>342900</xdr:colOff>
                    <xdr:row>26</xdr:row>
                    <xdr:rowOff>19050</xdr:rowOff>
                  </from>
                  <to>
                    <xdr:col>7</xdr:col>
                    <xdr:colOff>647700</xdr:colOff>
                    <xdr:row>26</xdr:row>
                    <xdr:rowOff>190500</xdr:rowOff>
                  </to>
                </anchor>
              </controlPr>
            </control>
          </mc:Choice>
        </mc:AlternateContent>
        <mc:AlternateContent xmlns:mc="http://schemas.openxmlformats.org/markup-compatibility/2006">
          <mc:Choice Requires="x14">
            <control shapeId="2390" r:id="rId88" name="Check Box 342">
              <controlPr defaultSize="0" autoFill="0" autoLine="0" autoPict="0">
                <anchor moveWithCells="1" sizeWithCells="1">
                  <from>
                    <xdr:col>7</xdr:col>
                    <xdr:colOff>342900</xdr:colOff>
                    <xdr:row>27</xdr:row>
                    <xdr:rowOff>19050</xdr:rowOff>
                  </from>
                  <to>
                    <xdr:col>7</xdr:col>
                    <xdr:colOff>647700</xdr:colOff>
                    <xdr:row>27</xdr:row>
                    <xdr:rowOff>190500</xdr:rowOff>
                  </to>
                </anchor>
              </controlPr>
            </control>
          </mc:Choice>
        </mc:AlternateContent>
        <mc:AlternateContent xmlns:mc="http://schemas.openxmlformats.org/markup-compatibility/2006">
          <mc:Choice Requires="x14">
            <control shapeId="2391" r:id="rId89" name="Check Box 343">
              <controlPr defaultSize="0" autoFill="0" autoLine="0" autoPict="0">
                <anchor moveWithCells="1" sizeWithCells="1">
                  <from>
                    <xdr:col>7</xdr:col>
                    <xdr:colOff>342900</xdr:colOff>
                    <xdr:row>28</xdr:row>
                    <xdr:rowOff>19050</xdr:rowOff>
                  </from>
                  <to>
                    <xdr:col>7</xdr:col>
                    <xdr:colOff>647700</xdr:colOff>
                    <xdr:row>28</xdr:row>
                    <xdr:rowOff>190500</xdr:rowOff>
                  </to>
                </anchor>
              </controlPr>
            </control>
          </mc:Choice>
        </mc:AlternateContent>
        <mc:AlternateContent xmlns:mc="http://schemas.openxmlformats.org/markup-compatibility/2006">
          <mc:Choice Requires="x14">
            <control shapeId="2392" r:id="rId90" name="Check Box 344">
              <controlPr defaultSize="0" autoFill="0" autoLine="0" autoPict="0">
                <anchor moveWithCells="1" sizeWithCells="1">
                  <from>
                    <xdr:col>7</xdr:col>
                    <xdr:colOff>342900</xdr:colOff>
                    <xdr:row>29</xdr:row>
                    <xdr:rowOff>19050</xdr:rowOff>
                  </from>
                  <to>
                    <xdr:col>7</xdr:col>
                    <xdr:colOff>647700</xdr:colOff>
                    <xdr:row>29</xdr:row>
                    <xdr:rowOff>190500</xdr:rowOff>
                  </to>
                </anchor>
              </controlPr>
            </control>
          </mc:Choice>
        </mc:AlternateContent>
        <mc:AlternateContent xmlns:mc="http://schemas.openxmlformats.org/markup-compatibility/2006">
          <mc:Choice Requires="x14">
            <control shapeId="2393" r:id="rId91" name="Check Box 345">
              <controlPr defaultSize="0" autoFill="0" autoLine="0" autoPict="0">
                <anchor moveWithCells="1" sizeWithCells="1">
                  <from>
                    <xdr:col>7</xdr:col>
                    <xdr:colOff>342900</xdr:colOff>
                    <xdr:row>30</xdr:row>
                    <xdr:rowOff>19050</xdr:rowOff>
                  </from>
                  <to>
                    <xdr:col>7</xdr:col>
                    <xdr:colOff>647700</xdr:colOff>
                    <xdr:row>30</xdr:row>
                    <xdr:rowOff>190500</xdr:rowOff>
                  </to>
                </anchor>
              </controlPr>
            </control>
          </mc:Choice>
        </mc:AlternateContent>
        <mc:AlternateContent xmlns:mc="http://schemas.openxmlformats.org/markup-compatibility/2006">
          <mc:Choice Requires="x14">
            <control shapeId="2394" r:id="rId92" name="Check Box 346">
              <controlPr defaultSize="0" autoFill="0" autoLine="0" autoPict="0">
                <anchor moveWithCells="1" sizeWithCells="1">
                  <from>
                    <xdr:col>7</xdr:col>
                    <xdr:colOff>342900</xdr:colOff>
                    <xdr:row>31</xdr:row>
                    <xdr:rowOff>19050</xdr:rowOff>
                  </from>
                  <to>
                    <xdr:col>7</xdr:col>
                    <xdr:colOff>647700</xdr:colOff>
                    <xdr:row>31</xdr:row>
                    <xdr:rowOff>190500</xdr:rowOff>
                  </to>
                </anchor>
              </controlPr>
            </control>
          </mc:Choice>
        </mc:AlternateContent>
        <mc:AlternateContent xmlns:mc="http://schemas.openxmlformats.org/markup-compatibility/2006">
          <mc:Choice Requires="x14">
            <control shapeId="2395" r:id="rId93" name="Check Box 347">
              <controlPr defaultSize="0" autoFill="0" autoLine="0" autoPict="0">
                <anchor moveWithCells="1" sizeWithCells="1">
                  <from>
                    <xdr:col>7</xdr:col>
                    <xdr:colOff>342900</xdr:colOff>
                    <xdr:row>32</xdr:row>
                    <xdr:rowOff>19050</xdr:rowOff>
                  </from>
                  <to>
                    <xdr:col>7</xdr:col>
                    <xdr:colOff>647700</xdr:colOff>
                    <xdr:row>32</xdr:row>
                    <xdr:rowOff>190500</xdr:rowOff>
                  </to>
                </anchor>
              </controlPr>
            </control>
          </mc:Choice>
        </mc:AlternateContent>
        <mc:AlternateContent xmlns:mc="http://schemas.openxmlformats.org/markup-compatibility/2006">
          <mc:Choice Requires="x14">
            <control shapeId="2396" r:id="rId94" name="Check Box 348">
              <controlPr defaultSize="0" autoFill="0" autoLine="0" autoPict="0">
                <anchor moveWithCells="1" sizeWithCells="1">
                  <from>
                    <xdr:col>8</xdr:col>
                    <xdr:colOff>342900</xdr:colOff>
                    <xdr:row>23</xdr:row>
                    <xdr:rowOff>19050</xdr:rowOff>
                  </from>
                  <to>
                    <xdr:col>8</xdr:col>
                    <xdr:colOff>647700</xdr:colOff>
                    <xdr:row>23</xdr:row>
                    <xdr:rowOff>190500</xdr:rowOff>
                  </to>
                </anchor>
              </controlPr>
            </control>
          </mc:Choice>
        </mc:AlternateContent>
        <mc:AlternateContent xmlns:mc="http://schemas.openxmlformats.org/markup-compatibility/2006">
          <mc:Choice Requires="x14">
            <control shapeId="2397" r:id="rId95" name="Check Box 349">
              <controlPr defaultSize="0" autoFill="0" autoLine="0" autoPict="0">
                <anchor moveWithCells="1" sizeWithCells="1">
                  <from>
                    <xdr:col>8</xdr:col>
                    <xdr:colOff>342900</xdr:colOff>
                    <xdr:row>24</xdr:row>
                    <xdr:rowOff>19050</xdr:rowOff>
                  </from>
                  <to>
                    <xdr:col>8</xdr:col>
                    <xdr:colOff>647700</xdr:colOff>
                    <xdr:row>24</xdr:row>
                    <xdr:rowOff>190500</xdr:rowOff>
                  </to>
                </anchor>
              </controlPr>
            </control>
          </mc:Choice>
        </mc:AlternateContent>
        <mc:AlternateContent xmlns:mc="http://schemas.openxmlformats.org/markup-compatibility/2006">
          <mc:Choice Requires="x14">
            <control shapeId="2398" r:id="rId96" name="Check Box 350">
              <controlPr defaultSize="0" autoFill="0" autoLine="0" autoPict="0">
                <anchor moveWithCells="1" sizeWithCells="1">
                  <from>
                    <xdr:col>8</xdr:col>
                    <xdr:colOff>342900</xdr:colOff>
                    <xdr:row>25</xdr:row>
                    <xdr:rowOff>19050</xdr:rowOff>
                  </from>
                  <to>
                    <xdr:col>8</xdr:col>
                    <xdr:colOff>647700</xdr:colOff>
                    <xdr:row>25</xdr:row>
                    <xdr:rowOff>190500</xdr:rowOff>
                  </to>
                </anchor>
              </controlPr>
            </control>
          </mc:Choice>
        </mc:AlternateContent>
        <mc:AlternateContent xmlns:mc="http://schemas.openxmlformats.org/markup-compatibility/2006">
          <mc:Choice Requires="x14">
            <control shapeId="2399" r:id="rId97" name="Check Box 351">
              <controlPr defaultSize="0" autoFill="0" autoLine="0" autoPict="0">
                <anchor moveWithCells="1" sizeWithCells="1">
                  <from>
                    <xdr:col>8</xdr:col>
                    <xdr:colOff>342900</xdr:colOff>
                    <xdr:row>26</xdr:row>
                    <xdr:rowOff>19050</xdr:rowOff>
                  </from>
                  <to>
                    <xdr:col>8</xdr:col>
                    <xdr:colOff>647700</xdr:colOff>
                    <xdr:row>26</xdr:row>
                    <xdr:rowOff>190500</xdr:rowOff>
                  </to>
                </anchor>
              </controlPr>
            </control>
          </mc:Choice>
        </mc:AlternateContent>
        <mc:AlternateContent xmlns:mc="http://schemas.openxmlformats.org/markup-compatibility/2006">
          <mc:Choice Requires="x14">
            <control shapeId="2400" r:id="rId98" name="Check Box 352">
              <controlPr defaultSize="0" autoFill="0" autoLine="0" autoPict="0">
                <anchor moveWithCells="1" sizeWithCells="1">
                  <from>
                    <xdr:col>8</xdr:col>
                    <xdr:colOff>342900</xdr:colOff>
                    <xdr:row>27</xdr:row>
                    <xdr:rowOff>19050</xdr:rowOff>
                  </from>
                  <to>
                    <xdr:col>8</xdr:col>
                    <xdr:colOff>647700</xdr:colOff>
                    <xdr:row>27</xdr:row>
                    <xdr:rowOff>190500</xdr:rowOff>
                  </to>
                </anchor>
              </controlPr>
            </control>
          </mc:Choice>
        </mc:AlternateContent>
        <mc:AlternateContent xmlns:mc="http://schemas.openxmlformats.org/markup-compatibility/2006">
          <mc:Choice Requires="x14">
            <control shapeId="2401" r:id="rId99" name="Check Box 353">
              <controlPr defaultSize="0" autoFill="0" autoLine="0" autoPict="0">
                <anchor moveWithCells="1" sizeWithCells="1">
                  <from>
                    <xdr:col>8</xdr:col>
                    <xdr:colOff>342900</xdr:colOff>
                    <xdr:row>28</xdr:row>
                    <xdr:rowOff>19050</xdr:rowOff>
                  </from>
                  <to>
                    <xdr:col>8</xdr:col>
                    <xdr:colOff>647700</xdr:colOff>
                    <xdr:row>28</xdr:row>
                    <xdr:rowOff>190500</xdr:rowOff>
                  </to>
                </anchor>
              </controlPr>
            </control>
          </mc:Choice>
        </mc:AlternateContent>
        <mc:AlternateContent xmlns:mc="http://schemas.openxmlformats.org/markup-compatibility/2006">
          <mc:Choice Requires="x14">
            <control shapeId="2402" r:id="rId100" name="Check Box 354">
              <controlPr defaultSize="0" autoFill="0" autoLine="0" autoPict="0">
                <anchor moveWithCells="1" sizeWithCells="1">
                  <from>
                    <xdr:col>8</xdr:col>
                    <xdr:colOff>342900</xdr:colOff>
                    <xdr:row>29</xdr:row>
                    <xdr:rowOff>19050</xdr:rowOff>
                  </from>
                  <to>
                    <xdr:col>8</xdr:col>
                    <xdr:colOff>647700</xdr:colOff>
                    <xdr:row>29</xdr:row>
                    <xdr:rowOff>190500</xdr:rowOff>
                  </to>
                </anchor>
              </controlPr>
            </control>
          </mc:Choice>
        </mc:AlternateContent>
        <mc:AlternateContent xmlns:mc="http://schemas.openxmlformats.org/markup-compatibility/2006">
          <mc:Choice Requires="x14">
            <control shapeId="2403" r:id="rId101" name="Check Box 355">
              <controlPr defaultSize="0" autoFill="0" autoLine="0" autoPict="0">
                <anchor moveWithCells="1" sizeWithCells="1">
                  <from>
                    <xdr:col>8</xdr:col>
                    <xdr:colOff>342900</xdr:colOff>
                    <xdr:row>30</xdr:row>
                    <xdr:rowOff>19050</xdr:rowOff>
                  </from>
                  <to>
                    <xdr:col>8</xdr:col>
                    <xdr:colOff>647700</xdr:colOff>
                    <xdr:row>30</xdr:row>
                    <xdr:rowOff>190500</xdr:rowOff>
                  </to>
                </anchor>
              </controlPr>
            </control>
          </mc:Choice>
        </mc:AlternateContent>
        <mc:AlternateContent xmlns:mc="http://schemas.openxmlformats.org/markup-compatibility/2006">
          <mc:Choice Requires="x14">
            <control shapeId="2404" r:id="rId102" name="Check Box 356">
              <controlPr defaultSize="0" autoFill="0" autoLine="0" autoPict="0">
                <anchor moveWithCells="1" sizeWithCells="1">
                  <from>
                    <xdr:col>8</xdr:col>
                    <xdr:colOff>342900</xdr:colOff>
                    <xdr:row>31</xdr:row>
                    <xdr:rowOff>19050</xdr:rowOff>
                  </from>
                  <to>
                    <xdr:col>8</xdr:col>
                    <xdr:colOff>647700</xdr:colOff>
                    <xdr:row>31</xdr:row>
                    <xdr:rowOff>190500</xdr:rowOff>
                  </to>
                </anchor>
              </controlPr>
            </control>
          </mc:Choice>
        </mc:AlternateContent>
        <mc:AlternateContent xmlns:mc="http://schemas.openxmlformats.org/markup-compatibility/2006">
          <mc:Choice Requires="x14">
            <control shapeId="2405" r:id="rId103" name="Check Box 357">
              <controlPr defaultSize="0" autoFill="0" autoLine="0" autoPict="0">
                <anchor moveWithCells="1" sizeWithCells="1">
                  <from>
                    <xdr:col>8</xdr:col>
                    <xdr:colOff>342900</xdr:colOff>
                    <xdr:row>32</xdr:row>
                    <xdr:rowOff>19050</xdr:rowOff>
                  </from>
                  <to>
                    <xdr:col>8</xdr:col>
                    <xdr:colOff>647700</xdr:colOff>
                    <xdr:row>32</xdr:row>
                    <xdr:rowOff>190500</xdr:rowOff>
                  </to>
                </anchor>
              </controlPr>
            </control>
          </mc:Choice>
        </mc:AlternateContent>
        <mc:AlternateContent xmlns:mc="http://schemas.openxmlformats.org/markup-compatibility/2006">
          <mc:Choice Requires="x14">
            <control shapeId="2406" r:id="rId104" name="Check Box 358">
              <controlPr defaultSize="0" autoFill="0" autoLine="0" autoPict="0">
                <anchor moveWithCells="1" sizeWithCells="1">
                  <from>
                    <xdr:col>9</xdr:col>
                    <xdr:colOff>342900</xdr:colOff>
                    <xdr:row>23</xdr:row>
                    <xdr:rowOff>19050</xdr:rowOff>
                  </from>
                  <to>
                    <xdr:col>9</xdr:col>
                    <xdr:colOff>647700</xdr:colOff>
                    <xdr:row>23</xdr:row>
                    <xdr:rowOff>190500</xdr:rowOff>
                  </to>
                </anchor>
              </controlPr>
            </control>
          </mc:Choice>
        </mc:AlternateContent>
        <mc:AlternateContent xmlns:mc="http://schemas.openxmlformats.org/markup-compatibility/2006">
          <mc:Choice Requires="x14">
            <control shapeId="2407" r:id="rId105" name="Check Box 359">
              <controlPr defaultSize="0" autoFill="0" autoLine="0" autoPict="0">
                <anchor moveWithCells="1" sizeWithCells="1">
                  <from>
                    <xdr:col>9</xdr:col>
                    <xdr:colOff>342900</xdr:colOff>
                    <xdr:row>24</xdr:row>
                    <xdr:rowOff>19050</xdr:rowOff>
                  </from>
                  <to>
                    <xdr:col>9</xdr:col>
                    <xdr:colOff>647700</xdr:colOff>
                    <xdr:row>24</xdr:row>
                    <xdr:rowOff>190500</xdr:rowOff>
                  </to>
                </anchor>
              </controlPr>
            </control>
          </mc:Choice>
        </mc:AlternateContent>
        <mc:AlternateContent xmlns:mc="http://schemas.openxmlformats.org/markup-compatibility/2006">
          <mc:Choice Requires="x14">
            <control shapeId="2408" r:id="rId106" name="Check Box 360">
              <controlPr defaultSize="0" autoFill="0" autoLine="0" autoPict="0">
                <anchor moveWithCells="1" sizeWithCells="1">
                  <from>
                    <xdr:col>9</xdr:col>
                    <xdr:colOff>342900</xdr:colOff>
                    <xdr:row>25</xdr:row>
                    <xdr:rowOff>19050</xdr:rowOff>
                  </from>
                  <to>
                    <xdr:col>9</xdr:col>
                    <xdr:colOff>647700</xdr:colOff>
                    <xdr:row>25</xdr:row>
                    <xdr:rowOff>190500</xdr:rowOff>
                  </to>
                </anchor>
              </controlPr>
            </control>
          </mc:Choice>
        </mc:AlternateContent>
        <mc:AlternateContent xmlns:mc="http://schemas.openxmlformats.org/markup-compatibility/2006">
          <mc:Choice Requires="x14">
            <control shapeId="2409" r:id="rId107" name="Check Box 361">
              <controlPr defaultSize="0" autoFill="0" autoLine="0" autoPict="0">
                <anchor moveWithCells="1" sizeWithCells="1">
                  <from>
                    <xdr:col>9</xdr:col>
                    <xdr:colOff>342900</xdr:colOff>
                    <xdr:row>26</xdr:row>
                    <xdr:rowOff>19050</xdr:rowOff>
                  </from>
                  <to>
                    <xdr:col>9</xdr:col>
                    <xdr:colOff>647700</xdr:colOff>
                    <xdr:row>26</xdr:row>
                    <xdr:rowOff>190500</xdr:rowOff>
                  </to>
                </anchor>
              </controlPr>
            </control>
          </mc:Choice>
        </mc:AlternateContent>
        <mc:AlternateContent xmlns:mc="http://schemas.openxmlformats.org/markup-compatibility/2006">
          <mc:Choice Requires="x14">
            <control shapeId="2410" r:id="rId108" name="Check Box 362">
              <controlPr defaultSize="0" autoFill="0" autoLine="0" autoPict="0">
                <anchor moveWithCells="1" sizeWithCells="1">
                  <from>
                    <xdr:col>9</xdr:col>
                    <xdr:colOff>342900</xdr:colOff>
                    <xdr:row>27</xdr:row>
                    <xdr:rowOff>19050</xdr:rowOff>
                  </from>
                  <to>
                    <xdr:col>9</xdr:col>
                    <xdr:colOff>647700</xdr:colOff>
                    <xdr:row>27</xdr:row>
                    <xdr:rowOff>190500</xdr:rowOff>
                  </to>
                </anchor>
              </controlPr>
            </control>
          </mc:Choice>
        </mc:AlternateContent>
        <mc:AlternateContent xmlns:mc="http://schemas.openxmlformats.org/markup-compatibility/2006">
          <mc:Choice Requires="x14">
            <control shapeId="2411" r:id="rId109" name="Check Box 363">
              <controlPr defaultSize="0" autoFill="0" autoLine="0" autoPict="0">
                <anchor moveWithCells="1" sizeWithCells="1">
                  <from>
                    <xdr:col>9</xdr:col>
                    <xdr:colOff>342900</xdr:colOff>
                    <xdr:row>28</xdr:row>
                    <xdr:rowOff>19050</xdr:rowOff>
                  </from>
                  <to>
                    <xdr:col>9</xdr:col>
                    <xdr:colOff>647700</xdr:colOff>
                    <xdr:row>28</xdr:row>
                    <xdr:rowOff>190500</xdr:rowOff>
                  </to>
                </anchor>
              </controlPr>
            </control>
          </mc:Choice>
        </mc:AlternateContent>
        <mc:AlternateContent xmlns:mc="http://schemas.openxmlformats.org/markup-compatibility/2006">
          <mc:Choice Requires="x14">
            <control shapeId="2412" r:id="rId110" name="Check Box 364">
              <controlPr defaultSize="0" autoFill="0" autoLine="0" autoPict="0">
                <anchor moveWithCells="1" sizeWithCells="1">
                  <from>
                    <xdr:col>9</xdr:col>
                    <xdr:colOff>342900</xdr:colOff>
                    <xdr:row>29</xdr:row>
                    <xdr:rowOff>19050</xdr:rowOff>
                  </from>
                  <to>
                    <xdr:col>9</xdr:col>
                    <xdr:colOff>647700</xdr:colOff>
                    <xdr:row>29</xdr:row>
                    <xdr:rowOff>190500</xdr:rowOff>
                  </to>
                </anchor>
              </controlPr>
            </control>
          </mc:Choice>
        </mc:AlternateContent>
        <mc:AlternateContent xmlns:mc="http://schemas.openxmlformats.org/markup-compatibility/2006">
          <mc:Choice Requires="x14">
            <control shapeId="2413" r:id="rId111" name="Check Box 365">
              <controlPr defaultSize="0" autoFill="0" autoLine="0" autoPict="0">
                <anchor moveWithCells="1" sizeWithCells="1">
                  <from>
                    <xdr:col>9</xdr:col>
                    <xdr:colOff>342900</xdr:colOff>
                    <xdr:row>30</xdr:row>
                    <xdr:rowOff>19050</xdr:rowOff>
                  </from>
                  <to>
                    <xdr:col>9</xdr:col>
                    <xdr:colOff>647700</xdr:colOff>
                    <xdr:row>30</xdr:row>
                    <xdr:rowOff>190500</xdr:rowOff>
                  </to>
                </anchor>
              </controlPr>
            </control>
          </mc:Choice>
        </mc:AlternateContent>
        <mc:AlternateContent xmlns:mc="http://schemas.openxmlformats.org/markup-compatibility/2006">
          <mc:Choice Requires="x14">
            <control shapeId="2414" r:id="rId112" name="Check Box 366">
              <controlPr defaultSize="0" autoFill="0" autoLine="0" autoPict="0">
                <anchor moveWithCells="1" sizeWithCells="1">
                  <from>
                    <xdr:col>9</xdr:col>
                    <xdr:colOff>342900</xdr:colOff>
                    <xdr:row>31</xdr:row>
                    <xdr:rowOff>19050</xdr:rowOff>
                  </from>
                  <to>
                    <xdr:col>9</xdr:col>
                    <xdr:colOff>647700</xdr:colOff>
                    <xdr:row>31</xdr:row>
                    <xdr:rowOff>190500</xdr:rowOff>
                  </to>
                </anchor>
              </controlPr>
            </control>
          </mc:Choice>
        </mc:AlternateContent>
        <mc:AlternateContent xmlns:mc="http://schemas.openxmlformats.org/markup-compatibility/2006">
          <mc:Choice Requires="x14">
            <control shapeId="2415" r:id="rId113" name="Check Box 367">
              <controlPr defaultSize="0" autoFill="0" autoLine="0" autoPict="0">
                <anchor moveWithCells="1" sizeWithCells="1">
                  <from>
                    <xdr:col>9</xdr:col>
                    <xdr:colOff>342900</xdr:colOff>
                    <xdr:row>32</xdr:row>
                    <xdr:rowOff>19050</xdr:rowOff>
                  </from>
                  <to>
                    <xdr:col>9</xdr:col>
                    <xdr:colOff>647700</xdr:colOff>
                    <xdr:row>32</xdr:row>
                    <xdr:rowOff>190500</xdr:rowOff>
                  </to>
                </anchor>
              </controlPr>
            </control>
          </mc:Choice>
        </mc:AlternateContent>
        <mc:AlternateContent xmlns:mc="http://schemas.openxmlformats.org/markup-compatibility/2006">
          <mc:Choice Requires="x14">
            <control shapeId="2542" r:id="rId114" name="Check Box 494">
              <controlPr defaultSize="0" autoFill="0" autoLine="0" autoPict="0">
                <anchor moveWithCells="1" sizeWithCells="1">
                  <from>
                    <xdr:col>4</xdr:col>
                    <xdr:colOff>342900</xdr:colOff>
                    <xdr:row>33</xdr:row>
                    <xdr:rowOff>19050</xdr:rowOff>
                  </from>
                  <to>
                    <xdr:col>4</xdr:col>
                    <xdr:colOff>647700</xdr:colOff>
                    <xdr:row>33</xdr:row>
                    <xdr:rowOff>190500</xdr:rowOff>
                  </to>
                </anchor>
              </controlPr>
            </control>
          </mc:Choice>
        </mc:AlternateContent>
        <mc:AlternateContent xmlns:mc="http://schemas.openxmlformats.org/markup-compatibility/2006">
          <mc:Choice Requires="x14">
            <control shapeId="2543" r:id="rId115" name="Check Box 495">
              <controlPr defaultSize="0" autoFill="0" autoLine="0" autoPict="0">
                <anchor moveWithCells="1" sizeWithCells="1">
                  <from>
                    <xdr:col>5</xdr:col>
                    <xdr:colOff>342900</xdr:colOff>
                    <xdr:row>33</xdr:row>
                    <xdr:rowOff>19050</xdr:rowOff>
                  </from>
                  <to>
                    <xdr:col>5</xdr:col>
                    <xdr:colOff>647700</xdr:colOff>
                    <xdr:row>33</xdr:row>
                    <xdr:rowOff>190500</xdr:rowOff>
                  </to>
                </anchor>
              </controlPr>
            </control>
          </mc:Choice>
        </mc:AlternateContent>
        <mc:AlternateContent xmlns:mc="http://schemas.openxmlformats.org/markup-compatibility/2006">
          <mc:Choice Requires="x14">
            <control shapeId="2544" r:id="rId116" name="Check Box 496">
              <controlPr defaultSize="0" autoFill="0" autoLine="0" autoPict="0">
                <anchor moveWithCells="1" sizeWithCells="1">
                  <from>
                    <xdr:col>6</xdr:col>
                    <xdr:colOff>342900</xdr:colOff>
                    <xdr:row>33</xdr:row>
                    <xdr:rowOff>19050</xdr:rowOff>
                  </from>
                  <to>
                    <xdr:col>6</xdr:col>
                    <xdr:colOff>647700</xdr:colOff>
                    <xdr:row>33</xdr:row>
                    <xdr:rowOff>190500</xdr:rowOff>
                  </to>
                </anchor>
              </controlPr>
            </control>
          </mc:Choice>
        </mc:AlternateContent>
        <mc:AlternateContent xmlns:mc="http://schemas.openxmlformats.org/markup-compatibility/2006">
          <mc:Choice Requires="x14">
            <control shapeId="2545" r:id="rId117" name="Check Box 497">
              <controlPr defaultSize="0" autoFill="0" autoLine="0" autoPict="0">
                <anchor moveWithCells="1" sizeWithCells="1">
                  <from>
                    <xdr:col>7</xdr:col>
                    <xdr:colOff>342900</xdr:colOff>
                    <xdr:row>33</xdr:row>
                    <xdr:rowOff>19050</xdr:rowOff>
                  </from>
                  <to>
                    <xdr:col>7</xdr:col>
                    <xdr:colOff>647700</xdr:colOff>
                    <xdr:row>33</xdr:row>
                    <xdr:rowOff>190500</xdr:rowOff>
                  </to>
                </anchor>
              </controlPr>
            </control>
          </mc:Choice>
        </mc:AlternateContent>
        <mc:AlternateContent xmlns:mc="http://schemas.openxmlformats.org/markup-compatibility/2006">
          <mc:Choice Requires="x14">
            <control shapeId="2546" r:id="rId118" name="Check Box 498">
              <controlPr defaultSize="0" autoFill="0" autoLine="0" autoPict="0">
                <anchor moveWithCells="1" sizeWithCells="1">
                  <from>
                    <xdr:col>8</xdr:col>
                    <xdr:colOff>342900</xdr:colOff>
                    <xdr:row>33</xdr:row>
                    <xdr:rowOff>19050</xdr:rowOff>
                  </from>
                  <to>
                    <xdr:col>8</xdr:col>
                    <xdr:colOff>647700</xdr:colOff>
                    <xdr:row>33</xdr:row>
                    <xdr:rowOff>190500</xdr:rowOff>
                  </to>
                </anchor>
              </controlPr>
            </control>
          </mc:Choice>
        </mc:AlternateContent>
        <mc:AlternateContent xmlns:mc="http://schemas.openxmlformats.org/markup-compatibility/2006">
          <mc:Choice Requires="x14">
            <control shapeId="2547" r:id="rId119" name="Check Box 499">
              <controlPr defaultSize="0" autoFill="0" autoLine="0" autoPict="0">
                <anchor moveWithCells="1" sizeWithCells="1">
                  <from>
                    <xdr:col>9</xdr:col>
                    <xdr:colOff>342900</xdr:colOff>
                    <xdr:row>33</xdr:row>
                    <xdr:rowOff>19050</xdr:rowOff>
                  </from>
                  <to>
                    <xdr:col>9</xdr:col>
                    <xdr:colOff>647700</xdr:colOff>
                    <xdr:row>33</xdr:row>
                    <xdr:rowOff>190500</xdr:rowOff>
                  </to>
                </anchor>
              </controlPr>
            </control>
          </mc:Choice>
        </mc:AlternateContent>
        <mc:AlternateContent xmlns:mc="http://schemas.openxmlformats.org/markup-compatibility/2006">
          <mc:Choice Requires="x14">
            <control shapeId="2548" r:id="rId120" name="Check Box 500">
              <controlPr defaultSize="0" autoFill="0" autoLine="0" autoPict="0">
                <anchor moveWithCells="1" sizeWithCells="1">
                  <from>
                    <xdr:col>4</xdr:col>
                    <xdr:colOff>342900</xdr:colOff>
                    <xdr:row>34</xdr:row>
                    <xdr:rowOff>19050</xdr:rowOff>
                  </from>
                  <to>
                    <xdr:col>4</xdr:col>
                    <xdr:colOff>647700</xdr:colOff>
                    <xdr:row>34</xdr:row>
                    <xdr:rowOff>190500</xdr:rowOff>
                  </to>
                </anchor>
              </controlPr>
            </control>
          </mc:Choice>
        </mc:AlternateContent>
        <mc:AlternateContent xmlns:mc="http://schemas.openxmlformats.org/markup-compatibility/2006">
          <mc:Choice Requires="x14">
            <control shapeId="2549" r:id="rId121" name="Check Box 501">
              <controlPr defaultSize="0" autoFill="0" autoLine="0" autoPict="0">
                <anchor moveWithCells="1" sizeWithCells="1">
                  <from>
                    <xdr:col>5</xdr:col>
                    <xdr:colOff>342900</xdr:colOff>
                    <xdr:row>34</xdr:row>
                    <xdr:rowOff>19050</xdr:rowOff>
                  </from>
                  <to>
                    <xdr:col>5</xdr:col>
                    <xdr:colOff>647700</xdr:colOff>
                    <xdr:row>34</xdr:row>
                    <xdr:rowOff>190500</xdr:rowOff>
                  </to>
                </anchor>
              </controlPr>
            </control>
          </mc:Choice>
        </mc:AlternateContent>
        <mc:AlternateContent xmlns:mc="http://schemas.openxmlformats.org/markup-compatibility/2006">
          <mc:Choice Requires="x14">
            <control shapeId="2550" r:id="rId122" name="Check Box 502">
              <controlPr defaultSize="0" autoFill="0" autoLine="0" autoPict="0">
                <anchor moveWithCells="1" sizeWithCells="1">
                  <from>
                    <xdr:col>6</xdr:col>
                    <xdr:colOff>342900</xdr:colOff>
                    <xdr:row>34</xdr:row>
                    <xdr:rowOff>19050</xdr:rowOff>
                  </from>
                  <to>
                    <xdr:col>6</xdr:col>
                    <xdr:colOff>647700</xdr:colOff>
                    <xdr:row>34</xdr:row>
                    <xdr:rowOff>190500</xdr:rowOff>
                  </to>
                </anchor>
              </controlPr>
            </control>
          </mc:Choice>
        </mc:AlternateContent>
        <mc:AlternateContent xmlns:mc="http://schemas.openxmlformats.org/markup-compatibility/2006">
          <mc:Choice Requires="x14">
            <control shapeId="2551" r:id="rId123" name="Check Box 503">
              <controlPr defaultSize="0" autoFill="0" autoLine="0" autoPict="0">
                <anchor moveWithCells="1" sizeWithCells="1">
                  <from>
                    <xdr:col>7</xdr:col>
                    <xdr:colOff>342900</xdr:colOff>
                    <xdr:row>34</xdr:row>
                    <xdr:rowOff>19050</xdr:rowOff>
                  </from>
                  <to>
                    <xdr:col>7</xdr:col>
                    <xdr:colOff>647700</xdr:colOff>
                    <xdr:row>34</xdr:row>
                    <xdr:rowOff>190500</xdr:rowOff>
                  </to>
                </anchor>
              </controlPr>
            </control>
          </mc:Choice>
        </mc:AlternateContent>
        <mc:AlternateContent xmlns:mc="http://schemas.openxmlformats.org/markup-compatibility/2006">
          <mc:Choice Requires="x14">
            <control shapeId="2552" r:id="rId124" name="Check Box 504">
              <controlPr defaultSize="0" autoFill="0" autoLine="0" autoPict="0">
                <anchor moveWithCells="1" sizeWithCells="1">
                  <from>
                    <xdr:col>8</xdr:col>
                    <xdr:colOff>342900</xdr:colOff>
                    <xdr:row>34</xdr:row>
                    <xdr:rowOff>19050</xdr:rowOff>
                  </from>
                  <to>
                    <xdr:col>8</xdr:col>
                    <xdr:colOff>647700</xdr:colOff>
                    <xdr:row>34</xdr:row>
                    <xdr:rowOff>190500</xdr:rowOff>
                  </to>
                </anchor>
              </controlPr>
            </control>
          </mc:Choice>
        </mc:AlternateContent>
        <mc:AlternateContent xmlns:mc="http://schemas.openxmlformats.org/markup-compatibility/2006">
          <mc:Choice Requires="x14">
            <control shapeId="2553" r:id="rId125" name="Check Box 505">
              <controlPr defaultSize="0" autoFill="0" autoLine="0" autoPict="0">
                <anchor moveWithCells="1" sizeWithCells="1">
                  <from>
                    <xdr:col>9</xdr:col>
                    <xdr:colOff>342900</xdr:colOff>
                    <xdr:row>34</xdr:row>
                    <xdr:rowOff>19050</xdr:rowOff>
                  </from>
                  <to>
                    <xdr:col>9</xdr:col>
                    <xdr:colOff>647700</xdr:colOff>
                    <xdr:row>34</xdr:row>
                    <xdr:rowOff>190500</xdr:rowOff>
                  </to>
                </anchor>
              </controlPr>
            </control>
          </mc:Choice>
        </mc:AlternateContent>
        <mc:AlternateContent xmlns:mc="http://schemas.openxmlformats.org/markup-compatibility/2006">
          <mc:Choice Requires="x14">
            <control shapeId="2554" r:id="rId126" name="Check Box 506">
              <controlPr defaultSize="0" autoFill="0" autoLine="0" autoPict="0">
                <anchor moveWithCells="1" sizeWithCells="1">
                  <from>
                    <xdr:col>4</xdr:col>
                    <xdr:colOff>342900</xdr:colOff>
                    <xdr:row>35</xdr:row>
                    <xdr:rowOff>19050</xdr:rowOff>
                  </from>
                  <to>
                    <xdr:col>4</xdr:col>
                    <xdr:colOff>647700</xdr:colOff>
                    <xdr:row>35</xdr:row>
                    <xdr:rowOff>190500</xdr:rowOff>
                  </to>
                </anchor>
              </controlPr>
            </control>
          </mc:Choice>
        </mc:AlternateContent>
        <mc:AlternateContent xmlns:mc="http://schemas.openxmlformats.org/markup-compatibility/2006">
          <mc:Choice Requires="x14">
            <control shapeId="2555" r:id="rId127" name="Check Box 507">
              <controlPr defaultSize="0" autoFill="0" autoLine="0" autoPict="0">
                <anchor moveWithCells="1" sizeWithCells="1">
                  <from>
                    <xdr:col>5</xdr:col>
                    <xdr:colOff>342900</xdr:colOff>
                    <xdr:row>35</xdr:row>
                    <xdr:rowOff>19050</xdr:rowOff>
                  </from>
                  <to>
                    <xdr:col>5</xdr:col>
                    <xdr:colOff>647700</xdr:colOff>
                    <xdr:row>35</xdr:row>
                    <xdr:rowOff>190500</xdr:rowOff>
                  </to>
                </anchor>
              </controlPr>
            </control>
          </mc:Choice>
        </mc:AlternateContent>
        <mc:AlternateContent xmlns:mc="http://schemas.openxmlformats.org/markup-compatibility/2006">
          <mc:Choice Requires="x14">
            <control shapeId="2556" r:id="rId128" name="Check Box 508">
              <controlPr defaultSize="0" autoFill="0" autoLine="0" autoPict="0">
                <anchor moveWithCells="1" sizeWithCells="1">
                  <from>
                    <xdr:col>6</xdr:col>
                    <xdr:colOff>342900</xdr:colOff>
                    <xdr:row>35</xdr:row>
                    <xdr:rowOff>19050</xdr:rowOff>
                  </from>
                  <to>
                    <xdr:col>6</xdr:col>
                    <xdr:colOff>647700</xdr:colOff>
                    <xdr:row>35</xdr:row>
                    <xdr:rowOff>190500</xdr:rowOff>
                  </to>
                </anchor>
              </controlPr>
            </control>
          </mc:Choice>
        </mc:AlternateContent>
        <mc:AlternateContent xmlns:mc="http://schemas.openxmlformats.org/markup-compatibility/2006">
          <mc:Choice Requires="x14">
            <control shapeId="2557" r:id="rId129" name="Check Box 509">
              <controlPr defaultSize="0" autoFill="0" autoLine="0" autoPict="0">
                <anchor moveWithCells="1" sizeWithCells="1">
                  <from>
                    <xdr:col>7</xdr:col>
                    <xdr:colOff>342900</xdr:colOff>
                    <xdr:row>35</xdr:row>
                    <xdr:rowOff>19050</xdr:rowOff>
                  </from>
                  <to>
                    <xdr:col>7</xdr:col>
                    <xdr:colOff>647700</xdr:colOff>
                    <xdr:row>35</xdr:row>
                    <xdr:rowOff>190500</xdr:rowOff>
                  </to>
                </anchor>
              </controlPr>
            </control>
          </mc:Choice>
        </mc:AlternateContent>
        <mc:AlternateContent xmlns:mc="http://schemas.openxmlformats.org/markup-compatibility/2006">
          <mc:Choice Requires="x14">
            <control shapeId="2558" r:id="rId130" name="Check Box 510">
              <controlPr defaultSize="0" autoFill="0" autoLine="0" autoPict="0">
                <anchor moveWithCells="1" sizeWithCells="1">
                  <from>
                    <xdr:col>8</xdr:col>
                    <xdr:colOff>342900</xdr:colOff>
                    <xdr:row>35</xdr:row>
                    <xdr:rowOff>19050</xdr:rowOff>
                  </from>
                  <to>
                    <xdr:col>8</xdr:col>
                    <xdr:colOff>647700</xdr:colOff>
                    <xdr:row>35</xdr:row>
                    <xdr:rowOff>190500</xdr:rowOff>
                  </to>
                </anchor>
              </controlPr>
            </control>
          </mc:Choice>
        </mc:AlternateContent>
        <mc:AlternateContent xmlns:mc="http://schemas.openxmlformats.org/markup-compatibility/2006">
          <mc:Choice Requires="x14">
            <control shapeId="2559" r:id="rId131" name="Check Box 511">
              <controlPr defaultSize="0" autoFill="0" autoLine="0" autoPict="0">
                <anchor moveWithCells="1" sizeWithCells="1">
                  <from>
                    <xdr:col>9</xdr:col>
                    <xdr:colOff>342900</xdr:colOff>
                    <xdr:row>35</xdr:row>
                    <xdr:rowOff>19050</xdr:rowOff>
                  </from>
                  <to>
                    <xdr:col>9</xdr:col>
                    <xdr:colOff>647700</xdr:colOff>
                    <xdr:row>35</xdr:row>
                    <xdr:rowOff>190500</xdr:rowOff>
                  </to>
                </anchor>
              </controlPr>
            </control>
          </mc:Choice>
        </mc:AlternateContent>
        <mc:AlternateContent xmlns:mc="http://schemas.openxmlformats.org/markup-compatibility/2006">
          <mc:Choice Requires="x14">
            <control shapeId="2560" r:id="rId132" name="Check Box 512">
              <controlPr defaultSize="0" autoFill="0" autoLine="0" autoPict="0">
                <anchor moveWithCells="1" sizeWithCells="1">
                  <from>
                    <xdr:col>4</xdr:col>
                    <xdr:colOff>342900</xdr:colOff>
                    <xdr:row>36</xdr:row>
                    <xdr:rowOff>19050</xdr:rowOff>
                  </from>
                  <to>
                    <xdr:col>4</xdr:col>
                    <xdr:colOff>647700</xdr:colOff>
                    <xdr:row>36</xdr:row>
                    <xdr:rowOff>190500</xdr:rowOff>
                  </to>
                </anchor>
              </controlPr>
            </control>
          </mc:Choice>
        </mc:AlternateContent>
        <mc:AlternateContent xmlns:mc="http://schemas.openxmlformats.org/markup-compatibility/2006">
          <mc:Choice Requires="x14">
            <control shapeId="2561" r:id="rId133" name="Check Box 513">
              <controlPr defaultSize="0" autoFill="0" autoLine="0" autoPict="0">
                <anchor moveWithCells="1" sizeWithCells="1">
                  <from>
                    <xdr:col>5</xdr:col>
                    <xdr:colOff>342900</xdr:colOff>
                    <xdr:row>36</xdr:row>
                    <xdr:rowOff>19050</xdr:rowOff>
                  </from>
                  <to>
                    <xdr:col>5</xdr:col>
                    <xdr:colOff>647700</xdr:colOff>
                    <xdr:row>36</xdr:row>
                    <xdr:rowOff>190500</xdr:rowOff>
                  </to>
                </anchor>
              </controlPr>
            </control>
          </mc:Choice>
        </mc:AlternateContent>
        <mc:AlternateContent xmlns:mc="http://schemas.openxmlformats.org/markup-compatibility/2006">
          <mc:Choice Requires="x14">
            <control shapeId="2562" r:id="rId134" name="Check Box 514">
              <controlPr defaultSize="0" autoFill="0" autoLine="0" autoPict="0">
                <anchor moveWithCells="1" sizeWithCells="1">
                  <from>
                    <xdr:col>6</xdr:col>
                    <xdr:colOff>342900</xdr:colOff>
                    <xdr:row>36</xdr:row>
                    <xdr:rowOff>19050</xdr:rowOff>
                  </from>
                  <to>
                    <xdr:col>6</xdr:col>
                    <xdr:colOff>647700</xdr:colOff>
                    <xdr:row>36</xdr:row>
                    <xdr:rowOff>190500</xdr:rowOff>
                  </to>
                </anchor>
              </controlPr>
            </control>
          </mc:Choice>
        </mc:AlternateContent>
        <mc:AlternateContent xmlns:mc="http://schemas.openxmlformats.org/markup-compatibility/2006">
          <mc:Choice Requires="x14">
            <control shapeId="2563" r:id="rId135" name="Check Box 515">
              <controlPr defaultSize="0" autoFill="0" autoLine="0" autoPict="0">
                <anchor moveWithCells="1" sizeWithCells="1">
                  <from>
                    <xdr:col>7</xdr:col>
                    <xdr:colOff>342900</xdr:colOff>
                    <xdr:row>36</xdr:row>
                    <xdr:rowOff>19050</xdr:rowOff>
                  </from>
                  <to>
                    <xdr:col>7</xdr:col>
                    <xdr:colOff>647700</xdr:colOff>
                    <xdr:row>36</xdr:row>
                    <xdr:rowOff>190500</xdr:rowOff>
                  </to>
                </anchor>
              </controlPr>
            </control>
          </mc:Choice>
        </mc:AlternateContent>
        <mc:AlternateContent xmlns:mc="http://schemas.openxmlformats.org/markup-compatibility/2006">
          <mc:Choice Requires="x14">
            <control shapeId="2564" r:id="rId136" name="Check Box 516">
              <controlPr defaultSize="0" autoFill="0" autoLine="0" autoPict="0">
                <anchor moveWithCells="1" sizeWithCells="1">
                  <from>
                    <xdr:col>8</xdr:col>
                    <xdr:colOff>342900</xdr:colOff>
                    <xdr:row>36</xdr:row>
                    <xdr:rowOff>19050</xdr:rowOff>
                  </from>
                  <to>
                    <xdr:col>8</xdr:col>
                    <xdr:colOff>647700</xdr:colOff>
                    <xdr:row>36</xdr:row>
                    <xdr:rowOff>190500</xdr:rowOff>
                  </to>
                </anchor>
              </controlPr>
            </control>
          </mc:Choice>
        </mc:AlternateContent>
        <mc:AlternateContent xmlns:mc="http://schemas.openxmlformats.org/markup-compatibility/2006">
          <mc:Choice Requires="x14">
            <control shapeId="2565" r:id="rId137" name="Check Box 517">
              <controlPr defaultSize="0" autoFill="0" autoLine="0" autoPict="0">
                <anchor moveWithCells="1" sizeWithCells="1">
                  <from>
                    <xdr:col>9</xdr:col>
                    <xdr:colOff>342900</xdr:colOff>
                    <xdr:row>36</xdr:row>
                    <xdr:rowOff>19050</xdr:rowOff>
                  </from>
                  <to>
                    <xdr:col>9</xdr:col>
                    <xdr:colOff>647700</xdr:colOff>
                    <xdr:row>36</xdr:row>
                    <xdr:rowOff>190500</xdr:rowOff>
                  </to>
                </anchor>
              </controlPr>
            </control>
          </mc:Choice>
        </mc:AlternateContent>
        <mc:AlternateContent xmlns:mc="http://schemas.openxmlformats.org/markup-compatibility/2006">
          <mc:Choice Requires="x14">
            <control shapeId="2566" r:id="rId138" name="Check Box 518">
              <controlPr defaultSize="0" autoFill="0" autoLine="0" autoPict="0">
                <anchor moveWithCells="1" sizeWithCells="1">
                  <from>
                    <xdr:col>4</xdr:col>
                    <xdr:colOff>342900</xdr:colOff>
                    <xdr:row>37</xdr:row>
                    <xdr:rowOff>19050</xdr:rowOff>
                  </from>
                  <to>
                    <xdr:col>4</xdr:col>
                    <xdr:colOff>647700</xdr:colOff>
                    <xdr:row>37</xdr:row>
                    <xdr:rowOff>190500</xdr:rowOff>
                  </to>
                </anchor>
              </controlPr>
            </control>
          </mc:Choice>
        </mc:AlternateContent>
        <mc:AlternateContent xmlns:mc="http://schemas.openxmlformats.org/markup-compatibility/2006">
          <mc:Choice Requires="x14">
            <control shapeId="2567" r:id="rId139" name="Check Box 519">
              <controlPr defaultSize="0" autoFill="0" autoLine="0" autoPict="0">
                <anchor moveWithCells="1" sizeWithCells="1">
                  <from>
                    <xdr:col>5</xdr:col>
                    <xdr:colOff>342900</xdr:colOff>
                    <xdr:row>37</xdr:row>
                    <xdr:rowOff>19050</xdr:rowOff>
                  </from>
                  <to>
                    <xdr:col>5</xdr:col>
                    <xdr:colOff>647700</xdr:colOff>
                    <xdr:row>37</xdr:row>
                    <xdr:rowOff>190500</xdr:rowOff>
                  </to>
                </anchor>
              </controlPr>
            </control>
          </mc:Choice>
        </mc:AlternateContent>
        <mc:AlternateContent xmlns:mc="http://schemas.openxmlformats.org/markup-compatibility/2006">
          <mc:Choice Requires="x14">
            <control shapeId="2568" r:id="rId140" name="Check Box 520">
              <controlPr defaultSize="0" autoFill="0" autoLine="0" autoPict="0">
                <anchor moveWithCells="1" sizeWithCells="1">
                  <from>
                    <xdr:col>6</xdr:col>
                    <xdr:colOff>342900</xdr:colOff>
                    <xdr:row>37</xdr:row>
                    <xdr:rowOff>19050</xdr:rowOff>
                  </from>
                  <to>
                    <xdr:col>6</xdr:col>
                    <xdr:colOff>647700</xdr:colOff>
                    <xdr:row>37</xdr:row>
                    <xdr:rowOff>190500</xdr:rowOff>
                  </to>
                </anchor>
              </controlPr>
            </control>
          </mc:Choice>
        </mc:AlternateContent>
        <mc:AlternateContent xmlns:mc="http://schemas.openxmlformats.org/markup-compatibility/2006">
          <mc:Choice Requires="x14">
            <control shapeId="2569" r:id="rId141" name="Check Box 521">
              <controlPr defaultSize="0" autoFill="0" autoLine="0" autoPict="0">
                <anchor moveWithCells="1" sizeWithCells="1">
                  <from>
                    <xdr:col>7</xdr:col>
                    <xdr:colOff>342900</xdr:colOff>
                    <xdr:row>37</xdr:row>
                    <xdr:rowOff>19050</xdr:rowOff>
                  </from>
                  <to>
                    <xdr:col>7</xdr:col>
                    <xdr:colOff>647700</xdr:colOff>
                    <xdr:row>37</xdr:row>
                    <xdr:rowOff>190500</xdr:rowOff>
                  </to>
                </anchor>
              </controlPr>
            </control>
          </mc:Choice>
        </mc:AlternateContent>
        <mc:AlternateContent xmlns:mc="http://schemas.openxmlformats.org/markup-compatibility/2006">
          <mc:Choice Requires="x14">
            <control shapeId="2570" r:id="rId142" name="Check Box 522">
              <controlPr defaultSize="0" autoFill="0" autoLine="0" autoPict="0">
                <anchor moveWithCells="1" sizeWithCells="1">
                  <from>
                    <xdr:col>8</xdr:col>
                    <xdr:colOff>342900</xdr:colOff>
                    <xdr:row>37</xdr:row>
                    <xdr:rowOff>19050</xdr:rowOff>
                  </from>
                  <to>
                    <xdr:col>8</xdr:col>
                    <xdr:colOff>647700</xdr:colOff>
                    <xdr:row>37</xdr:row>
                    <xdr:rowOff>190500</xdr:rowOff>
                  </to>
                </anchor>
              </controlPr>
            </control>
          </mc:Choice>
        </mc:AlternateContent>
        <mc:AlternateContent xmlns:mc="http://schemas.openxmlformats.org/markup-compatibility/2006">
          <mc:Choice Requires="x14">
            <control shapeId="2571" r:id="rId143" name="Check Box 523">
              <controlPr defaultSize="0" autoFill="0" autoLine="0" autoPict="0">
                <anchor moveWithCells="1" sizeWithCells="1">
                  <from>
                    <xdr:col>9</xdr:col>
                    <xdr:colOff>342900</xdr:colOff>
                    <xdr:row>37</xdr:row>
                    <xdr:rowOff>19050</xdr:rowOff>
                  </from>
                  <to>
                    <xdr:col>9</xdr:col>
                    <xdr:colOff>647700</xdr:colOff>
                    <xdr:row>37</xdr:row>
                    <xdr:rowOff>190500</xdr:rowOff>
                  </to>
                </anchor>
              </controlPr>
            </control>
          </mc:Choice>
        </mc:AlternateContent>
        <mc:AlternateContent xmlns:mc="http://schemas.openxmlformats.org/markup-compatibility/2006">
          <mc:Choice Requires="x14">
            <control shapeId="2575" r:id="rId144" name="Button 527">
              <controlPr defaultSize="0" print="0" autoFill="0" autoPict="0" macro="[0]!Module1AutoFitCells">
                <anchor moveWithCells="1" sizeWithCells="1">
                  <from>
                    <xdr:col>3</xdr:col>
                    <xdr:colOff>1704975</xdr:colOff>
                    <xdr:row>39</xdr:row>
                    <xdr:rowOff>38100</xdr:rowOff>
                  </from>
                  <to>
                    <xdr:col>4</xdr:col>
                    <xdr:colOff>0</xdr:colOff>
                    <xdr:row>40</xdr:row>
                    <xdr:rowOff>104775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autoPageBreaks="0" fitToPage="1"/>
  </sheetPr>
  <dimension ref="C1:BT700"/>
  <sheetViews>
    <sheetView showGridLines="0" showRowColHeaders="0" zoomScaleNormal="100" zoomScaleSheetLayoutView="40" workbookViewId="0">
      <selection activeCell="C3" sqref="C3:M3"/>
    </sheetView>
  </sheetViews>
  <sheetFormatPr defaultColWidth="9.140625" defaultRowHeight="15" x14ac:dyDescent="0.25"/>
  <cols>
    <col min="1" max="1" width="3.28515625" customWidth="1"/>
    <col min="2" max="2" width="0.5703125" customWidth="1"/>
    <col min="3" max="3" width="13.140625" customWidth="1"/>
    <col min="4" max="4" width="2.140625" customWidth="1"/>
    <col min="5" max="7" width="9.5703125" customWidth="1"/>
    <col min="8" max="8" width="11" customWidth="1"/>
    <col min="9" max="9" width="2.140625" customWidth="1"/>
    <col min="10" max="10" width="46.42578125" customWidth="1"/>
    <col min="11" max="11" width="6.85546875" customWidth="1"/>
    <col min="12" max="12" width="5.85546875" customWidth="1"/>
    <col min="13" max="13" width="6.85546875" customWidth="1"/>
    <col min="14" max="14" width="6.140625" customWidth="1"/>
    <col min="15" max="15" width="16.28515625" hidden="1" customWidth="1"/>
    <col min="16" max="16" width="9.140625" style="54" hidden="1" customWidth="1"/>
    <col min="17" max="18" width="9.140625" style="52" hidden="1" customWidth="1"/>
    <col min="19" max="19" width="9.140625" style="51" hidden="1" customWidth="1"/>
    <col min="20" max="22" width="9.140625" style="52" hidden="1" customWidth="1"/>
    <col min="23" max="23" width="15.7109375" style="52" hidden="1" customWidth="1"/>
    <col min="24" max="24" width="13.5703125" style="52" hidden="1" customWidth="1"/>
    <col min="25" max="25" width="17" style="52" hidden="1" customWidth="1"/>
    <col min="26" max="26" width="20" style="52" hidden="1" customWidth="1"/>
    <col min="27" max="27" width="25.5703125" style="52" hidden="1" customWidth="1"/>
    <col min="28" max="28" width="12.7109375" style="52" hidden="1" customWidth="1"/>
    <col min="29" max="29" width="17.42578125" style="52" hidden="1" customWidth="1"/>
    <col min="30" max="33" width="12.7109375" style="52" hidden="1" customWidth="1"/>
    <col min="34" max="34" width="9.85546875" style="355" hidden="1" customWidth="1"/>
    <col min="35" max="35" width="12.42578125" style="355" hidden="1" customWidth="1"/>
    <col min="36" max="36" width="13.85546875" style="52" hidden="1" customWidth="1"/>
    <col min="37" max="38" width="9.140625" style="52" hidden="1" customWidth="1"/>
    <col min="39" max="39" width="14.28515625" style="52" hidden="1" customWidth="1"/>
    <col min="40" max="41" width="9.140625" style="52" hidden="1" customWidth="1"/>
    <col min="42" max="42" width="11.140625" style="52" hidden="1" customWidth="1"/>
    <col min="43" max="46" width="9.140625" style="52" hidden="1" customWidth="1"/>
    <col min="47" max="47" width="12" style="52" hidden="1" customWidth="1"/>
    <col min="48" max="51" width="9.140625" style="52" hidden="1" customWidth="1"/>
    <col min="52" max="58" width="9.140625" hidden="1" customWidth="1"/>
    <col min="59" max="59" width="9.140625" customWidth="1"/>
    <col min="60" max="60" width="42.28515625" customWidth="1"/>
    <col min="61" max="61" width="26.5703125" style="75" customWidth="1"/>
    <col min="62" max="62" width="29.5703125" style="75" customWidth="1"/>
    <col min="63" max="63" width="36.5703125" style="75" customWidth="1"/>
    <col min="64" max="65" width="118.140625" style="75" customWidth="1"/>
    <col min="66" max="66" width="118.140625" style="76" customWidth="1"/>
    <col min="67" max="67" width="11.5703125" style="76" customWidth="1"/>
    <col min="68" max="68" width="43.42578125" style="76" customWidth="1"/>
    <col min="69" max="69" width="9.140625" customWidth="1"/>
  </cols>
  <sheetData>
    <row r="1" spans="3:68" ht="50.1" customHeight="1" x14ac:dyDescent="0.35">
      <c r="C1" s="9" t="str">
        <f>Présentation!$B$1</f>
        <v>Outil d'identification des bénéfices et des risques (BeRT) v2 :</v>
      </c>
      <c r="W1" s="357" t="str">
        <f>Présentation!$B$1</f>
        <v>Outil d'identification des bénéfices et des risques (BeRT) v2 :</v>
      </c>
    </row>
    <row r="2" spans="3:68" ht="25.5" x14ac:dyDescent="0.35">
      <c r="C2" s="234" t="str">
        <f>Présentation!$B$2</f>
        <v>Pour aider les pays à prendre en compte et respecter les garanties de Cancún</v>
      </c>
      <c r="D2" s="9"/>
      <c r="E2" s="9"/>
      <c r="W2" s="358" t="str">
        <f>Présentation!$B$2</f>
        <v>Pour aider les pays à prendre en compte et respecter les garanties de Cancún</v>
      </c>
    </row>
    <row r="3" spans="3:68" ht="60" customHeight="1" x14ac:dyDescent="0.35">
      <c r="C3" s="647" t="str">
        <f>Présentation!$C$14</f>
        <v>Module 2 - Identification des risques et des bénéfices des actions REDD+</v>
      </c>
      <c r="D3" s="647"/>
      <c r="E3" s="647"/>
      <c r="F3" s="647"/>
      <c r="G3" s="647"/>
      <c r="H3" s="647"/>
      <c r="I3" s="647"/>
      <c r="J3" s="647"/>
      <c r="K3" s="647"/>
      <c r="L3" s="647"/>
      <c r="M3" s="647"/>
      <c r="W3" s="359" t="str">
        <f>Présentation!$C$14</f>
        <v>Module 2 - Identification des risques et des bénéfices des actions REDD+</v>
      </c>
    </row>
    <row r="5" spans="3:68" ht="30" customHeight="1" x14ac:dyDescent="0.3">
      <c r="C5" s="227" t="str">
        <f t="shared" ref="C5:C10" si="0">W5</f>
        <v>Objectif :</v>
      </c>
      <c r="W5" s="360" t="s">
        <v>151</v>
      </c>
    </row>
    <row r="6" spans="3:68" ht="90" customHeight="1" x14ac:dyDescent="0.25">
      <c r="C6" s="608" t="str">
        <f t="shared" si="0"/>
        <v>L'objectif est de rapidement évaluer les risques et les bénéfices potentiels des actions REDD+ documentés dans le Module 1. Ces informations seront utilisées dans le Module 3 pour déterminer dans quelle mesure les politiques, les lois et les règlements (PLR) existantes couvrent les garanties de Cancún. Ce module est structuré en fonction des garanties de Cancún. Pour chaque garantie, les participants devront identifier les bénéfices et les risques potentiels des différentes actions REDD+. Ces bénéfices et risques seront ensuite utilisés dans l'analyse des lacunes des PLR existantes (Module 3).</v>
      </c>
      <c r="D6" s="608"/>
      <c r="E6" s="608"/>
      <c r="F6" s="608"/>
      <c r="G6" s="608"/>
      <c r="H6" s="608"/>
      <c r="I6" s="608"/>
      <c r="J6" s="608"/>
      <c r="K6" s="608"/>
      <c r="W6" s="646" t="s">
        <v>468</v>
      </c>
      <c r="X6" s="646"/>
      <c r="Y6" s="646"/>
      <c r="Z6" s="646"/>
      <c r="AA6" s="646"/>
      <c r="AB6" s="646"/>
      <c r="AC6" s="646"/>
      <c r="AD6" s="646"/>
      <c r="AE6" s="646"/>
    </row>
    <row r="7" spans="3:68" ht="29.25" customHeight="1" x14ac:dyDescent="0.3">
      <c r="C7" s="313" t="str">
        <f t="shared" si="0"/>
        <v>Résultat :</v>
      </c>
      <c r="W7" s="360" t="s">
        <v>153</v>
      </c>
    </row>
    <row r="8" spans="3:68" ht="51" customHeight="1" x14ac:dyDescent="0.25">
      <c r="C8" s="615" t="str">
        <f t="shared" si="0"/>
        <v>Tableau des bénéfices et des risques potentiels relatifs à chacune des garanties de Cancún, avec une évaluation qualitative de l'impact et de la probabilité des bénéfices et des risques identifiés.</v>
      </c>
      <c r="D8" s="615"/>
      <c r="E8" s="615"/>
      <c r="F8" s="615"/>
      <c r="G8" s="615"/>
      <c r="H8" s="615"/>
      <c r="I8" s="615"/>
      <c r="J8" s="615"/>
      <c r="K8" s="615"/>
      <c r="W8" s="646" t="s">
        <v>168</v>
      </c>
      <c r="X8" s="646"/>
      <c r="Y8" s="646"/>
      <c r="Z8" s="646"/>
      <c r="AA8" s="646"/>
      <c r="AB8" s="646"/>
      <c r="AC8" s="646"/>
      <c r="AD8" s="646"/>
      <c r="AE8" s="646"/>
    </row>
    <row r="9" spans="3:68" s="311" customFormat="1" ht="46.5" customHeight="1" x14ac:dyDescent="0.25">
      <c r="C9" s="312" t="str">
        <f t="shared" si="0"/>
        <v>Mode d'emploi :</v>
      </c>
      <c r="D9" s="308"/>
      <c r="E9" s="308"/>
      <c r="F9" s="308"/>
      <c r="G9" s="308"/>
      <c r="H9" s="308"/>
      <c r="I9" s="308"/>
      <c r="J9" s="308"/>
      <c r="P9" s="314"/>
      <c r="Q9" s="361"/>
      <c r="R9" s="361"/>
      <c r="S9" s="315"/>
      <c r="T9" s="361"/>
      <c r="U9" s="361"/>
      <c r="V9" s="361"/>
      <c r="W9" s="362" t="s">
        <v>155</v>
      </c>
      <c r="X9" s="361"/>
      <c r="Y9" s="361"/>
      <c r="Z9" s="361"/>
      <c r="AA9" s="361"/>
      <c r="AB9" s="361"/>
      <c r="AC9" s="361"/>
      <c r="AD9" s="361"/>
      <c r="AE9" s="361"/>
      <c r="AF9" s="361"/>
      <c r="AG9" s="361"/>
      <c r="AH9" s="363"/>
      <c r="AI9" s="363"/>
      <c r="AJ9" s="361"/>
      <c r="AK9" s="361"/>
      <c r="AL9" s="361"/>
      <c r="AM9" s="361"/>
      <c r="AN9" s="361"/>
      <c r="AO9" s="361"/>
      <c r="AP9" s="361"/>
      <c r="AQ9" s="361"/>
      <c r="AR9" s="361"/>
      <c r="AS9" s="361"/>
      <c r="AT9" s="361"/>
      <c r="AU9" s="361"/>
      <c r="AV9" s="361"/>
      <c r="AW9" s="361"/>
      <c r="AX9" s="361"/>
      <c r="AY9" s="361"/>
      <c r="BI9" s="316"/>
      <c r="BJ9" s="316"/>
      <c r="BK9" s="316"/>
      <c r="BL9" s="316"/>
      <c r="BM9" s="316"/>
      <c r="BN9" s="317"/>
      <c r="BO9" s="317"/>
      <c r="BP9" s="317"/>
    </row>
    <row r="10" spans="3:68" ht="165.75" customHeight="1" x14ac:dyDescent="0.25">
      <c r="C10" s="617" t="str">
        <f t="shared" si="0"/>
        <v>• Les garanties sont considérées l'une après l'autre. Sélectionnez la première garantie pour laquelle vous voulez considérer les bénéfices et les risques potentiels des actions REDD+ identifiés dans le Module 1.
• Prenez une minute pour revoir les problématiques à considérer associés à la garantie en question.
• Servez-vous des questions d'orientation comme point de départ pour réfléchir aux bénéfices et aux risques qui s'appliquent pour votre pays.
• En cochant la case Oui ou Non en réponse aux questions d'orientation, vous pouvez générer automatiquement les bénéfices et les risques potentiels pour une garantie particulière dans le tableau ci-dessous. Ces résultats doivent être passés en revue afin de refléter le contexte national avant d'être assignés à une action REDD+ spécifique. Si le bénéfice ou le risque ne se rapporte pas à une action REDD+ spécifique, il peut être classé dans la catégorie Général. 
• Ajoutez les autres bénéfices et risques pertinents pour la garantie considérée.
• Déterminez la probabilité des bénéfices et des risques et leur impact s'ils venaient à se concrétiser.</v>
      </c>
      <c r="D10" s="617"/>
      <c r="E10" s="617"/>
      <c r="F10" s="617"/>
      <c r="G10" s="617"/>
      <c r="H10" s="617"/>
      <c r="I10" s="617"/>
      <c r="J10" s="617"/>
      <c r="K10" s="617"/>
      <c r="L10" s="617"/>
      <c r="M10" s="279"/>
      <c r="W10" s="646" t="s">
        <v>169</v>
      </c>
      <c r="X10" s="646"/>
      <c r="Y10" s="646"/>
      <c r="Z10" s="646"/>
      <c r="AA10" s="646"/>
      <c r="AB10" s="646"/>
      <c r="AC10" s="646"/>
      <c r="AD10" s="646"/>
      <c r="AE10" s="646"/>
    </row>
    <row r="11" spans="3:68" x14ac:dyDescent="0.25">
      <c r="C11" s="115"/>
      <c r="D11" s="115"/>
      <c r="E11" s="115"/>
      <c r="F11" s="115"/>
      <c r="G11" s="115"/>
      <c r="H11" s="115"/>
      <c r="I11" s="115"/>
      <c r="J11" s="115"/>
    </row>
    <row r="12" spans="3:68" x14ac:dyDescent="0.25">
      <c r="C12" s="115"/>
      <c r="D12" s="115"/>
      <c r="E12" s="115"/>
      <c r="F12" s="115"/>
      <c r="G12" s="115"/>
      <c r="H12" s="115"/>
      <c r="I12" s="115"/>
      <c r="J12" s="115"/>
      <c r="X12" s="54"/>
      <c r="AA12" s="51"/>
      <c r="AM12" s="52" t="s">
        <v>56</v>
      </c>
      <c r="AN12" s="52" t="s">
        <v>57</v>
      </c>
    </row>
    <row r="13" spans="3:68" x14ac:dyDescent="0.25">
      <c r="C13" s="651"/>
      <c r="D13" s="651"/>
      <c r="E13" s="651"/>
      <c r="F13" s="651"/>
      <c r="G13" s="651"/>
      <c r="H13" s="651"/>
      <c r="I13" s="651"/>
      <c r="J13" s="651"/>
      <c r="K13" s="651"/>
      <c r="L13" s="651"/>
      <c r="M13" s="85"/>
      <c r="N13" s="85"/>
      <c r="V13" s="364">
        <v>0</v>
      </c>
      <c r="W13" s="365" t="s">
        <v>4</v>
      </c>
      <c r="X13" s="365" t="s">
        <v>62</v>
      </c>
      <c r="Y13" s="365" t="s">
        <v>63</v>
      </c>
      <c r="Z13" s="365" t="s">
        <v>64</v>
      </c>
      <c r="AA13" s="51"/>
      <c r="AG13" s="366">
        <v>1</v>
      </c>
      <c r="AH13" s="367" t="s">
        <v>20</v>
      </c>
      <c r="AI13" s="368"/>
      <c r="AJ13" s="52">
        <v>1</v>
      </c>
      <c r="AL13" s="369">
        <v>1</v>
      </c>
      <c r="AM13" s="241" t="s">
        <v>20</v>
      </c>
      <c r="AN13" s="241" t="s">
        <v>20</v>
      </c>
      <c r="AO13" s="148" t="s">
        <v>20</v>
      </c>
      <c r="AP13" s="149"/>
      <c r="AQ13" s="370" t="s">
        <v>27</v>
      </c>
      <c r="AV13" s="51"/>
      <c r="AX13" s="51"/>
    </row>
    <row r="14" spans="3:68" x14ac:dyDescent="0.25">
      <c r="C14" s="651"/>
      <c r="D14" s="651"/>
      <c r="E14" s="651"/>
      <c r="F14" s="651"/>
      <c r="G14" s="651"/>
      <c r="H14" s="651"/>
      <c r="I14" s="651"/>
      <c r="J14" s="651"/>
      <c r="K14" s="651"/>
      <c r="L14" s="651"/>
      <c r="M14" s="85"/>
      <c r="N14" s="85"/>
      <c r="V14" s="54">
        <v>1</v>
      </c>
      <c r="W14" s="133" t="s">
        <v>184</v>
      </c>
      <c r="X14" s="133" t="s">
        <v>177</v>
      </c>
      <c r="Y14" s="371" t="s">
        <v>45</v>
      </c>
      <c r="Z14" s="371" t="s">
        <v>170</v>
      </c>
      <c r="AA14" s="118" t="str">
        <f>CONCATENATE(W14," - ",Z14)</f>
        <v>Garantie (a) - Compatibilité avec les objectifs nationaux et les accords internationaux.</v>
      </c>
      <c r="AG14" s="366">
        <v>2</v>
      </c>
      <c r="AH14" s="367" t="str">
        <f>'Module 1'!$AG$24</f>
        <v xml:space="preserve">1)  </v>
      </c>
      <c r="AI14" s="368"/>
      <c r="AJ14" s="52">
        <v>2</v>
      </c>
      <c r="AL14" s="369">
        <v>2</v>
      </c>
      <c r="AM14" s="605" t="s">
        <v>225</v>
      </c>
      <c r="AN14" s="605" t="s">
        <v>224</v>
      </c>
      <c r="AO14" s="372" t="s">
        <v>33</v>
      </c>
      <c r="AP14" s="373">
        <v>1</v>
      </c>
      <c r="AQ14" s="150" t="s">
        <v>1</v>
      </c>
    </row>
    <row r="15" spans="3:68" x14ac:dyDescent="0.25">
      <c r="C15" s="651"/>
      <c r="D15" s="651"/>
      <c r="E15" s="651"/>
      <c r="F15" s="651"/>
      <c r="G15" s="651"/>
      <c r="H15" s="651"/>
      <c r="I15" s="651"/>
      <c r="J15" s="651"/>
      <c r="K15" s="651"/>
      <c r="L15" s="651"/>
      <c r="M15" s="85"/>
      <c r="N15" s="85"/>
      <c r="V15" s="54">
        <v>2</v>
      </c>
      <c r="W15" s="133" t="s">
        <v>185</v>
      </c>
      <c r="X15" s="133" t="s">
        <v>178</v>
      </c>
      <c r="Y15" s="371" t="s">
        <v>46</v>
      </c>
      <c r="Z15" s="371" t="s">
        <v>171</v>
      </c>
      <c r="AA15" s="118" t="str">
        <f t="shared" ref="AA15:AA20" si="1">CONCATENATE(W15," - ",Z15)</f>
        <v>Garantie (b) - Gouvernance forestière transparente et efficace et souveraineté.</v>
      </c>
      <c r="AG15" s="366">
        <v>3</v>
      </c>
      <c r="AH15" s="367" t="str">
        <f>'Module 1'!$AG$25</f>
        <v xml:space="preserve">2)  </v>
      </c>
      <c r="AI15" s="368"/>
      <c r="AJ15" s="52">
        <v>3</v>
      </c>
      <c r="AL15" s="369">
        <v>3</v>
      </c>
      <c r="AM15" s="605" t="s">
        <v>223</v>
      </c>
      <c r="AN15" s="605" t="s">
        <v>630</v>
      </c>
      <c r="AO15" s="372" t="s">
        <v>34</v>
      </c>
      <c r="AP15" s="373">
        <v>2</v>
      </c>
      <c r="AQ15" s="374" t="s">
        <v>87</v>
      </c>
    </row>
    <row r="16" spans="3:68" x14ac:dyDescent="0.25">
      <c r="C16" s="651"/>
      <c r="D16" s="651"/>
      <c r="E16" s="651"/>
      <c r="F16" s="651"/>
      <c r="G16" s="651"/>
      <c r="H16" s="651"/>
      <c r="I16" s="651"/>
      <c r="J16" s="651"/>
      <c r="K16" s="651"/>
      <c r="L16" s="651"/>
      <c r="M16" s="85"/>
      <c r="N16" s="85"/>
      <c r="V16" s="54">
        <v>3</v>
      </c>
      <c r="W16" s="133" t="s">
        <v>186</v>
      </c>
      <c r="X16" s="133" t="s">
        <v>179</v>
      </c>
      <c r="Y16" s="375" t="s">
        <v>47</v>
      </c>
      <c r="Z16" s="371" t="s">
        <v>172</v>
      </c>
      <c r="AA16" s="118" t="str">
        <f t="shared" si="1"/>
        <v>Garantie (c) - Respect des connaissances et des droits des peuples autochtones et des membres des communautés locales.</v>
      </c>
      <c r="AG16" s="366">
        <v>4</v>
      </c>
      <c r="AH16" s="367" t="str">
        <f>'Module 1'!$AG$26</f>
        <v xml:space="preserve">3)  </v>
      </c>
      <c r="AI16" s="368"/>
      <c r="AJ16" s="52">
        <v>4</v>
      </c>
      <c r="AL16" s="369">
        <v>4</v>
      </c>
      <c r="AM16" s="605" t="s">
        <v>629</v>
      </c>
      <c r="AN16" s="605" t="s">
        <v>631</v>
      </c>
      <c r="AO16" s="372" t="s">
        <v>35</v>
      </c>
      <c r="AP16" s="373">
        <v>3</v>
      </c>
      <c r="AQ16" s="374" t="s">
        <v>20</v>
      </c>
    </row>
    <row r="17" spans="3:72" x14ac:dyDescent="0.25">
      <c r="C17" s="651"/>
      <c r="D17" s="651"/>
      <c r="E17" s="651"/>
      <c r="F17" s="651"/>
      <c r="G17" s="651"/>
      <c r="H17" s="651"/>
      <c r="I17" s="651"/>
      <c r="J17" s="651"/>
      <c r="K17" s="651"/>
      <c r="L17" s="651"/>
      <c r="M17" s="85"/>
      <c r="N17" s="85"/>
      <c r="V17" s="54">
        <v>4</v>
      </c>
      <c r="W17" s="133" t="s">
        <v>187</v>
      </c>
      <c r="X17" s="133" t="s">
        <v>180</v>
      </c>
      <c r="Y17" s="371" t="s">
        <v>48</v>
      </c>
      <c r="Z17" s="371" t="s">
        <v>173</v>
      </c>
      <c r="AA17" s="118" t="str">
        <f t="shared" si="1"/>
        <v>Garantie (d) - Participation totale et efficace des parties prenantes.</v>
      </c>
      <c r="AG17" s="366">
        <v>5</v>
      </c>
      <c r="AH17" s="367" t="str">
        <f>'Module 1'!$AG$27</f>
        <v xml:space="preserve">4)  </v>
      </c>
      <c r="AI17" s="368"/>
      <c r="AJ17" s="52">
        <v>5</v>
      </c>
      <c r="AP17" s="376"/>
    </row>
    <row r="18" spans="3:72" x14ac:dyDescent="0.25">
      <c r="C18" s="651"/>
      <c r="D18" s="651"/>
      <c r="E18" s="651"/>
      <c r="F18" s="651"/>
      <c r="G18" s="651"/>
      <c r="H18" s="651"/>
      <c r="I18" s="651"/>
      <c r="J18" s="651"/>
      <c r="K18" s="651"/>
      <c r="L18" s="651"/>
      <c r="M18" s="85"/>
      <c r="N18" s="85"/>
      <c r="V18" s="54">
        <v>5</v>
      </c>
      <c r="W18" s="133" t="s">
        <v>188</v>
      </c>
      <c r="X18" s="133" t="s">
        <v>181</v>
      </c>
      <c r="Y18" s="375" t="s">
        <v>49</v>
      </c>
      <c r="Z18" s="371" t="s">
        <v>174</v>
      </c>
      <c r="AA18" s="118" t="str">
        <f t="shared" si="1"/>
        <v>Garantie (e) - Forêt naturelle, diversité biologique et amélioration des bénéfices.</v>
      </c>
      <c r="AG18" s="366">
        <v>6</v>
      </c>
      <c r="AH18" s="367" t="str">
        <f>'Module 1'!$AG$28</f>
        <v xml:space="preserve">5)  </v>
      </c>
      <c r="AI18" s="368"/>
      <c r="AJ18" s="52">
        <v>6</v>
      </c>
      <c r="AL18" s="45" t="s">
        <v>27</v>
      </c>
      <c r="AM18" s="45"/>
      <c r="AO18" s="45" t="s">
        <v>1</v>
      </c>
      <c r="AP18" s="45"/>
    </row>
    <row r="19" spans="3:72" x14ac:dyDescent="0.25">
      <c r="C19" s="651"/>
      <c r="D19" s="651"/>
      <c r="E19" s="651"/>
      <c r="F19" s="651"/>
      <c r="G19" s="651"/>
      <c r="H19" s="651"/>
      <c r="I19" s="651"/>
      <c r="J19" s="651"/>
      <c r="K19" s="651"/>
      <c r="L19" s="651"/>
      <c r="M19" s="85"/>
      <c r="N19" s="85"/>
      <c r="V19" s="54">
        <v>6</v>
      </c>
      <c r="W19" s="133" t="s">
        <v>189</v>
      </c>
      <c r="X19" s="133" t="s">
        <v>182</v>
      </c>
      <c r="Y19" s="371" t="s">
        <v>50</v>
      </c>
      <c r="Z19" s="371" t="s">
        <v>175</v>
      </c>
      <c r="AA19" s="118" t="str">
        <f t="shared" si="1"/>
        <v>Garantie (f) - Gestion des risques d'inversion.</v>
      </c>
      <c r="AG19" s="366">
        <v>7</v>
      </c>
      <c r="AH19" s="367" t="str">
        <f>'Module 1'!$AG$29</f>
        <v xml:space="preserve">6)  </v>
      </c>
      <c r="AI19" s="368"/>
      <c r="AJ19" s="52">
        <v>7</v>
      </c>
      <c r="AL19" s="377" t="s">
        <v>72</v>
      </c>
      <c r="AM19" s="377" t="s">
        <v>72</v>
      </c>
      <c r="AO19" s="377" t="s">
        <v>72</v>
      </c>
      <c r="AP19" s="377" t="s">
        <v>72</v>
      </c>
    </row>
    <row r="20" spans="3:72" x14ac:dyDescent="0.25">
      <c r="C20" s="651"/>
      <c r="D20" s="651"/>
      <c r="E20" s="651"/>
      <c r="F20" s="651"/>
      <c r="G20" s="651"/>
      <c r="H20" s="651"/>
      <c r="I20" s="651"/>
      <c r="J20" s="651"/>
      <c r="K20" s="651"/>
      <c r="L20" s="651"/>
      <c r="M20" s="85"/>
      <c r="N20" s="85"/>
      <c r="V20" s="54">
        <v>7</v>
      </c>
      <c r="W20" s="133" t="s">
        <v>190</v>
      </c>
      <c r="X20" s="133" t="s">
        <v>183</v>
      </c>
      <c r="Y20" s="371" t="s">
        <v>51</v>
      </c>
      <c r="Z20" s="371" t="s">
        <v>176</v>
      </c>
      <c r="AA20" s="118" t="str">
        <f t="shared" si="1"/>
        <v>Garantie (g) - Réduction du déplacement des émissions.</v>
      </c>
      <c r="AG20" s="366">
        <v>8</v>
      </c>
      <c r="AH20" s="367" t="str">
        <f>'Module 1'!$AG$30</f>
        <v xml:space="preserve">7)  </v>
      </c>
      <c r="AI20" s="368"/>
      <c r="AJ20" s="340">
        <v>8</v>
      </c>
      <c r="AL20" s="378" t="s">
        <v>56</v>
      </c>
      <c r="AM20" s="378" t="s">
        <v>57</v>
      </c>
      <c r="AO20" s="378" t="s">
        <v>56</v>
      </c>
      <c r="AP20" s="378" t="s">
        <v>57</v>
      </c>
    </row>
    <row r="21" spans="3:72" x14ac:dyDescent="0.25">
      <c r="C21" s="651"/>
      <c r="D21" s="651"/>
      <c r="E21" s="651"/>
      <c r="F21" s="651"/>
      <c r="G21" s="651"/>
      <c r="H21" s="651"/>
      <c r="I21" s="651"/>
      <c r="J21" s="651"/>
      <c r="K21" s="651"/>
      <c r="L21" s="651"/>
      <c r="M21" s="85"/>
      <c r="N21" s="85"/>
      <c r="V21" s="54"/>
      <c r="X21" s="54"/>
      <c r="AA21" s="51"/>
      <c r="AG21" s="366">
        <v>9</v>
      </c>
      <c r="AH21" s="367" t="str">
        <f>'Module 1'!$AG$31</f>
        <v xml:space="preserve">8)  </v>
      </c>
      <c r="AI21" s="368"/>
      <c r="AJ21" s="52">
        <v>9</v>
      </c>
      <c r="AL21" s="605" t="s">
        <v>254</v>
      </c>
      <c r="AM21" s="605" t="s">
        <v>254</v>
      </c>
      <c r="AO21" s="605" t="s">
        <v>254</v>
      </c>
      <c r="AP21" s="605" t="s">
        <v>254</v>
      </c>
    </row>
    <row r="22" spans="3:72" x14ac:dyDescent="0.25">
      <c r="C22" s="651"/>
      <c r="D22" s="651"/>
      <c r="E22" s="651"/>
      <c r="F22" s="651"/>
      <c r="G22" s="651"/>
      <c r="H22" s="651"/>
      <c r="I22" s="651"/>
      <c r="J22" s="651"/>
      <c r="K22" s="651"/>
      <c r="L22" s="651"/>
      <c r="M22" s="85"/>
      <c r="N22" s="85"/>
      <c r="V22" s="379">
        <v>0</v>
      </c>
      <c r="X22" s="54"/>
      <c r="AA22" s="51"/>
      <c r="AG22" s="366">
        <v>10</v>
      </c>
      <c r="AH22" s="367" t="str">
        <f>'Module 1'!$AG$32</f>
        <v xml:space="preserve">9)  </v>
      </c>
      <c r="AI22" s="368"/>
      <c r="AJ22" s="52">
        <v>10</v>
      </c>
      <c r="AL22" s="605" t="s">
        <v>217</v>
      </c>
      <c r="AM22" s="605" t="s">
        <v>218</v>
      </c>
      <c r="AO22" s="605" t="s">
        <v>217</v>
      </c>
      <c r="AP22" s="605" t="s">
        <v>218</v>
      </c>
    </row>
    <row r="23" spans="3:72" x14ac:dyDescent="0.25">
      <c r="C23" s="651"/>
      <c r="D23" s="651"/>
      <c r="E23" s="651"/>
      <c r="F23" s="651"/>
      <c r="G23" s="651"/>
      <c r="H23" s="651"/>
      <c r="I23" s="651"/>
      <c r="J23" s="651"/>
      <c r="K23" s="651"/>
      <c r="L23" s="651"/>
      <c r="M23" s="85"/>
      <c r="N23" s="85"/>
      <c r="AG23" s="366">
        <v>11</v>
      </c>
      <c r="AH23" s="367" t="str">
        <f>'Module 1'!$AG$33</f>
        <v xml:space="preserve">10)  </v>
      </c>
      <c r="AI23" s="368"/>
      <c r="AJ23" s="52">
        <v>11</v>
      </c>
      <c r="AL23" s="605" t="s">
        <v>219</v>
      </c>
      <c r="AM23" s="605" t="s">
        <v>220</v>
      </c>
      <c r="AO23" s="605" t="s">
        <v>219</v>
      </c>
      <c r="AP23" s="605" t="s">
        <v>220</v>
      </c>
    </row>
    <row r="24" spans="3:72" x14ac:dyDescent="0.25">
      <c r="C24" s="651"/>
      <c r="D24" s="651"/>
      <c r="E24" s="651"/>
      <c r="F24" s="651"/>
      <c r="G24" s="651"/>
      <c r="H24" s="651"/>
      <c r="I24" s="651"/>
      <c r="J24" s="651"/>
      <c r="K24" s="651"/>
      <c r="L24" s="651"/>
      <c r="M24" s="85"/>
      <c r="N24" s="85"/>
      <c r="AG24" s="366">
        <v>12</v>
      </c>
      <c r="AH24" s="367" t="str">
        <f>'Module 1'!$AG$34</f>
        <v xml:space="preserve">11)  </v>
      </c>
      <c r="AI24" s="368"/>
      <c r="AJ24" s="52">
        <v>12</v>
      </c>
      <c r="AL24" s="605" t="s">
        <v>221</v>
      </c>
      <c r="AM24" s="605" t="s">
        <v>222</v>
      </c>
      <c r="AO24" s="605" t="s">
        <v>221</v>
      </c>
      <c r="AP24" s="605" t="s">
        <v>222</v>
      </c>
    </row>
    <row r="25" spans="3:72" x14ac:dyDescent="0.25">
      <c r="C25" s="651"/>
      <c r="D25" s="651"/>
      <c r="E25" s="651"/>
      <c r="F25" s="651"/>
      <c r="G25" s="651"/>
      <c r="H25" s="651"/>
      <c r="I25" s="651"/>
      <c r="J25" s="651"/>
      <c r="K25" s="651"/>
      <c r="L25" s="651"/>
      <c r="M25" s="85"/>
      <c r="N25" s="85"/>
      <c r="AG25" s="366">
        <v>13</v>
      </c>
      <c r="AH25" s="367" t="str">
        <f>'Module 1'!$AG$35</f>
        <v xml:space="preserve">12)  </v>
      </c>
      <c r="AI25" s="368"/>
      <c r="AJ25" s="52">
        <v>13</v>
      </c>
    </row>
    <row r="26" spans="3:72" x14ac:dyDescent="0.25">
      <c r="C26" s="651"/>
      <c r="D26" s="651"/>
      <c r="E26" s="651"/>
      <c r="F26" s="651"/>
      <c r="G26" s="651"/>
      <c r="H26" s="651"/>
      <c r="I26" s="651"/>
      <c r="J26" s="651"/>
      <c r="K26" s="651"/>
      <c r="L26" s="651"/>
      <c r="M26" s="85"/>
      <c r="N26" s="85"/>
      <c r="AG26" s="366">
        <v>14</v>
      </c>
      <c r="AH26" s="367" t="str">
        <f>'Module 1'!$AG$36</f>
        <v xml:space="preserve">13)  </v>
      </c>
      <c r="AI26" s="368"/>
      <c r="AJ26" s="52">
        <v>14</v>
      </c>
    </row>
    <row r="27" spans="3:72" x14ac:dyDescent="0.25">
      <c r="C27" s="651"/>
      <c r="D27" s="651"/>
      <c r="E27" s="651"/>
      <c r="F27" s="651"/>
      <c r="G27" s="651"/>
      <c r="H27" s="651"/>
      <c r="I27" s="651"/>
      <c r="J27" s="651"/>
      <c r="K27" s="651"/>
      <c r="L27" s="651"/>
      <c r="M27" s="85"/>
      <c r="N27" s="85"/>
      <c r="AG27" s="366">
        <v>15</v>
      </c>
      <c r="AH27" s="367" t="str">
        <f>'Module 1'!$AG$37</f>
        <v xml:space="preserve">14)  </v>
      </c>
      <c r="AI27" s="368"/>
      <c r="AJ27" s="52">
        <v>15</v>
      </c>
    </row>
    <row r="28" spans="3:72" x14ac:dyDescent="0.25">
      <c r="C28" s="651"/>
      <c r="D28" s="651"/>
      <c r="E28" s="651"/>
      <c r="F28" s="651"/>
      <c r="G28" s="651"/>
      <c r="H28" s="651"/>
      <c r="I28" s="651"/>
      <c r="J28" s="651"/>
      <c r="K28" s="651"/>
      <c r="L28" s="651"/>
      <c r="M28" s="85"/>
      <c r="N28" s="85"/>
      <c r="AG28" s="366">
        <v>16</v>
      </c>
      <c r="AH28" s="367" t="str">
        <f>'Module 1'!$AG$38</f>
        <v xml:space="preserve">15)  </v>
      </c>
      <c r="AI28" s="368"/>
      <c r="AJ28" s="340">
        <v>16</v>
      </c>
    </row>
    <row r="29" spans="3:72" x14ac:dyDescent="0.25">
      <c r="C29" s="651"/>
      <c r="D29" s="651"/>
      <c r="E29" s="651"/>
      <c r="F29" s="651"/>
      <c r="G29" s="651"/>
      <c r="H29" s="651"/>
      <c r="I29" s="651"/>
      <c r="J29" s="651"/>
      <c r="K29" s="651"/>
      <c r="L29" s="651"/>
      <c r="M29" s="85"/>
      <c r="N29" s="85"/>
      <c r="AG29" s="366">
        <v>17</v>
      </c>
      <c r="AH29" s="367" t="str">
        <f>'Module 1'!$AG$39</f>
        <v>Général.</v>
      </c>
      <c r="AI29" s="368"/>
      <c r="AJ29" s="52">
        <v>17</v>
      </c>
    </row>
    <row r="30" spans="3:72" ht="30" customHeight="1" x14ac:dyDescent="0.25">
      <c r="BN30" s="75"/>
      <c r="BO30" s="75"/>
      <c r="BP30" s="75"/>
      <c r="BQ30" s="75"/>
      <c r="BR30" s="75"/>
      <c r="BS30" s="75"/>
      <c r="BT30" s="75"/>
    </row>
    <row r="31" spans="3:72" x14ac:dyDescent="0.25">
      <c r="AG31" s="366">
        <v>0</v>
      </c>
      <c r="AH31" s="277" t="s">
        <v>20</v>
      </c>
      <c r="AL31" s="137" t="s">
        <v>76</v>
      </c>
      <c r="AO31" s="137" t="s">
        <v>76</v>
      </c>
      <c r="BN31" s="75"/>
      <c r="BO31" s="75"/>
      <c r="BP31" s="75"/>
      <c r="BQ31" s="75"/>
      <c r="BR31" s="75"/>
      <c r="BS31" s="75"/>
      <c r="BT31" s="75"/>
    </row>
    <row r="32" spans="3:72" x14ac:dyDescent="0.25">
      <c r="AG32" s="366">
        <v>1</v>
      </c>
      <c r="AH32" s="380" t="b">
        <v>1</v>
      </c>
      <c r="AL32" s="744" t="str">
        <f>$AH$84</f>
        <v>Estimation des bénéfices</v>
      </c>
      <c r="AM32" s="745"/>
      <c r="AO32" s="744" t="str">
        <f>$AH$95</f>
        <v>Estimation des risques</v>
      </c>
      <c r="AP32" s="745"/>
      <c r="BN32" s="75"/>
      <c r="BO32" s="75"/>
      <c r="BP32" s="75"/>
      <c r="BQ32" s="75"/>
      <c r="BR32" s="75"/>
      <c r="BS32" s="75"/>
      <c r="BT32" s="75"/>
    </row>
    <row r="33" spans="3:72" x14ac:dyDescent="0.25">
      <c r="AG33" s="366">
        <v>2</v>
      </c>
      <c r="AH33" s="380" t="b">
        <v>0</v>
      </c>
      <c r="AL33" s="381" t="str">
        <f>AH85</f>
        <v>Probabilité</v>
      </c>
      <c r="AM33" s="381" t="str">
        <f>AI85</f>
        <v>Impact</v>
      </c>
      <c r="AO33" s="382" t="str">
        <f>AH96</f>
        <v>Probabilité</v>
      </c>
      <c r="AP33" s="382" t="str">
        <f>AI96</f>
        <v>Impact</v>
      </c>
      <c r="BN33" s="75"/>
      <c r="BO33" s="75"/>
      <c r="BP33" s="75"/>
      <c r="BQ33" s="75"/>
      <c r="BR33" s="75"/>
      <c r="BS33" s="75"/>
      <c r="BT33" s="75"/>
    </row>
    <row r="34" spans="3:72" x14ac:dyDescent="0.25">
      <c r="AG34" s="366">
        <v>3</v>
      </c>
      <c r="AH34" s="372" t="s">
        <v>90</v>
      </c>
      <c r="AL34" s="595" t="s">
        <v>223</v>
      </c>
      <c r="AM34" s="595" t="s">
        <v>224</v>
      </c>
      <c r="AO34" s="596" t="s">
        <v>225</v>
      </c>
      <c r="AP34" s="596" t="s">
        <v>224</v>
      </c>
      <c r="BN34" s="75"/>
      <c r="BO34" s="75"/>
      <c r="BP34" s="75"/>
      <c r="BQ34" s="75"/>
      <c r="BR34" s="75"/>
      <c r="BS34" s="75"/>
      <c r="BT34" s="75"/>
    </row>
    <row r="35" spans="3:72" x14ac:dyDescent="0.25">
      <c r="BN35" s="75"/>
      <c r="BO35" s="75"/>
      <c r="BP35" s="75"/>
      <c r="BQ35" s="75"/>
      <c r="BR35" s="75"/>
      <c r="BS35" s="75"/>
      <c r="BT35" s="75"/>
    </row>
    <row r="36" spans="3:72" x14ac:dyDescent="0.25">
      <c r="BN36" s="75"/>
      <c r="BO36" s="75"/>
      <c r="BP36" s="75"/>
      <c r="BQ36" s="75"/>
      <c r="BR36" s="75"/>
      <c r="BS36" s="75"/>
      <c r="BT36" s="75"/>
    </row>
    <row r="37" spans="3:72" ht="79.5" hidden="1" customHeight="1" x14ac:dyDescent="0.25">
      <c r="C37" s="636" t="str">
        <f>W37</f>
        <v>Garantie (a) - Les activités [REDD+] viennent en complément des objectifs des programmes forestiers nationaux et des conventions et accords internationaux pertinents ou [sont] compatibles avec ces objectifs.</v>
      </c>
      <c r="D37" s="636"/>
      <c r="E37" s="636"/>
      <c r="F37" s="636"/>
      <c r="G37" s="636"/>
      <c r="H37" s="636"/>
      <c r="I37" s="636"/>
      <c r="J37" s="636"/>
      <c r="K37" s="636"/>
      <c r="L37" s="636"/>
      <c r="M37" s="636"/>
      <c r="N37" s="636"/>
      <c r="W37" s="698" t="str">
        <f>CONCATENATE($W$14, " - ",$X$14)</f>
        <v>Garantie (a) - Les activités [REDD+] viennent en complément des objectifs des programmes forestiers nationaux et des conventions et accords internationaux pertinents ou [sont] compatibles avec ces objectifs.</v>
      </c>
      <c r="X37" s="698"/>
      <c r="Y37" s="698"/>
      <c r="Z37" s="698"/>
      <c r="AA37" s="698"/>
      <c r="AB37" s="698"/>
      <c r="AC37" s="698"/>
      <c r="AD37" s="698"/>
      <c r="AE37" s="698"/>
      <c r="AF37" s="698"/>
      <c r="AG37" s="698"/>
      <c r="AH37" s="698"/>
      <c r="BG37" s="36"/>
      <c r="BN37" s="75"/>
      <c r="BO37"/>
      <c r="BP37"/>
    </row>
    <row r="38" spans="3:72" hidden="1" x14ac:dyDescent="0.25">
      <c r="P38"/>
      <c r="S38" s="52"/>
      <c r="BN38" s="75"/>
      <c r="BO38"/>
      <c r="BP38"/>
    </row>
    <row r="39" spans="3:72" ht="18.75" hidden="1" x14ac:dyDescent="0.3">
      <c r="C39" s="7" t="str">
        <f>W39</f>
        <v>Mode d'emploi :</v>
      </c>
      <c r="D39" s="113"/>
      <c r="E39" s="113"/>
      <c r="F39" s="113"/>
      <c r="G39" s="113"/>
      <c r="H39" s="113"/>
      <c r="I39" s="113"/>
      <c r="J39" s="113"/>
      <c r="W39" s="360" t="s">
        <v>155</v>
      </c>
      <c r="BN39" s="75"/>
      <c r="BO39"/>
      <c r="BP39"/>
    </row>
    <row r="40" spans="3:72" ht="15" hidden="1" customHeight="1" x14ac:dyDescent="0.3">
      <c r="C40" s="7"/>
      <c r="D40" s="113"/>
      <c r="E40" s="113"/>
      <c r="F40" s="113"/>
      <c r="G40" s="113"/>
      <c r="H40" s="113"/>
      <c r="I40" s="113"/>
      <c r="J40" s="113"/>
      <c r="W40" s="384"/>
      <c r="BN40" s="75"/>
      <c r="BO40"/>
      <c r="BP40"/>
    </row>
    <row r="41" spans="3:72" ht="159.94999999999999" hidden="1" customHeight="1" x14ac:dyDescent="0.25">
      <c r="C41" s="680" t="str">
        <f>W41</f>
        <v>• Passez en revue les problématiques à considérer.
• Répondez par ‘Oui’ ou ‘Non’ aux questions d'orientation (le cas échéant). Au cas où vous manquez d'informations pour répondre à la question, vous pouvez choisir «Ne sait pas».
• Importez les bénéfices et les risques dans le Tableau 2.
• Étudiez les bénéfices et les risques générés automatiquement pour s’assurer qu’ils sont appropriés au contexte national et assignez-les à des actions REDD+ spécifiques. Si plus d’une action est associée à un bénéfice ou un risque, copier et coller le texte du bénéfice ou du risque dans une des lignes vides. Si le bénéfice ou le risque ne se rapporte pas à une action REDD+ spécifique, il peut être classé dans la catégorie Général.
• Ajoutez les autres bénéfices et risques pertinents pour la garantie considérée.
• Indiquez la probabilité et l'impact des bénéfices ou des risques particuliers.</v>
      </c>
      <c r="D41" s="680"/>
      <c r="E41" s="680"/>
      <c r="F41" s="680"/>
      <c r="G41" s="680"/>
      <c r="H41" s="680"/>
      <c r="I41" s="680"/>
      <c r="J41" s="680"/>
      <c r="K41" s="680"/>
      <c r="L41" s="680"/>
      <c r="M41" s="282"/>
      <c r="W41" s="646" t="s">
        <v>199</v>
      </c>
      <c r="X41" s="646"/>
      <c r="Y41" s="646"/>
      <c r="Z41" s="646"/>
      <c r="AA41" s="646"/>
      <c r="AB41" s="646"/>
      <c r="AC41" s="646"/>
      <c r="AD41" s="646"/>
      <c r="AE41" s="646"/>
      <c r="AF41" s="385"/>
      <c r="AG41" s="385"/>
      <c r="BN41" s="75"/>
      <c r="BO41"/>
      <c r="BP41"/>
    </row>
    <row r="42" spans="3:72" ht="22.5" hidden="1" customHeight="1" x14ac:dyDescent="0.25">
      <c r="BN42" s="75"/>
      <c r="BO42"/>
      <c r="BP42"/>
    </row>
    <row r="43" spans="3:72" ht="18.75" hidden="1" x14ac:dyDescent="0.3">
      <c r="C43" s="7" t="str">
        <f>W43</f>
        <v>Problématiques à considérer :</v>
      </c>
      <c r="D43" s="115"/>
      <c r="E43" s="115"/>
      <c r="F43" s="115"/>
      <c r="G43" s="115"/>
      <c r="H43" s="115"/>
      <c r="I43" s="115"/>
      <c r="J43" s="115"/>
      <c r="W43" s="360" t="s">
        <v>191</v>
      </c>
      <c r="BN43" s="75"/>
      <c r="BO43"/>
      <c r="BP43"/>
    </row>
    <row r="44" spans="3:72" hidden="1" x14ac:dyDescent="0.25">
      <c r="BN44" s="75"/>
      <c r="BO44"/>
      <c r="BP44"/>
    </row>
    <row r="45" spans="3:72" ht="30" hidden="1" customHeight="1" x14ac:dyDescent="0.25">
      <c r="C45" s="263" t="str">
        <f>W45</f>
        <v>1.</v>
      </c>
      <c r="D45" s="629" t="str">
        <f>X45</f>
        <v>Cohérence avec les engagements internationaux sur le climat ; contribution aux objectifs de la politique nationale relative au climat, y compris les objectifs d'atténuation et des stratégies d'adaptation.</v>
      </c>
      <c r="E45" s="629"/>
      <c r="F45" s="629"/>
      <c r="G45" s="629"/>
      <c r="H45" s="629"/>
      <c r="I45" s="629"/>
      <c r="J45" s="629"/>
      <c r="K45" s="629"/>
      <c r="L45" s="629"/>
      <c r="M45" s="280"/>
      <c r="N45" s="261"/>
      <c r="W45" s="386" t="s">
        <v>108</v>
      </c>
      <c r="X45" s="387" t="s">
        <v>192</v>
      </c>
      <c r="Y45" s="388"/>
      <c r="Z45" s="388"/>
      <c r="AA45" s="388"/>
      <c r="AB45" s="388"/>
      <c r="BG45" s="36"/>
      <c r="BN45" s="75"/>
      <c r="BO45"/>
      <c r="BP45"/>
    </row>
    <row r="46" spans="3:72" ht="30" hidden="1" customHeight="1" x14ac:dyDescent="0.25">
      <c r="C46" s="263" t="str">
        <f t="shared" ref="C46:C51" si="2">W46</f>
        <v>2.</v>
      </c>
      <c r="D46" s="629" t="str">
        <f t="shared" ref="D46:D51" si="3">X46</f>
        <v>Cohérence avec la réalisation des objectifs du Millénaire pour le développement et les objectifs de développement durable pour l’après 2015 ; contribution aux stratégies nationales de lutte contre la pauvreté.</v>
      </c>
      <c r="E46" s="629"/>
      <c r="F46" s="629"/>
      <c r="G46" s="629"/>
      <c r="H46" s="629"/>
      <c r="I46" s="629"/>
      <c r="J46" s="629"/>
      <c r="K46" s="629"/>
      <c r="L46" s="629"/>
      <c r="M46" s="280"/>
      <c r="N46" s="261"/>
      <c r="W46" s="386" t="s">
        <v>109</v>
      </c>
      <c r="X46" s="387" t="s">
        <v>193</v>
      </c>
      <c r="Y46" s="388"/>
      <c r="Z46" s="388"/>
      <c r="AA46" s="388"/>
      <c r="AB46" s="388"/>
      <c r="BG46" s="36"/>
      <c r="BN46" s="75"/>
      <c r="BO46"/>
      <c r="BP46"/>
    </row>
    <row r="47" spans="3:72" ht="45" hidden="1" customHeight="1" x14ac:dyDescent="0.25">
      <c r="C47" s="263" t="str">
        <f t="shared" si="2"/>
        <v>3.</v>
      </c>
      <c r="D47" s="629" t="str">
        <f t="shared" si="3"/>
        <v>Cohérence avec les engagements internationaux sur l'environnement ; contribution aux politiques nationales de conservation de la biodiversité (y compris les stratégies et les plans d'action nationaux relatifs à la biodiversité) et aux autres objectifs de la politique de gestion de l'environnement et des ressources naturelles.</v>
      </c>
      <c r="E47" s="629"/>
      <c r="F47" s="629"/>
      <c r="G47" s="629"/>
      <c r="H47" s="629"/>
      <c r="I47" s="629"/>
      <c r="J47" s="629"/>
      <c r="K47" s="629"/>
      <c r="L47" s="629"/>
      <c r="M47" s="280"/>
      <c r="N47" s="261"/>
      <c r="W47" s="386" t="s">
        <v>114</v>
      </c>
      <c r="X47" s="387" t="s">
        <v>194</v>
      </c>
      <c r="Y47" s="388"/>
      <c r="Z47" s="388"/>
      <c r="AA47" s="388"/>
      <c r="AB47" s="388"/>
      <c r="BG47" s="36"/>
      <c r="BN47" s="75"/>
      <c r="BO47"/>
      <c r="BP47"/>
    </row>
    <row r="48" spans="3:72" ht="45" hidden="1" customHeight="1" x14ac:dyDescent="0.25">
      <c r="C48" s="263" t="str">
        <f t="shared" si="2"/>
        <v>4.</v>
      </c>
      <c r="D48" s="629" t="str">
        <f t="shared" si="3"/>
        <v>Cohérence avec les obligations de l’État en matière de droits de l’Homme selon le droit international, y compris les principaux instruments internationaux relatifs aux droits de l’Homme[1] et la Convention 169 de l’OIT, le cas échéant.</v>
      </c>
      <c r="E48" s="629"/>
      <c r="F48" s="629"/>
      <c r="G48" s="629"/>
      <c r="H48" s="629"/>
      <c r="I48" s="629"/>
      <c r="J48" s="629"/>
      <c r="K48" s="629"/>
      <c r="L48" s="629"/>
      <c r="M48" s="280"/>
      <c r="N48" s="261"/>
      <c r="W48" s="386" t="s">
        <v>110</v>
      </c>
      <c r="X48" s="387" t="s">
        <v>195</v>
      </c>
      <c r="Y48" s="388"/>
      <c r="Z48" s="388"/>
      <c r="AA48" s="388"/>
      <c r="AB48" s="388"/>
      <c r="BG48" s="36"/>
      <c r="BN48" s="75"/>
      <c r="BO48"/>
      <c r="BP48"/>
    </row>
    <row r="49" spans="3:72" ht="15" hidden="1" customHeight="1" x14ac:dyDescent="0.25">
      <c r="C49" s="263" t="str">
        <f t="shared" si="2"/>
        <v>5.</v>
      </c>
      <c r="D49" s="629" t="str">
        <f t="shared" si="3"/>
        <v>Cohérence et complémentarités avec les objectifs du programme forestier national.</v>
      </c>
      <c r="E49" s="629"/>
      <c r="F49" s="629"/>
      <c r="G49" s="629"/>
      <c r="H49" s="629"/>
      <c r="I49" s="629"/>
      <c r="J49" s="629"/>
      <c r="K49" s="629"/>
      <c r="L49" s="629"/>
      <c r="M49" s="280"/>
      <c r="N49" s="261"/>
      <c r="W49" s="386" t="s">
        <v>111</v>
      </c>
      <c r="X49" s="387" t="s">
        <v>196</v>
      </c>
      <c r="Y49" s="388"/>
      <c r="Z49" s="388"/>
      <c r="AA49" s="388"/>
      <c r="AB49" s="388"/>
      <c r="BG49" s="36"/>
      <c r="BN49" s="75"/>
      <c r="BO49"/>
      <c r="BP49"/>
    </row>
    <row r="50" spans="3:72" ht="45" hidden="1" customHeight="1" x14ac:dyDescent="0.25">
      <c r="C50" s="263" t="str">
        <f t="shared" si="2"/>
        <v>6.</v>
      </c>
      <c r="D50" s="629" t="str">
        <f t="shared" si="3"/>
        <v>Coordination entre les agences et organismes en charge de la mise en œuvre de la REDD+, les programmes forestiers nationaux et la(les) politique(s) nationale(s) promulguant les conventions et les accords internationaux pertinents.</v>
      </c>
      <c r="E50" s="629"/>
      <c r="F50" s="629"/>
      <c r="G50" s="629"/>
      <c r="H50" s="629"/>
      <c r="I50" s="629"/>
      <c r="J50" s="629"/>
      <c r="K50" s="629"/>
      <c r="L50" s="629"/>
      <c r="M50" s="280"/>
      <c r="N50" s="261"/>
      <c r="W50" s="386" t="s">
        <v>112</v>
      </c>
      <c r="X50" s="387" t="s">
        <v>197</v>
      </c>
      <c r="Y50" s="388"/>
      <c r="Z50" s="388"/>
      <c r="AA50" s="388"/>
      <c r="AB50" s="388"/>
      <c r="BG50" s="36"/>
      <c r="BN50" s="75"/>
      <c r="BO50"/>
      <c r="BP50"/>
    </row>
    <row r="51" spans="3:72" ht="15" hidden="1" customHeight="1" x14ac:dyDescent="0.25">
      <c r="C51" s="263" t="str">
        <f t="shared" si="2"/>
        <v>7.</v>
      </c>
      <c r="D51" s="629" t="str">
        <f t="shared" si="3"/>
        <v>Cohérence avec les autres conventions et accords internationaux pertinents.</v>
      </c>
      <c r="E51" s="629"/>
      <c r="F51" s="629"/>
      <c r="G51" s="629"/>
      <c r="H51" s="629"/>
      <c r="I51" s="629"/>
      <c r="J51" s="629"/>
      <c r="K51" s="629"/>
      <c r="L51" s="629"/>
      <c r="M51" s="280"/>
      <c r="N51" s="261"/>
      <c r="W51" s="386" t="s">
        <v>113</v>
      </c>
      <c r="X51" s="387" t="s">
        <v>198</v>
      </c>
      <c r="Y51" s="388"/>
      <c r="Z51" s="388"/>
      <c r="AA51" s="388"/>
      <c r="AB51" s="388"/>
      <c r="BG51" s="36"/>
      <c r="BN51" s="75"/>
      <c r="BO51"/>
      <c r="BP51"/>
    </row>
    <row r="52" spans="3:72" ht="0.95" hidden="1" customHeight="1" x14ac:dyDescent="0.25">
      <c r="C52" s="263"/>
      <c r="D52" s="262"/>
      <c r="E52" s="262"/>
      <c r="F52" s="262"/>
      <c r="G52" s="262"/>
      <c r="H52" s="262"/>
      <c r="I52" s="262"/>
      <c r="J52" s="262"/>
      <c r="K52" s="262"/>
      <c r="L52" s="262"/>
      <c r="M52" s="280"/>
      <c r="N52" s="261"/>
      <c r="W52" s="389"/>
      <c r="X52" s="390"/>
      <c r="Y52" s="388"/>
      <c r="Z52" s="388"/>
      <c r="AA52" s="388"/>
      <c r="AB52" s="388"/>
      <c r="BG52" s="36"/>
      <c r="BN52" s="75"/>
      <c r="BO52"/>
      <c r="BP52"/>
    </row>
    <row r="53" spans="3:72" ht="0.95" hidden="1" customHeight="1" x14ac:dyDescent="0.25">
      <c r="C53" s="263"/>
      <c r="D53" s="262"/>
      <c r="E53" s="262"/>
      <c r="F53" s="262"/>
      <c r="G53" s="262"/>
      <c r="H53" s="262"/>
      <c r="I53" s="262"/>
      <c r="J53" s="262"/>
      <c r="K53" s="262"/>
      <c r="L53" s="262"/>
      <c r="M53" s="280"/>
      <c r="N53" s="261"/>
      <c r="W53" s="389"/>
      <c r="X53" s="390"/>
      <c r="Y53" s="388"/>
      <c r="Z53" s="388"/>
      <c r="AA53" s="388"/>
      <c r="AB53" s="388"/>
      <c r="BG53" s="36"/>
      <c r="BN53" s="75"/>
      <c r="BO53"/>
      <c r="BP53"/>
    </row>
    <row r="54" spans="3:72" ht="7.5" hidden="1" customHeight="1" x14ac:dyDescent="0.25">
      <c r="C54" s="114"/>
      <c r="D54" s="114"/>
      <c r="E54" s="114"/>
      <c r="F54" s="114"/>
      <c r="G54" s="114"/>
      <c r="H54" s="114"/>
      <c r="I54" s="114"/>
      <c r="J54" s="114"/>
      <c r="W54" s="391"/>
      <c r="X54" s="392"/>
      <c r="Y54" s="392"/>
      <c r="Z54" s="392"/>
      <c r="AA54" s="392"/>
      <c r="AB54" s="392"/>
      <c r="BG54" s="36"/>
      <c r="BN54" s="83"/>
      <c r="BO54" s="75"/>
      <c r="BP54" s="75"/>
      <c r="BQ54" s="75"/>
      <c r="BR54" s="75"/>
      <c r="BS54" s="75"/>
      <c r="BT54" s="75"/>
    </row>
    <row r="55" spans="3:72" ht="15" hidden="1" customHeight="1" x14ac:dyDescent="0.25">
      <c r="C55" s="658"/>
      <c r="D55" s="658"/>
      <c r="E55" s="658"/>
      <c r="F55" s="658"/>
      <c r="G55" s="658"/>
      <c r="H55" s="658"/>
      <c r="I55" s="658"/>
      <c r="J55" s="658"/>
      <c r="W55" s="393" t="s">
        <v>200</v>
      </c>
      <c r="X55" s="394"/>
      <c r="Y55" s="394"/>
      <c r="Z55" s="394"/>
      <c r="AA55" s="394"/>
      <c r="AB55" s="394"/>
      <c r="AC55" s="394"/>
      <c r="AD55" s="394"/>
      <c r="BN55" s="75"/>
      <c r="BO55" s="75"/>
      <c r="BP55" s="75"/>
      <c r="BQ55" s="75"/>
      <c r="BR55" s="75"/>
      <c r="BS55" s="75"/>
      <c r="BT55" s="75"/>
    </row>
    <row r="56" spans="3:72" ht="15" hidden="1" customHeight="1" x14ac:dyDescent="0.25">
      <c r="C56" s="648"/>
      <c r="D56" s="648"/>
      <c r="E56" s="648"/>
      <c r="F56" s="648"/>
      <c r="G56" s="648"/>
      <c r="H56" s="648"/>
      <c r="I56" s="648"/>
      <c r="J56" s="648"/>
      <c r="W56" s="395" t="s">
        <v>201</v>
      </c>
      <c r="X56" s="396"/>
      <c r="Y56" s="396"/>
      <c r="Z56" s="396"/>
      <c r="AA56" s="396"/>
      <c r="AB56" s="396"/>
      <c r="AC56" s="396"/>
      <c r="AD56" s="396"/>
      <c r="BN56" s="75"/>
      <c r="BO56" s="75"/>
      <c r="BP56" s="75"/>
      <c r="BQ56" s="75"/>
      <c r="BR56" s="75"/>
      <c r="BS56" s="75"/>
      <c r="BT56" s="75"/>
    </row>
    <row r="57" spans="3:72" ht="22.5" hidden="1" customHeight="1" x14ac:dyDescent="0.25">
      <c r="P57"/>
      <c r="S57" s="52"/>
      <c r="X57" s="397"/>
      <c r="Y57" s="398"/>
      <c r="Z57" s="398"/>
      <c r="AA57" s="388"/>
      <c r="AB57" s="388"/>
      <c r="BN57" s="75"/>
      <c r="BO57" s="75"/>
      <c r="BP57" s="75"/>
      <c r="BQ57" s="75"/>
      <c r="BR57" s="75"/>
      <c r="BS57" s="75"/>
      <c r="BT57" s="75"/>
    </row>
    <row r="58" spans="3:72" ht="18.75" hidden="1" x14ac:dyDescent="0.3">
      <c r="C58" s="7" t="str">
        <f>W58</f>
        <v>Questions d'orientation :</v>
      </c>
      <c r="D58" s="115"/>
      <c r="E58" s="115"/>
      <c r="F58" s="115"/>
      <c r="G58" s="115"/>
      <c r="H58" s="115"/>
      <c r="I58" s="115"/>
      <c r="J58" s="115"/>
      <c r="W58" s="360" t="s">
        <v>202</v>
      </c>
      <c r="X58" s="398"/>
      <c r="Y58" s="398"/>
      <c r="Z58" s="398"/>
      <c r="AA58" s="388"/>
      <c r="AB58" s="388"/>
      <c r="BN58" s="75"/>
      <c r="BO58" s="75"/>
      <c r="BP58" s="75"/>
      <c r="BQ58" s="75"/>
      <c r="BR58" s="75"/>
      <c r="BS58" s="75"/>
      <c r="BT58" s="75"/>
    </row>
    <row r="59" spans="3:72" ht="15" hidden="1" customHeight="1" x14ac:dyDescent="0.3">
      <c r="C59" s="7"/>
      <c r="D59" s="115"/>
      <c r="E59" s="115"/>
      <c r="F59" s="115"/>
      <c r="G59" s="115"/>
      <c r="H59" s="115"/>
      <c r="I59" s="115"/>
      <c r="J59" s="115"/>
      <c r="W59" s="384"/>
      <c r="X59" s="398"/>
      <c r="Y59" s="398"/>
      <c r="Z59" s="398"/>
      <c r="AA59" s="388"/>
      <c r="AB59" s="388"/>
      <c r="BN59" s="75"/>
      <c r="BO59" s="75"/>
      <c r="BP59" s="75"/>
      <c r="BQ59" s="75"/>
      <c r="BR59" s="75"/>
      <c r="BS59" s="75"/>
      <c r="BT59" s="75"/>
    </row>
    <row r="60" spans="3:72" ht="18.75" hidden="1" customHeight="1" thickBot="1" x14ac:dyDescent="0.35">
      <c r="C60" s="617" t="s">
        <v>203</v>
      </c>
      <c r="D60" s="617"/>
      <c r="E60" s="617"/>
      <c r="F60" s="617"/>
      <c r="G60" s="617"/>
      <c r="H60" s="617"/>
      <c r="I60" s="617"/>
      <c r="J60" s="617"/>
      <c r="K60" s="617"/>
      <c r="L60" s="617"/>
      <c r="M60" s="279"/>
      <c r="W60" s="384"/>
      <c r="X60" s="746" t="s">
        <v>60</v>
      </c>
      <c r="Y60" s="746" t="s">
        <v>68</v>
      </c>
      <c r="Z60" s="746" t="s">
        <v>130</v>
      </c>
      <c r="AA60" s="746" t="s">
        <v>89</v>
      </c>
      <c r="AB60" s="746" t="s">
        <v>118</v>
      </c>
      <c r="AC60" s="746" t="s">
        <v>120</v>
      </c>
      <c r="AD60" s="746" t="s">
        <v>119</v>
      </c>
      <c r="AE60" s="746" t="s">
        <v>70</v>
      </c>
      <c r="AF60" s="746"/>
      <c r="AG60" s="746" t="s">
        <v>71</v>
      </c>
      <c r="AH60" s="746"/>
      <c r="AJ60" s="746" t="s">
        <v>91</v>
      </c>
      <c r="AK60" s="746" t="s">
        <v>69</v>
      </c>
      <c r="AL60" s="746" t="s">
        <v>71</v>
      </c>
      <c r="BG60" s="75"/>
      <c r="BH60" s="75"/>
      <c r="BN60" s="75"/>
      <c r="BO60" s="75"/>
      <c r="BP60" s="75"/>
      <c r="BQ60" s="75"/>
      <c r="BR60" s="75"/>
    </row>
    <row r="61" spans="3:72" ht="27.75" hidden="1" customHeight="1" thickBot="1" x14ac:dyDescent="0.3">
      <c r="K61" s="290" t="s">
        <v>204</v>
      </c>
      <c r="L61" s="593" t="s">
        <v>205</v>
      </c>
      <c r="M61" s="594" t="s">
        <v>256</v>
      </c>
      <c r="Q61" s="137" t="s">
        <v>79</v>
      </c>
      <c r="S61" s="137" t="s">
        <v>129</v>
      </c>
      <c r="X61" s="746"/>
      <c r="Y61" s="746" t="s">
        <v>65</v>
      </c>
      <c r="Z61" s="746" t="s">
        <v>66</v>
      </c>
      <c r="AA61" s="746"/>
      <c r="AB61" s="746"/>
      <c r="AC61" s="746" t="s">
        <v>67</v>
      </c>
      <c r="AD61" s="746"/>
      <c r="AE61" s="365" t="s">
        <v>27</v>
      </c>
      <c r="AF61" s="365" t="s">
        <v>1</v>
      </c>
      <c r="AG61" s="399" t="s">
        <v>27</v>
      </c>
      <c r="AH61" s="399" t="s">
        <v>1</v>
      </c>
      <c r="AJ61" s="746"/>
      <c r="AK61" s="746"/>
      <c r="AL61" s="746"/>
      <c r="BE61" s="36"/>
      <c r="BG61" s="75"/>
      <c r="BH61" s="75"/>
      <c r="BL61"/>
      <c r="BM61"/>
      <c r="BN61"/>
      <c r="BO61"/>
      <c r="BP61"/>
    </row>
    <row r="62" spans="3:72" ht="20.100000000000001" hidden="1" customHeight="1" x14ac:dyDescent="0.25">
      <c r="C62" s="642" t="str">
        <f t="shared" ref="C62:C70" si="4">W62</f>
        <v>1.       L'une des actions REDD+ identifiées dans le Module 1 est-elle susceptible de :</v>
      </c>
      <c r="D62" s="643"/>
      <c r="E62" s="643"/>
      <c r="F62" s="643"/>
      <c r="G62" s="643"/>
      <c r="H62" s="643"/>
      <c r="I62" s="643"/>
      <c r="J62" s="643"/>
      <c r="K62" s="655"/>
      <c r="L62" s="655"/>
      <c r="M62" s="656"/>
      <c r="Q62" s="162"/>
      <c r="R62" s="400"/>
      <c r="S62" s="138" t="str">
        <f>LOOKUP(Q62,$AG$31:$AH$34)</f>
        <v/>
      </c>
      <c r="W62" s="383" t="s">
        <v>206</v>
      </c>
      <c r="X62" s="401" t="s">
        <v>20</v>
      </c>
      <c r="Y62" s="402">
        <v>1</v>
      </c>
      <c r="Z62" s="403" t="str">
        <f>$S62</f>
        <v/>
      </c>
      <c r="AA62" s="404" t="s">
        <v>20</v>
      </c>
      <c r="AB62" s="404" t="s">
        <v>20</v>
      </c>
      <c r="AC62" s="404" t="s">
        <v>20</v>
      </c>
      <c r="AD62" s="404" t="s">
        <v>20</v>
      </c>
      <c r="AE62" s="405" t="str">
        <f>IF(Z62=TRUE,AA62,AC62)</f>
        <v/>
      </c>
      <c r="AF62" s="405" t="str">
        <f>IF(Z62=TRUE,AB62,AD62)</f>
        <v/>
      </c>
      <c r="AG62" s="406" t="str">
        <f t="array" ref="AG62">IFERROR((IF(ROWS(AG$62:AG62)&gt;COUNTA(AE:AE),"",INDEX(AE:AE,SMALL(IF(AE$62:AE$72&lt;&gt;"",ROW(AE$62:AE$72)),ROWS(AG$62:AG62))))),"")</f>
        <v/>
      </c>
      <c r="AH62" s="407" t="str">
        <f t="array" ref="AH62">IFERROR((IF(ROWS(AH$62:AH62)&gt;COUNTA(AF:AF),"",INDEX(AF:AF,SMALL(IF(AF$62:AF$72&lt;&gt;"",ROW(AF$62:AF$72)),ROWS(AH$62:AH62))))),"")</f>
        <v/>
      </c>
      <c r="AI62" s="408">
        <v>1</v>
      </c>
      <c r="AJ62" s="277" t="str">
        <f t="shared" ref="AJ62:AJ70" si="5">W62</f>
        <v>1.       L'une des actions REDD+ identifiées dans le Module 1 est-elle susceptible de :</v>
      </c>
      <c r="AK62" s="409" t="str">
        <f>IF(((COUNTIF(Z63:Z67,"DK"))&gt;0),AJ62,"")</f>
        <v/>
      </c>
      <c r="AL62" s="405" t="str">
        <f t="array" ref="AL62">IFERROR((IF(ROWS(AL$62:AL62)&gt;COUNTA(AK:AK),"",INDEX(AK:AK,SMALL(IF(AK$62:AK$72&lt;&gt;"",ROW(AK$62:AK$72)),ROWS(AL$62:AL62))))),"")</f>
        <v/>
      </c>
      <c r="AM62" s="410" t="s">
        <v>20</v>
      </c>
      <c r="BG62" s="75"/>
      <c r="BH62" s="75"/>
      <c r="BL62"/>
      <c r="BM62"/>
      <c r="BN62"/>
      <c r="BO62"/>
      <c r="BP62"/>
    </row>
    <row r="63" spans="3:72" s="76" customFormat="1" ht="20.100000000000001" hidden="1" customHeight="1" x14ac:dyDescent="0.25">
      <c r="C63" s="644" t="str">
        <f t="shared" si="4"/>
        <v>1.1.    Contribuer de manière spécifique à la réalisation des objectifs du programme forestier national ?</v>
      </c>
      <c r="D63" s="645"/>
      <c r="E63" s="645"/>
      <c r="F63" s="645"/>
      <c r="G63" s="645"/>
      <c r="H63" s="645"/>
      <c r="I63" s="645"/>
      <c r="J63" s="645"/>
      <c r="K63" s="165"/>
      <c r="L63" s="163"/>
      <c r="M63" s="163"/>
      <c r="Q63" s="138">
        <v>0</v>
      </c>
      <c r="R63" s="52"/>
      <c r="S63" s="138" t="str">
        <f t="shared" ref="S63:S72" si="6">LOOKUP(Q63,$AG$31:$AH$34)</f>
        <v/>
      </c>
      <c r="T63" s="52"/>
      <c r="U63" s="400"/>
      <c r="V63" s="411"/>
      <c r="W63" s="412" t="s">
        <v>207</v>
      </c>
      <c r="X63" s="401" t="s">
        <v>27</v>
      </c>
      <c r="Y63" s="413">
        <v>2</v>
      </c>
      <c r="Z63" s="403" t="str">
        <f t="shared" ref="Z63:Z72" si="7">$S63</f>
        <v/>
      </c>
      <c r="AA63" s="119" t="s">
        <v>226</v>
      </c>
      <c r="AB63" s="119" t="s">
        <v>20</v>
      </c>
      <c r="AC63" s="119" t="s">
        <v>20</v>
      </c>
      <c r="AD63" s="119" t="s">
        <v>20</v>
      </c>
      <c r="AE63" s="405" t="str">
        <f t="shared" ref="AE63:AE72" si="8">IF(Z63=TRUE,AA63,AC63)</f>
        <v/>
      </c>
      <c r="AF63" s="405" t="str">
        <f t="shared" ref="AF63:AF72" si="9">IF(Z63=TRUE,AB63,AD63)</f>
        <v/>
      </c>
      <c r="AG63" s="414" t="str">
        <f t="array" ref="AG63">IFERROR((IF(ROWS(AG$62:AG63)&gt;COUNTA(AE:AE),"",INDEX(AE:AE,SMALL(IF(AE$62:AE$72&lt;&gt;"",ROW(AE$62:AE$72)),ROWS(AG$62:AG63))))),"")</f>
        <v/>
      </c>
      <c r="AH63" s="415" t="str">
        <f t="array" ref="AH63">IFERROR((IF(ROWS(AH$62:AH63)&gt;COUNTA(AF:AF),"",INDEX(AF:AF,SMALL(IF(AF$62:AF$72&lt;&gt;"",ROW(AF$62:AF$72)),ROWS(AH$62:AH63))))),"")</f>
        <v/>
      </c>
      <c r="AI63" s="408">
        <v>2</v>
      </c>
      <c r="AJ63" s="277" t="str">
        <f t="shared" si="5"/>
        <v>1.1.    Contribuer de manière spécifique à la réalisation des objectifs du programme forestier national ?</v>
      </c>
      <c r="AK63" s="405" t="str">
        <f>IF(Z63="DK",AJ63,"")</f>
        <v/>
      </c>
      <c r="AL63" s="405" t="str">
        <f t="array" ref="AL63">IFERROR((IF(ROWS(AL$62:AL63)&gt;COUNTA(AK:AK),"",INDEX(AK:AK,SMALL(IF(AK$62:AK$72&lt;&gt;"",ROW(AK$62:AK$72)),ROWS(AL$62:AL63))))),"")</f>
        <v/>
      </c>
      <c r="AM63" s="416" t="s">
        <v>20</v>
      </c>
      <c r="AN63" s="411"/>
      <c r="AO63" s="411"/>
      <c r="AP63" s="411"/>
      <c r="AQ63" s="52"/>
      <c r="AR63" s="411"/>
      <c r="AS63" s="411"/>
      <c r="AT63" s="52"/>
      <c r="AU63" s="411"/>
      <c r="AV63" s="411"/>
      <c r="AW63" s="411"/>
      <c r="AX63" s="411"/>
      <c r="AY63" s="411"/>
    </row>
    <row r="64" spans="3:72" s="76" customFormat="1" ht="45" hidden="1" customHeight="1" x14ac:dyDescent="0.25">
      <c r="C64" s="644" t="str">
        <f t="shared" si="4"/>
        <v>1.2.    Contribuer de manière spécifique à la réalisation des objectifs des politiques relatives à l'adaptation au changement climatique (par exemple restaurer les bassins versants dégradés afin de réduire les risques d'inondation, par exemple) ou d'autres objectifs d'atténuation du changement climatique ?</v>
      </c>
      <c r="D64" s="645"/>
      <c r="E64" s="645"/>
      <c r="F64" s="645"/>
      <c r="G64" s="645"/>
      <c r="H64" s="645"/>
      <c r="I64" s="645"/>
      <c r="J64" s="645"/>
      <c r="K64" s="165"/>
      <c r="L64" s="163"/>
      <c r="M64" s="163"/>
      <c r="Q64" s="138">
        <v>0</v>
      </c>
      <c r="R64" s="400"/>
      <c r="S64" s="138" t="str">
        <f t="shared" si="6"/>
        <v/>
      </c>
      <c r="T64" s="400"/>
      <c r="U64" s="400"/>
      <c r="V64" s="411"/>
      <c r="W64" s="412" t="s">
        <v>208</v>
      </c>
      <c r="X64" s="401" t="s">
        <v>27</v>
      </c>
      <c r="Y64" s="402">
        <v>3</v>
      </c>
      <c r="Z64" s="403" t="str">
        <f t="shared" si="7"/>
        <v/>
      </c>
      <c r="AA64" s="119" t="s">
        <v>227</v>
      </c>
      <c r="AB64" s="119" t="s">
        <v>20</v>
      </c>
      <c r="AC64" s="119" t="s">
        <v>20</v>
      </c>
      <c r="AD64" s="119" t="s">
        <v>20</v>
      </c>
      <c r="AE64" s="405" t="str">
        <f t="shared" si="8"/>
        <v/>
      </c>
      <c r="AF64" s="405" t="str">
        <f t="shared" si="9"/>
        <v/>
      </c>
      <c r="AG64" s="414" t="str">
        <f t="array" ref="AG64">IFERROR((IF(ROWS(AG$62:AG64)&gt;COUNTA(AE:AE),"",INDEX(AE:AE,SMALL(IF(AE$62:AE$72&lt;&gt;"",ROW(AE$62:AE$72)),ROWS(AG$62:AG64))))),"")</f>
        <v/>
      </c>
      <c r="AH64" s="415" t="str">
        <f t="array" ref="AH64">IFERROR((IF(ROWS(AH$62:AH64)&gt;COUNTA(AF:AF),"",INDEX(AF:AF,SMALL(IF(AF$62:AF$72&lt;&gt;"",ROW(AF$62:AF$72)),ROWS(AH$62:AH64))))),"")</f>
        <v/>
      </c>
      <c r="AI64" s="408">
        <v>3</v>
      </c>
      <c r="AJ64" s="277" t="str">
        <f t="shared" si="5"/>
        <v>1.2.    Contribuer de manière spécifique à la réalisation des objectifs des politiques relatives à l'adaptation au changement climatique (par exemple restaurer les bassins versants dégradés afin de réduire les risques d'inondation, par exemple) ou d'autres objectifs d'atténuation du changement climatique ?</v>
      </c>
      <c r="AK64" s="405" t="str">
        <f>IF(Z64="DK",AJ64,"")</f>
        <v/>
      </c>
      <c r="AL64" s="405" t="str">
        <f t="array" ref="AL64">IFERROR((IF(ROWS(AL$62:AL64)&gt;COUNTA(AK:AK),"",INDEX(AK:AK,SMALL(IF(AK$62:AK$72&lt;&gt;"",ROW(AK$62:AK$72)),ROWS(AL$62:AL64))))),"")</f>
        <v/>
      </c>
      <c r="AM64" s="416" t="s">
        <v>20</v>
      </c>
      <c r="AN64" s="411"/>
      <c r="AO64" s="411"/>
      <c r="AP64" s="411"/>
      <c r="AQ64" s="52"/>
      <c r="AR64" s="411"/>
      <c r="AS64" s="411"/>
      <c r="AT64" s="52"/>
      <c r="AU64" s="411"/>
      <c r="AV64" s="411"/>
      <c r="AW64" s="411"/>
      <c r="AX64" s="411"/>
      <c r="AY64" s="411"/>
    </row>
    <row r="65" spans="3:68" s="76" customFormat="1" ht="30" hidden="1" customHeight="1" thickBot="1" x14ac:dyDescent="0.3">
      <c r="C65" s="644" t="str">
        <f t="shared" si="4"/>
        <v>1.3.    Contribuer à la réalisation des objectifs du Millénaire pour le développement ou d'autres engagements internationaux en matière de lutte contre la pauvreté ?</v>
      </c>
      <c r="D65" s="645"/>
      <c r="E65" s="645"/>
      <c r="F65" s="645"/>
      <c r="G65" s="645"/>
      <c r="H65" s="645"/>
      <c r="I65" s="645"/>
      <c r="J65" s="645"/>
      <c r="K65" s="165"/>
      <c r="L65" s="163"/>
      <c r="M65" s="163"/>
      <c r="Q65" s="138">
        <v>0</v>
      </c>
      <c r="R65" s="400"/>
      <c r="S65" s="138" t="str">
        <f t="shared" si="6"/>
        <v/>
      </c>
      <c r="T65" s="400"/>
      <c r="U65" s="400"/>
      <c r="V65" s="411"/>
      <c r="W65" s="412" t="s">
        <v>209</v>
      </c>
      <c r="X65" s="401" t="s">
        <v>27</v>
      </c>
      <c r="Y65" s="413">
        <v>4</v>
      </c>
      <c r="Z65" s="403" t="str">
        <f t="shared" si="7"/>
        <v/>
      </c>
      <c r="AA65" s="119" t="s">
        <v>228</v>
      </c>
      <c r="AB65" s="119" t="s">
        <v>20</v>
      </c>
      <c r="AC65" s="119" t="s">
        <v>20</v>
      </c>
      <c r="AD65" s="119" t="s">
        <v>20</v>
      </c>
      <c r="AE65" s="405" t="str">
        <f t="shared" si="8"/>
        <v/>
      </c>
      <c r="AF65" s="405" t="str">
        <f t="shared" si="9"/>
        <v/>
      </c>
      <c r="AG65" s="417" t="str">
        <f t="array" ref="AG65">IFERROR((IF(ROWS(AG$62:AG65)&gt;COUNTA(AE:AE),"",INDEX(AE:AE,SMALL(IF(AE$62:AE$72&lt;&gt;"",ROW(AE$62:AE$72)),ROWS(AG$62:AG65))))),"")</f>
        <v/>
      </c>
      <c r="AH65" s="415" t="str">
        <f t="array" ref="AH65">IFERROR((IF(ROWS(AH$62:AH65)&gt;COUNTA(AF:AF),"",INDEX(AF:AF,SMALL(IF(AF$62:AF$72&lt;&gt;"",ROW(AF$62:AF$72)),ROWS(AH$62:AH65))))),"")</f>
        <v/>
      </c>
      <c r="AI65" s="418">
        <v>4</v>
      </c>
      <c r="AJ65" s="277" t="str">
        <f t="shared" si="5"/>
        <v>1.3.    Contribuer à la réalisation des objectifs du Millénaire pour le développement ou d'autres engagements internationaux en matière de lutte contre la pauvreté ?</v>
      </c>
      <c r="AK65" s="405" t="str">
        <f>IF(Z65="DK",AJ65,"")</f>
        <v/>
      </c>
      <c r="AL65" s="405" t="str">
        <f t="array" ref="AL65">IFERROR((IF(ROWS(AL$62:AL65)&gt;COUNTA(AK:AK),"",INDEX(AK:AK,SMALL(IF(AK$62:AK$72&lt;&gt;"",ROW(AK$62:AK$72)),ROWS(AL$62:AL65))))),"")</f>
        <v/>
      </c>
      <c r="AM65" s="416" t="s">
        <v>20</v>
      </c>
      <c r="AN65" s="411"/>
      <c r="AO65" s="411"/>
      <c r="AP65" s="411"/>
      <c r="AQ65" s="52"/>
      <c r="AR65" s="411"/>
      <c r="AS65" s="411"/>
      <c r="AT65" s="52"/>
      <c r="AU65" s="411"/>
      <c r="AV65" s="411"/>
      <c r="AW65" s="411"/>
      <c r="AX65" s="411"/>
      <c r="AY65" s="411"/>
    </row>
    <row r="66" spans="3:68" s="76" customFormat="1" ht="30" hidden="1" customHeight="1" thickBot="1" x14ac:dyDescent="0.3">
      <c r="C66" s="644" t="str">
        <f t="shared" si="4"/>
        <v>1.4.    Contribuer à la réalisation des objectifs de la Convention sur la diversité biologique (par exemple en reboisant les forêts avec des espèces autochtones) ?</v>
      </c>
      <c r="D66" s="645"/>
      <c r="E66" s="645"/>
      <c r="F66" s="645"/>
      <c r="G66" s="645"/>
      <c r="H66" s="645"/>
      <c r="I66" s="645"/>
      <c r="J66" s="645"/>
      <c r="K66" s="165"/>
      <c r="L66" s="163"/>
      <c r="M66" s="163"/>
      <c r="Q66" s="138">
        <v>0</v>
      </c>
      <c r="R66" s="400"/>
      <c r="S66" s="138" t="str">
        <f t="shared" si="6"/>
        <v/>
      </c>
      <c r="T66" s="400"/>
      <c r="U66" s="400"/>
      <c r="V66" s="411"/>
      <c r="W66" s="412" t="s">
        <v>210</v>
      </c>
      <c r="X66" s="401" t="s">
        <v>27</v>
      </c>
      <c r="Y66" s="402">
        <v>5</v>
      </c>
      <c r="Z66" s="403" t="str">
        <f t="shared" si="7"/>
        <v/>
      </c>
      <c r="AA66" s="119" t="s">
        <v>229</v>
      </c>
      <c r="AB66" s="119" t="s">
        <v>20</v>
      </c>
      <c r="AC66" s="119" t="s">
        <v>20</v>
      </c>
      <c r="AD66" s="119" t="s">
        <v>20</v>
      </c>
      <c r="AE66" s="405" t="str">
        <f t="shared" si="8"/>
        <v/>
      </c>
      <c r="AF66" s="405" t="str">
        <f t="shared" si="9"/>
        <v/>
      </c>
      <c r="AG66" s="419" t="s">
        <v>20</v>
      </c>
      <c r="AH66" s="420" t="str">
        <f t="array" ref="AH66">IFERROR((IF(ROWS(AH$62:AH66)&gt;COUNTA(AF:AF),"",INDEX(AF:AF,SMALL(IF(AF$62:AF$72&lt;&gt;"",ROW(AF$62:AF$72)),ROWS(AH$62:AH66))))),"")</f>
        <v/>
      </c>
      <c r="AI66" s="408">
        <v>5</v>
      </c>
      <c r="AJ66" s="277" t="str">
        <f t="shared" si="5"/>
        <v>1.4.    Contribuer à la réalisation des objectifs de la Convention sur la diversité biologique (par exemple en reboisant les forêts avec des espèces autochtones) ?</v>
      </c>
      <c r="AK66" s="405" t="str">
        <f>IF(Z66="DK",AJ66,"")</f>
        <v/>
      </c>
      <c r="AL66" s="405" t="str">
        <f t="array" ref="AL66">IFERROR((IF(ROWS(AL$62:AL66)&gt;COUNTA(AK:AK),"",INDEX(AK:AK,SMALL(IF(AK$62:AK$72&lt;&gt;"",ROW(AK$62:AK$72)),ROWS(AL$62:AL66))))),"")</f>
        <v/>
      </c>
      <c r="AM66" s="416" t="s">
        <v>20</v>
      </c>
      <c r="AN66" s="411"/>
      <c r="AO66" s="411"/>
      <c r="AP66" s="411"/>
      <c r="AQ66" s="52"/>
      <c r="AR66" s="411"/>
      <c r="AS66" s="411"/>
      <c r="AT66" s="52"/>
      <c r="AU66" s="411"/>
      <c r="AV66" s="411"/>
      <c r="AW66" s="411"/>
      <c r="AX66" s="411"/>
      <c r="AY66" s="411"/>
    </row>
    <row r="67" spans="3:68" s="76" customFormat="1" ht="30" hidden="1" customHeight="1" thickBot="1" x14ac:dyDescent="0.3">
      <c r="C67" s="637" t="str">
        <f t="shared" ref="C67" si="10">W67</f>
        <v>1.5.    Avoir potentiellement des impacts négatifs inéquitables ou discriminatoires sur les populations concernées, en particulier sur les populations pauvres ou les individus ou groupes marginalisés ou exclus ?</v>
      </c>
      <c r="D67" s="638"/>
      <c r="E67" s="638"/>
      <c r="F67" s="638"/>
      <c r="G67" s="638"/>
      <c r="H67" s="638"/>
      <c r="I67" s="638"/>
      <c r="J67" s="638"/>
      <c r="K67" s="249"/>
      <c r="L67" s="250"/>
      <c r="M67" s="250"/>
      <c r="Q67" s="138">
        <v>0</v>
      </c>
      <c r="R67" s="400"/>
      <c r="S67" s="138" t="str">
        <f t="shared" si="6"/>
        <v/>
      </c>
      <c r="T67" s="400"/>
      <c r="U67" s="400"/>
      <c r="V67" s="411"/>
      <c r="W67" s="412" t="s">
        <v>211</v>
      </c>
      <c r="X67" s="401" t="s">
        <v>1</v>
      </c>
      <c r="Y67" s="413">
        <v>6</v>
      </c>
      <c r="Z67" s="403" t="str">
        <f t="shared" si="7"/>
        <v/>
      </c>
      <c r="AA67" s="119" t="s">
        <v>20</v>
      </c>
      <c r="AB67" s="119" t="s">
        <v>627</v>
      </c>
      <c r="AC67" s="119" t="s">
        <v>20</v>
      </c>
      <c r="AD67" s="119" t="s">
        <v>20</v>
      </c>
      <c r="AE67" s="405" t="str">
        <f t="shared" si="8"/>
        <v/>
      </c>
      <c r="AF67" s="405" t="str">
        <f t="shared" si="9"/>
        <v/>
      </c>
      <c r="AG67" s="419" t="s">
        <v>20</v>
      </c>
      <c r="AH67" s="419" t="s">
        <v>20</v>
      </c>
      <c r="AI67" s="355"/>
      <c r="AJ67" s="277" t="str">
        <f t="shared" si="5"/>
        <v>1.5.    Avoir potentiellement des impacts négatifs inéquitables ou discriminatoires sur les populations concernées, en particulier sur les populations pauvres ou les individus ou groupes marginalisés ou exclus ?</v>
      </c>
      <c r="AK67" s="405" t="str">
        <f>IF(Z67="DK",AJ67,"")</f>
        <v/>
      </c>
      <c r="AL67" s="405" t="str">
        <f t="array" ref="AL67">IFERROR((IF(ROWS(AL$62:AL67)&gt;COUNTA(AK:AK),"",INDEX(AK:AK,SMALL(IF(AK$62:AK$72&lt;&gt;"",ROW(AK$62:AK$72)),ROWS(AL$62:AL67))))),"")</f>
        <v/>
      </c>
      <c r="AM67" s="416" t="s">
        <v>20</v>
      </c>
      <c r="AN67" s="411"/>
      <c r="AO67" s="411"/>
      <c r="AP67" s="411"/>
      <c r="AQ67" s="52"/>
      <c r="AR67" s="411"/>
      <c r="AS67" s="411"/>
      <c r="AT67" s="52"/>
      <c r="AU67" s="411"/>
      <c r="AV67" s="411"/>
      <c r="AW67" s="411"/>
      <c r="AX67" s="411"/>
      <c r="AY67" s="411"/>
    </row>
    <row r="68" spans="3:68" s="76" customFormat="1" ht="20.100000000000001" hidden="1" customHeight="1" x14ac:dyDescent="0.25">
      <c r="C68" s="642" t="str">
        <f t="shared" si="4"/>
        <v>2.       Y a-t-il un risque de conflit entre les actions REDD+ identifiées dans le Module 1 et :</v>
      </c>
      <c r="D68" s="643"/>
      <c r="E68" s="643"/>
      <c r="F68" s="643"/>
      <c r="G68" s="643"/>
      <c r="H68" s="643"/>
      <c r="I68" s="643"/>
      <c r="J68" s="643"/>
      <c r="K68" s="655"/>
      <c r="L68" s="655"/>
      <c r="M68" s="656"/>
      <c r="Q68" s="138"/>
      <c r="R68" s="400"/>
      <c r="S68" s="138" t="str">
        <f t="shared" si="6"/>
        <v/>
      </c>
      <c r="T68" s="400"/>
      <c r="U68" s="400"/>
      <c r="V68" s="411"/>
      <c r="W68" s="383" t="s">
        <v>212</v>
      </c>
      <c r="X68" s="401" t="s">
        <v>20</v>
      </c>
      <c r="Y68" s="402">
        <v>7</v>
      </c>
      <c r="Z68" s="403" t="str">
        <f t="shared" si="7"/>
        <v/>
      </c>
      <c r="AA68" s="119" t="s">
        <v>20</v>
      </c>
      <c r="AB68" s="119" t="s">
        <v>20</v>
      </c>
      <c r="AC68" s="119" t="s">
        <v>20</v>
      </c>
      <c r="AD68" s="119" t="s">
        <v>20</v>
      </c>
      <c r="AE68" s="405" t="str">
        <f t="shared" si="8"/>
        <v/>
      </c>
      <c r="AF68" s="405" t="str">
        <f t="shared" si="9"/>
        <v/>
      </c>
      <c r="AG68" s="419" t="s">
        <v>20</v>
      </c>
      <c r="AH68" s="419" t="s">
        <v>20</v>
      </c>
      <c r="AI68" s="355" t="s">
        <v>20</v>
      </c>
      <c r="AJ68" s="277" t="str">
        <f t="shared" si="5"/>
        <v>2.       Y a-t-il un risque de conflit entre les actions REDD+ identifiées dans le Module 1 et :</v>
      </c>
      <c r="AK68" s="409" t="str">
        <f>IF(((COUNTIF(Z68:Z72,"DK"))&gt;0),AJ68,"")</f>
        <v/>
      </c>
      <c r="AL68" s="405" t="str">
        <f t="array" ref="AL68">IFERROR((IF(ROWS(AL$62:AL68)&gt;COUNTA(AK:AK),"",INDEX(AK:AK,SMALL(IF(AK$62:AK$72&lt;&gt;"",ROW(AK$62:AK$72)),ROWS(AL$62:AL68))))),"")</f>
        <v/>
      </c>
      <c r="AM68" s="416" t="s">
        <v>20</v>
      </c>
      <c r="AN68" s="411"/>
      <c r="AO68" s="411"/>
      <c r="AP68" s="411"/>
      <c r="AQ68" s="52"/>
      <c r="AR68" s="411"/>
      <c r="AS68" s="411"/>
      <c r="AT68" s="52"/>
      <c r="AU68" s="411"/>
      <c r="AV68" s="411"/>
      <c r="AW68" s="411"/>
      <c r="AX68" s="411"/>
      <c r="AY68" s="411"/>
    </row>
    <row r="69" spans="3:68" s="76" customFormat="1" ht="45" hidden="1" customHeight="1" x14ac:dyDescent="0.25">
      <c r="C69" s="644" t="str">
        <f t="shared" si="4"/>
        <v>2.1.    D'autres stratégies d'atténuation du changement climatique (en termes des critères relatifs aux terrains et à la biomasse ligneuse pour la production de bioénergie ou le développement d'énergies alternatives, telles que l'énergie hydroélectrique ou les parcs d'éoliennes) ?</v>
      </c>
      <c r="D69" s="645"/>
      <c r="E69" s="645"/>
      <c r="F69" s="645"/>
      <c r="G69" s="645"/>
      <c r="H69" s="645"/>
      <c r="I69" s="645"/>
      <c r="J69" s="645"/>
      <c r="K69" s="165"/>
      <c r="L69" s="163"/>
      <c r="M69" s="163"/>
      <c r="Q69" s="138">
        <v>0</v>
      </c>
      <c r="R69" s="400"/>
      <c r="S69" s="138" t="str">
        <f t="shared" si="6"/>
        <v/>
      </c>
      <c r="T69" s="400"/>
      <c r="U69" s="400"/>
      <c r="V69" s="411"/>
      <c r="W69" s="412" t="s">
        <v>213</v>
      </c>
      <c r="X69" s="401" t="s">
        <v>1</v>
      </c>
      <c r="Y69" s="413">
        <v>8</v>
      </c>
      <c r="Z69" s="403" t="str">
        <f t="shared" si="7"/>
        <v/>
      </c>
      <c r="AA69" s="119" t="s">
        <v>20</v>
      </c>
      <c r="AB69" s="119" t="s">
        <v>628</v>
      </c>
      <c r="AC69" s="119" t="s">
        <v>20</v>
      </c>
      <c r="AD69" s="119" t="s">
        <v>20</v>
      </c>
      <c r="AE69" s="405" t="str">
        <f t="shared" si="8"/>
        <v/>
      </c>
      <c r="AF69" s="405" t="str">
        <f t="shared" si="9"/>
        <v/>
      </c>
      <c r="AG69" s="419" t="s">
        <v>20</v>
      </c>
      <c r="AH69" s="419" t="s">
        <v>20</v>
      </c>
      <c r="AI69" s="355" t="s">
        <v>20</v>
      </c>
      <c r="AJ69" s="277" t="str">
        <f t="shared" si="5"/>
        <v>2.1.    D'autres stratégies d'atténuation du changement climatique (en termes des critères relatifs aux terrains et à la biomasse ligneuse pour la production de bioénergie ou le développement d'énergies alternatives, telles que l'énergie hydroélectrique ou les parcs d'éoliennes) ?</v>
      </c>
      <c r="AK69" s="405" t="str">
        <f>IF(Z69="DK",AJ69,"")</f>
        <v/>
      </c>
      <c r="AL69" s="405" t="str">
        <f t="array" ref="AL69">IFERROR((IF(ROWS(AL$62:AL69)&gt;COUNTA(AK:AK),"",INDEX(AK:AK,SMALL(IF(AK$62:AK$72&lt;&gt;"",ROW(AK$62:AK$72)),ROWS(AL$62:AL69))))),"")</f>
        <v/>
      </c>
      <c r="AM69" s="416" t="s">
        <v>20</v>
      </c>
      <c r="AN69" s="411"/>
      <c r="AO69" s="411"/>
      <c r="AP69" s="411"/>
      <c r="AQ69" s="52"/>
      <c r="AR69" s="411"/>
      <c r="AS69" s="411"/>
      <c r="AT69" s="52"/>
      <c r="AU69" s="411"/>
      <c r="AV69" s="411"/>
      <c r="AW69" s="411"/>
      <c r="AX69" s="411"/>
      <c r="AY69" s="411"/>
    </row>
    <row r="70" spans="3:68" s="76" customFormat="1" ht="30" hidden="1" customHeight="1" x14ac:dyDescent="0.25">
      <c r="C70" s="644" t="str">
        <f t="shared" si="4"/>
        <v>2.2.    Les stratégies nationales de lutte contre la pauvreté (comme des plans de développement des infrastructures ou l'agriculture) ?</v>
      </c>
      <c r="D70" s="645"/>
      <c r="E70" s="645"/>
      <c r="F70" s="645"/>
      <c r="G70" s="645"/>
      <c r="H70" s="645"/>
      <c r="I70" s="645"/>
      <c r="J70" s="645"/>
      <c r="K70" s="165"/>
      <c r="L70" s="163"/>
      <c r="M70" s="163"/>
      <c r="Q70" s="138">
        <v>0</v>
      </c>
      <c r="R70" s="400"/>
      <c r="S70" s="138" t="str">
        <f t="shared" si="6"/>
        <v/>
      </c>
      <c r="T70" s="400"/>
      <c r="U70" s="400"/>
      <c r="V70" s="411"/>
      <c r="W70" s="412" t="s">
        <v>214</v>
      </c>
      <c r="X70" s="401" t="s">
        <v>1</v>
      </c>
      <c r="Y70" s="402">
        <v>9</v>
      </c>
      <c r="Z70" s="403" t="str">
        <f t="shared" si="7"/>
        <v/>
      </c>
      <c r="AA70" s="119" t="s">
        <v>20</v>
      </c>
      <c r="AB70" s="119" t="s">
        <v>230</v>
      </c>
      <c r="AC70" s="119" t="s">
        <v>20</v>
      </c>
      <c r="AD70" s="119" t="s">
        <v>20</v>
      </c>
      <c r="AE70" s="405" t="str">
        <f t="shared" si="8"/>
        <v/>
      </c>
      <c r="AF70" s="405" t="str">
        <f t="shared" si="9"/>
        <v/>
      </c>
      <c r="AG70" s="419" t="s">
        <v>20</v>
      </c>
      <c r="AH70" s="419" t="s">
        <v>20</v>
      </c>
      <c r="AI70" s="355" t="s">
        <v>20</v>
      </c>
      <c r="AJ70" s="277" t="str">
        <f t="shared" si="5"/>
        <v>2.2.    Les stratégies nationales de lutte contre la pauvreté (comme des plans de développement des infrastructures ou l'agriculture) ?</v>
      </c>
      <c r="AK70" s="405" t="str">
        <f>IF(Z70="DK",AJ70,"")</f>
        <v/>
      </c>
      <c r="AL70" s="405" t="str">
        <f t="array" ref="AL70">IFERROR((IF(ROWS(AL$62:AL70)&gt;COUNTA(AK:AK),"",INDEX(AK:AK,SMALL(IF(AK$62:AK$72&lt;&gt;"",ROW(AK$62:AK$72)),ROWS(AL$62:AL70))))),"")</f>
        <v/>
      </c>
      <c r="AM70" s="416" t="s">
        <v>20</v>
      </c>
      <c r="AN70" s="411"/>
      <c r="AO70" s="411"/>
      <c r="AP70" s="411"/>
      <c r="AQ70" s="52"/>
      <c r="AR70" s="411"/>
      <c r="AS70" s="411"/>
      <c r="AT70" s="52"/>
      <c r="AU70" s="411"/>
      <c r="AV70" s="411"/>
      <c r="AW70" s="411"/>
      <c r="AX70" s="411"/>
      <c r="AY70" s="411"/>
    </row>
    <row r="71" spans="3:68" s="76" customFormat="1" ht="45" hidden="1" customHeight="1" x14ac:dyDescent="0.25">
      <c r="C71" s="644" t="str">
        <f t="shared" ref="C71" si="11">W71</f>
        <v>2.3.    Les objectifs et stratégies d'autres politiques environnementales (comme des plans pour les forêts de la communauté ou de production dans le cadre du programme forestier national, ou une plus grande couverture des zones protégées dans le cadre de la stratégie et du plan d'action nationaux sur la biodiversité) ?</v>
      </c>
      <c r="D71" s="645"/>
      <c r="E71" s="645"/>
      <c r="F71" s="645"/>
      <c r="G71" s="645"/>
      <c r="H71" s="645"/>
      <c r="I71" s="645"/>
      <c r="J71" s="645"/>
      <c r="K71" s="251"/>
      <c r="L71" s="252"/>
      <c r="M71" s="252"/>
      <c r="Q71" s="138">
        <v>0</v>
      </c>
      <c r="R71" s="400"/>
      <c r="S71" s="138" t="str">
        <f t="shared" si="6"/>
        <v/>
      </c>
      <c r="T71" s="400"/>
      <c r="U71" s="400"/>
      <c r="V71" s="411"/>
      <c r="W71" s="412" t="s">
        <v>215</v>
      </c>
      <c r="X71" s="401" t="s">
        <v>1</v>
      </c>
      <c r="Y71" s="413">
        <v>10</v>
      </c>
      <c r="Z71" s="403" t="str">
        <f t="shared" si="7"/>
        <v/>
      </c>
      <c r="AA71" s="119" t="s">
        <v>20</v>
      </c>
      <c r="AB71" s="119" t="s">
        <v>231</v>
      </c>
      <c r="AC71" s="119" t="s">
        <v>20</v>
      </c>
      <c r="AD71" s="119" t="s">
        <v>20</v>
      </c>
      <c r="AE71" s="405" t="str">
        <f t="shared" si="8"/>
        <v/>
      </c>
      <c r="AF71" s="405" t="str">
        <f t="shared" si="9"/>
        <v/>
      </c>
      <c r="AG71" s="419" t="s">
        <v>20</v>
      </c>
      <c r="AH71" s="419" t="s">
        <v>20</v>
      </c>
      <c r="AI71" s="355"/>
      <c r="AJ71" s="277" t="str">
        <f t="shared" ref="AJ71:AJ72" si="12">W71</f>
        <v>2.3.    Les objectifs et stratégies d'autres politiques environnementales (comme des plans pour les forêts de la communauté ou de production dans le cadre du programme forestier national, ou une plus grande couverture des zones protégées dans le cadre de la stratégie et du plan d'action nationaux sur la biodiversité) ?</v>
      </c>
      <c r="AK71" s="405" t="str">
        <f>IF(Z71="DK",AJ71,"")</f>
        <v/>
      </c>
      <c r="AL71" s="405" t="str">
        <f t="array" ref="AL71">IFERROR((IF(ROWS(AL$62:AL71)&gt;COUNTA(AK:AK),"",INDEX(AK:AK,SMALL(IF(AK$62:AK$72&lt;&gt;"",ROW(AK$62:AK$72)),ROWS(AL$62:AL71))))),"")</f>
        <v/>
      </c>
      <c r="AM71" s="416" t="s">
        <v>20</v>
      </c>
      <c r="AN71" s="411"/>
      <c r="AO71" s="411"/>
      <c r="AP71" s="411"/>
      <c r="AQ71" s="52"/>
      <c r="AR71" s="411"/>
      <c r="AS71" s="411"/>
      <c r="AT71" s="52"/>
      <c r="AU71" s="411"/>
      <c r="AV71" s="411"/>
      <c r="AW71" s="411"/>
      <c r="AX71" s="411"/>
      <c r="AY71" s="411"/>
    </row>
    <row r="72" spans="3:68" s="76" customFormat="1" ht="30" hidden="1" customHeight="1" thickBot="1" x14ac:dyDescent="0.3">
      <c r="C72" s="637" t="str">
        <f t="shared" ref="C72" si="13">W72</f>
        <v>2.4.    Les obligations de l’État en matière de droits de l’Homme selon le droit international, y compris les neuf principaux instruments internationaux relatifs aux droits de l’Homme et la Convention 169 de l’OIT ?</v>
      </c>
      <c r="D72" s="638"/>
      <c r="E72" s="638"/>
      <c r="F72" s="638"/>
      <c r="G72" s="638"/>
      <c r="H72" s="638"/>
      <c r="I72" s="638"/>
      <c r="J72" s="638"/>
      <c r="K72" s="166"/>
      <c r="L72" s="164"/>
      <c r="M72" s="164"/>
      <c r="Q72" s="138">
        <v>0</v>
      </c>
      <c r="R72" s="400"/>
      <c r="S72" s="138" t="str">
        <f t="shared" si="6"/>
        <v/>
      </c>
      <c r="T72" s="400"/>
      <c r="U72" s="400"/>
      <c r="V72" s="411"/>
      <c r="W72" s="412" t="s">
        <v>216</v>
      </c>
      <c r="X72" s="401" t="s">
        <v>1</v>
      </c>
      <c r="Y72" s="402">
        <v>11</v>
      </c>
      <c r="Z72" s="403" t="str">
        <f t="shared" si="7"/>
        <v/>
      </c>
      <c r="AA72" s="119" t="s">
        <v>20</v>
      </c>
      <c r="AB72" s="119" t="s">
        <v>232</v>
      </c>
      <c r="AC72" s="119" t="s">
        <v>20</v>
      </c>
      <c r="AD72" s="119" t="s">
        <v>20</v>
      </c>
      <c r="AE72" s="405" t="str">
        <f t="shared" si="8"/>
        <v/>
      </c>
      <c r="AF72" s="405" t="str">
        <f t="shared" si="9"/>
        <v/>
      </c>
      <c r="AG72" s="419" t="s">
        <v>20</v>
      </c>
      <c r="AH72" s="419" t="s">
        <v>20</v>
      </c>
      <c r="AI72" s="355"/>
      <c r="AJ72" s="277" t="str">
        <f t="shared" si="12"/>
        <v>2.4.    Les obligations de l’État en matière de droits de l’Homme selon le droit international, y compris les neuf principaux instruments internationaux relatifs aux droits de l’Homme et la Convention 169 de l’OIT ?</v>
      </c>
      <c r="AK72" s="405" t="str">
        <f>IF(Z72="DK",AJ72,"")</f>
        <v/>
      </c>
      <c r="AL72" s="405" t="str">
        <f t="array" ref="AL72">IFERROR((IF(ROWS(AL$62:AL72)&gt;COUNTA(AK:AK),"",INDEX(AK:AK,SMALL(IF(AK$62:AK$72&lt;&gt;"",ROW(AK$62:AK$72)),ROWS(AL$62:AL72))))),"")</f>
        <v/>
      </c>
      <c r="AM72" s="416" t="s">
        <v>20</v>
      </c>
      <c r="AN72" s="411"/>
      <c r="AO72" s="411"/>
      <c r="AP72" s="411"/>
      <c r="AQ72" s="52"/>
      <c r="AR72" s="411"/>
      <c r="AS72" s="411"/>
      <c r="AT72" s="52"/>
      <c r="AU72" s="411"/>
      <c r="AV72" s="411"/>
      <c r="AW72" s="411"/>
      <c r="AX72" s="411"/>
      <c r="AY72" s="411"/>
    </row>
    <row r="73" spans="3:68" s="76" customFormat="1" ht="0.95" hidden="1" customHeight="1" x14ac:dyDescent="0.25">
      <c r="C73" s="266"/>
      <c r="D73" s="266"/>
      <c r="E73" s="266"/>
      <c r="F73" s="266"/>
      <c r="G73" s="266"/>
      <c r="H73" s="266"/>
      <c r="I73" s="266"/>
      <c r="J73" s="266"/>
      <c r="K73" s="267"/>
      <c r="L73" s="267"/>
      <c r="M73" s="267"/>
      <c r="N73" s="267"/>
      <c r="P73" s="268"/>
      <c r="Q73" s="411"/>
      <c r="R73" s="400"/>
      <c r="S73" s="268"/>
      <c r="T73" s="400"/>
      <c r="U73" s="400"/>
      <c r="V73" s="411"/>
      <c r="W73" s="421"/>
      <c r="X73" s="422"/>
      <c r="Y73" s="423"/>
      <c r="Z73" s="424"/>
      <c r="AA73" s="271"/>
      <c r="AB73" s="272" t="s">
        <v>20</v>
      </c>
      <c r="AC73" s="425"/>
      <c r="AD73" s="419"/>
      <c r="AE73" s="419"/>
      <c r="AF73" s="419"/>
      <c r="AG73" s="419"/>
      <c r="AH73" s="355"/>
      <c r="AI73" s="411"/>
      <c r="AJ73" s="426"/>
      <c r="AK73" s="425"/>
      <c r="AL73" s="425"/>
      <c r="AM73" s="416"/>
      <c r="AN73" s="411"/>
      <c r="AO73" s="411"/>
      <c r="AP73" s="411"/>
      <c r="AQ73" s="52"/>
      <c r="AR73" s="411"/>
      <c r="AS73" s="411"/>
      <c r="AT73" s="52"/>
      <c r="AU73" s="411"/>
      <c r="AV73" s="411"/>
      <c r="AW73" s="411"/>
      <c r="AX73" s="411"/>
      <c r="AY73" s="411"/>
    </row>
    <row r="74" spans="3:68" s="76" customFormat="1" ht="0.95" hidden="1" customHeight="1" x14ac:dyDescent="0.25">
      <c r="C74" s="266"/>
      <c r="D74" s="266"/>
      <c r="E74" s="266"/>
      <c r="F74" s="266"/>
      <c r="G74" s="266"/>
      <c r="H74" s="266"/>
      <c r="I74" s="266"/>
      <c r="J74" s="266"/>
      <c r="K74" s="267"/>
      <c r="L74" s="267"/>
      <c r="M74" s="267"/>
      <c r="N74" s="267"/>
      <c r="P74" s="268"/>
      <c r="Q74" s="411"/>
      <c r="R74" s="400"/>
      <c r="S74" s="268"/>
      <c r="T74" s="400"/>
      <c r="U74" s="400"/>
      <c r="V74" s="411"/>
      <c r="W74" s="421"/>
      <c r="X74" s="422"/>
      <c r="Y74" s="423"/>
      <c r="Z74" s="424"/>
      <c r="AA74" s="271"/>
      <c r="AB74" s="272"/>
      <c r="AC74" s="425"/>
      <c r="AD74" s="419"/>
      <c r="AE74" s="419"/>
      <c r="AF74" s="419"/>
      <c r="AG74" s="419"/>
      <c r="AH74" s="355"/>
      <c r="AI74" s="411"/>
      <c r="AJ74" s="426"/>
      <c r="AK74" s="425"/>
      <c r="AL74" s="425"/>
      <c r="AM74" s="416"/>
      <c r="AN74" s="411"/>
      <c r="AO74" s="411"/>
      <c r="AP74" s="411"/>
      <c r="AQ74" s="52"/>
      <c r="AR74" s="411"/>
      <c r="AS74" s="411"/>
      <c r="AT74" s="52"/>
      <c r="AU74" s="411"/>
      <c r="AV74" s="411"/>
      <c r="AW74" s="411"/>
      <c r="AX74" s="411"/>
      <c r="AY74" s="411"/>
    </row>
    <row r="75" spans="3:68" ht="66" hidden="1" customHeight="1" x14ac:dyDescent="0.25">
      <c r="S75" s="52"/>
      <c r="X75" s="388"/>
      <c r="Y75" s="427"/>
      <c r="Z75" s="427"/>
      <c r="AA75" s="128">
        <f>$V$22</f>
        <v>0</v>
      </c>
      <c r="AB75" s="121"/>
      <c r="AC75" s="427"/>
      <c r="AD75" s="410" t="s">
        <v>20</v>
      </c>
      <c r="BN75"/>
      <c r="BO75"/>
      <c r="BP75"/>
    </row>
    <row r="76" spans="3:68" hidden="1" x14ac:dyDescent="0.25">
      <c r="C76" s="658"/>
      <c r="D76" s="658"/>
      <c r="E76" s="658"/>
      <c r="F76" s="658"/>
      <c r="G76" s="658"/>
      <c r="H76" s="658"/>
      <c r="I76" s="658"/>
      <c r="J76" s="658"/>
      <c r="P76" s="34"/>
      <c r="R76" s="428"/>
      <c r="S76" s="428"/>
      <c r="T76" s="428"/>
      <c r="U76" s="428"/>
      <c r="W76" s="393" t="s">
        <v>200</v>
      </c>
      <c r="X76" s="388"/>
      <c r="Y76" s="427"/>
      <c r="Z76" s="427"/>
      <c r="AA76" s="128"/>
      <c r="AB76" s="121"/>
      <c r="AC76" s="427"/>
      <c r="AD76" s="410"/>
      <c r="BN76"/>
      <c r="BO76"/>
      <c r="BP76"/>
    </row>
    <row r="77" spans="3:68" ht="15" hidden="1" customHeight="1" x14ac:dyDescent="0.25">
      <c r="C77" s="648"/>
      <c r="D77" s="648"/>
      <c r="E77" s="648"/>
      <c r="F77" s="648"/>
      <c r="G77" s="648"/>
      <c r="H77" s="648"/>
      <c r="I77" s="648"/>
      <c r="J77" s="648"/>
      <c r="P77" s="34"/>
      <c r="R77" s="428"/>
      <c r="S77" s="428"/>
      <c r="T77" s="428"/>
      <c r="U77" s="428"/>
      <c r="W77" s="395" t="s">
        <v>233</v>
      </c>
      <c r="X77" s="429"/>
      <c r="Y77" s="429"/>
      <c r="Z77" s="429"/>
      <c r="AA77" s="429"/>
      <c r="AB77" s="429"/>
      <c r="AC77" s="429"/>
      <c r="AD77" s="429"/>
    </row>
    <row r="78" spans="3:68" hidden="1" x14ac:dyDescent="0.25">
      <c r="C78" s="113"/>
      <c r="D78" s="115"/>
      <c r="E78" s="115"/>
      <c r="F78" s="115"/>
      <c r="G78" s="115"/>
      <c r="H78" s="115"/>
      <c r="I78" s="115"/>
      <c r="J78" s="115"/>
      <c r="P78" s="34"/>
      <c r="R78" s="428"/>
      <c r="S78" s="428"/>
      <c r="T78" s="428"/>
      <c r="U78" s="428"/>
    </row>
    <row r="79" spans="3:68" hidden="1" x14ac:dyDescent="0.25">
      <c r="C79" s="113"/>
      <c r="D79" s="115"/>
      <c r="E79" s="115"/>
      <c r="F79" s="115"/>
      <c r="G79" s="115"/>
      <c r="H79" s="115"/>
      <c r="I79" s="115"/>
      <c r="J79" s="115"/>
      <c r="P79" s="34"/>
      <c r="R79" s="428"/>
      <c r="S79" s="428"/>
      <c r="T79" s="428"/>
      <c r="U79" s="428"/>
    </row>
    <row r="80" spans="3:68" hidden="1" x14ac:dyDescent="0.25">
      <c r="C80" s="113"/>
      <c r="D80" s="115"/>
      <c r="E80" s="115"/>
      <c r="F80" s="115"/>
      <c r="G80" s="115"/>
      <c r="H80" s="115"/>
      <c r="I80" s="115"/>
      <c r="J80" s="115"/>
      <c r="P80" s="34"/>
      <c r="R80" s="428"/>
      <c r="S80" s="428"/>
      <c r="T80" s="428"/>
      <c r="U80" s="428"/>
      <c r="W80" s="430" t="s">
        <v>84</v>
      </c>
    </row>
    <row r="81" spans="3:68" ht="15.75" hidden="1" x14ac:dyDescent="0.25">
      <c r="C81" s="92" t="str">
        <f>W81</f>
        <v>Tableau 2 :</v>
      </c>
      <c r="D81" s="8" t="str">
        <f>X81</f>
        <v>Bénéfices et risques associés à la</v>
      </c>
      <c r="G81" s="8"/>
      <c r="I81" s="8"/>
      <c r="P81" s="34"/>
      <c r="R81" s="428"/>
      <c r="S81" s="428"/>
      <c r="T81" s="428"/>
      <c r="U81" s="428"/>
      <c r="W81" s="431" t="s">
        <v>234</v>
      </c>
      <c r="X81" s="431" t="s">
        <v>457</v>
      </c>
    </row>
    <row r="82" spans="3:68" ht="15.75" hidden="1" x14ac:dyDescent="0.25">
      <c r="D82" s="95" t="str">
        <f>X82</f>
        <v>Garantie (a) - Compatibilité avec les objectifs nationaux et les accords internationaux.</v>
      </c>
      <c r="F82" s="93"/>
      <c r="G82" s="93"/>
      <c r="H82" s="93"/>
      <c r="I82" s="93"/>
      <c r="J82" s="93"/>
      <c r="K82" s="93"/>
      <c r="L82" s="93"/>
      <c r="M82" s="93"/>
      <c r="P82" s="34"/>
      <c r="R82" s="428"/>
      <c r="S82" s="428"/>
      <c r="T82" s="428"/>
      <c r="U82" s="428"/>
      <c r="W82" s="432"/>
      <c r="X82" s="433" t="str">
        <f>$AA$14</f>
        <v>Garantie (a) - Compatibilité avec les objectifs nationaux et les accords internationaux.</v>
      </c>
    </row>
    <row r="83" spans="3:68" hidden="1" x14ac:dyDescent="0.25">
      <c r="W83" s="434"/>
    </row>
    <row r="84" spans="3:68" ht="39.950000000000003" hidden="1" customHeight="1" x14ac:dyDescent="0.25">
      <c r="C84" s="649" t="str">
        <f>W84</f>
        <v>Bénéfices pertinents pour la garantie considérée</v>
      </c>
      <c r="D84" s="662" t="str">
        <f>X84</f>
        <v>Actions REDD+ du Module 1 (toutes les actions ne présentent pas forcément des bénéfices pertinents pour la garantie considérée)</v>
      </c>
      <c r="E84" s="663"/>
      <c r="F84" s="663"/>
      <c r="G84" s="663"/>
      <c r="H84" s="664"/>
      <c r="I84" s="288"/>
      <c r="J84" s="281" t="str">
        <f>AC84</f>
        <v>Bénéfices</v>
      </c>
      <c r="K84" s="639" t="str">
        <f>AH84</f>
        <v>Estimation des bénéfices</v>
      </c>
      <c r="L84" s="640"/>
      <c r="M84" s="640"/>
      <c r="N84" s="641"/>
      <c r="O84" s="58"/>
      <c r="P84"/>
      <c r="Q84" s="137" t="s">
        <v>79</v>
      </c>
      <c r="S84" s="137" t="s">
        <v>79</v>
      </c>
      <c r="W84" s="753" t="s">
        <v>235</v>
      </c>
      <c r="X84" s="756" t="s">
        <v>237</v>
      </c>
      <c r="Y84" s="752"/>
      <c r="Z84" s="752"/>
      <c r="AA84" s="752"/>
      <c r="AB84" s="752"/>
      <c r="AC84" s="752" t="s">
        <v>239</v>
      </c>
      <c r="AD84" s="752"/>
      <c r="AE84" s="752"/>
      <c r="AF84" s="752"/>
      <c r="AG84" s="752"/>
      <c r="AH84" s="752" t="s">
        <v>240</v>
      </c>
      <c r="AI84" s="752"/>
      <c r="AL84" s="137" t="s">
        <v>83</v>
      </c>
      <c r="AR84" s="137" t="s">
        <v>81</v>
      </c>
      <c r="AU84" s="137" t="s">
        <v>77</v>
      </c>
    </row>
    <row r="85" spans="3:68" ht="51.95" hidden="1" customHeight="1" x14ac:dyDescent="0.25">
      <c r="C85" s="650"/>
      <c r="D85" s="747" t="str">
        <f>LOOKUP($Q$85,$AE$113:$AE$115,$AC$113:$AC$115)</f>
        <v>CLIQUEZ POUR UN EXEMPLE:</v>
      </c>
      <c r="E85" s="748"/>
      <c r="F85" s="748"/>
      <c r="G85" s="748"/>
      <c r="H85" s="749"/>
      <c r="I85" s="285"/>
      <c r="J85" s="323" t="str">
        <f>LOOKUP($Q$85,$AE$113:$AE$115,$AD$113:$AD$115)</f>
        <v>(Pour voir un exemple de bénéfice, sélectionnez tout d'abord un exemple d’action REDD+ dans la liste déroulante de gauche.)</v>
      </c>
      <c r="K85" s="630" t="str">
        <f>AH85</f>
        <v>Probabilité</v>
      </c>
      <c r="L85" s="631"/>
      <c r="M85" s="630" t="str">
        <f>AI85</f>
        <v>Impact</v>
      </c>
      <c r="N85" s="631"/>
      <c r="O85" s="58"/>
      <c r="P85"/>
      <c r="Q85" s="435">
        <v>1</v>
      </c>
      <c r="R85" s="436" t="s">
        <v>59</v>
      </c>
      <c r="S85" s="437" t="s">
        <v>56</v>
      </c>
      <c r="T85" s="437" t="s">
        <v>57</v>
      </c>
      <c r="W85" s="754"/>
      <c r="X85" s="438"/>
      <c r="Y85" s="717"/>
      <c r="Z85" s="717"/>
      <c r="AA85" s="717"/>
      <c r="AB85" s="718"/>
      <c r="AC85" s="439"/>
      <c r="AD85" s="720"/>
      <c r="AE85" s="720"/>
      <c r="AF85" s="720"/>
      <c r="AG85" s="720"/>
      <c r="AH85" s="440" t="s">
        <v>241</v>
      </c>
      <c r="AI85" s="440" t="s">
        <v>57</v>
      </c>
      <c r="AL85" s="437" t="str">
        <f>$X$84</f>
        <v>Actions REDD+ du Module 1 (toutes les actions ne présentent pas forcément des bénéfices pertinents pour la garantie considérée)</v>
      </c>
      <c r="AM85" s="437" t="str">
        <f>$AC$84</f>
        <v>Bénéfices</v>
      </c>
      <c r="AN85" s="437" t="str">
        <f t="shared" ref="AN85:AO91" si="14">AH85</f>
        <v>Probabilité</v>
      </c>
      <c r="AO85" s="437" t="str">
        <f t="shared" si="14"/>
        <v>Impact</v>
      </c>
      <c r="AP85" s="441" t="s">
        <v>80</v>
      </c>
      <c r="AR85" s="138">
        <f>MAX(AP86:AP94)</f>
        <v>0</v>
      </c>
      <c r="AT85" s="441" t="s">
        <v>82</v>
      </c>
      <c r="AU85" s="437" t="str">
        <f>$X$84</f>
        <v>Actions REDD+ du Module 1 (toutes les actions ne présentent pas forcément des bénéfices pertinents pour la garantie considérée)</v>
      </c>
      <c r="AV85" s="437" t="str">
        <f>$AC$84</f>
        <v>Bénéfices</v>
      </c>
      <c r="AW85" s="437" t="str">
        <f>AN85</f>
        <v>Probabilité</v>
      </c>
      <c r="AX85" s="437" t="str">
        <f>AO85</f>
        <v>Impact</v>
      </c>
      <c r="BI85"/>
      <c r="BJ85"/>
      <c r="BM85" s="78" t="s">
        <v>28</v>
      </c>
      <c r="BN85" s="78" t="s">
        <v>37</v>
      </c>
      <c r="BO85" s="78" t="s">
        <v>36</v>
      </c>
      <c r="BP85" s="79"/>
    </row>
    <row r="86" spans="3:68" ht="37.5" hidden="1" customHeight="1" x14ac:dyDescent="0.25">
      <c r="C86" s="650"/>
      <c r="D86" s="74"/>
      <c r="E86" s="671"/>
      <c r="F86" s="671"/>
      <c r="G86" s="671"/>
      <c r="H86" s="671"/>
      <c r="I86" s="74" t="s">
        <v>25</v>
      </c>
      <c r="J86" s="284" t="s">
        <v>20</v>
      </c>
      <c r="K86" s="581"/>
      <c r="L86" s="581"/>
      <c r="M86" s="582"/>
      <c r="N86" s="583"/>
      <c r="O86" s="58"/>
      <c r="P86"/>
      <c r="Q86" s="138">
        <v>1</v>
      </c>
      <c r="S86" s="138">
        <v>1</v>
      </c>
      <c r="T86" s="138">
        <v>1</v>
      </c>
      <c r="W86" s="754"/>
      <c r="X86" s="442" t="s">
        <v>25</v>
      </c>
      <c r="Y86" s="677" t="str">
        <f>LOOKUP(Q86,$AG$13:$AG$29,$AH$13:$AH$29)</f>
        <v/>
      </c>
      <c r="Z86" s="677"/>
      <c r="AA86" s="677"/>
      <c r="AB86" s="678"/>
      <c r="AC86" s="442" t="s">
        <v>25</v>
      </c>
      <c r="AD86" s="677" t="str">
        <f t="shared" ref="AD86:AD94" si="15">IF(J86=0,"",J86)</f>
        <v/>
      </c>
      <c r="AE86" s="677"/>
      <c r="AF86" s="677"/>
      <c r="AG86" s="678"/>
      <c r="AH86" s="443" t="str">
        <f t="shared" ref="AH86" si="16">LOOKUP(S86,$AL$13:$AL$16,$AM$13:$AM$16)</f>
        <v/>
      </c>
      <c r="AI86" s="443" t="str">
        <f>LOOKUP(T86,$AL$13:$AL$16,$AN$13:$AN$16)</f>
        <v/>
      </c>
      <c r="AL86" s="444" t="str">
        <f t="shared" ref="AL86:AL91" si="17">Y86</f>
        <v/>
      </c>
      <c r="AM86" s="444" t="str">
        <f t="shared" ref="AM86:AM91" si="18">AD86</f>
        <v/>
      </c>
      <c r="AN86" s="445" t="str">
        <f t="shared" si="14"/>
        <v/>
      </c>
      <c r="AO86" s="446" t="str">
        <f t="shared" si="14"/>
        <v/>
      </c>
      <c r="AP86" s="447">
        <f t="shared" ref="AP86:AP94" si="19">SUM(AND(AN86=$AL$34, AO86=$AM$34),AP85)</f>
        <v>0</v>
      </c>
      <c r="AT86" s="447">
        <v>1</v>
      </c>
      <c r="AU86" s="448" t="str">
        <f t="array" ref="AU86">IF($AT86&gt;$AR$85,"",INDEX(AL$86:AL$94,MATCH($AT86,$AP$86:$AP$94,0)))</f>
        <v/>
      </c>
      <c r="AV86" s="448" t="str">
        <f t="array" ref="AV86">IF($AT86&gt;$AR$85,"",INDEX(AM$86:AM$94,MATCH($AT86,$AP$86:$AP$94,0)))</f>
        <v/>
      </c>
      <c r="AW86" s="448" t="str">
        <f t="array" ref="AW86">IF($AT86&gt;$AR$85,"",INDEX(AN$86:AN$94,MATCH($AT86,$AP$86:$AP$94,0)))</f>
        <v/>
      </c>
      <c r="AX86" s="448" t="str">
        <f t="array" ref="AX86">IF($AT86&gt;$AR$85,"",INDEX(AO$86:AO$94,MATCH($AT86,$AP$86:$AP$94,0)))</f>
        <v/>
      </c>
      <c r="BI86"/>
      <c r="BJ86"/>
      <c r="BM86" s="80">
        <f t="shared" ref="BM86:BM94" si="20">COUNTIF($BN$86:$BN$91,"&lt;="&amp;BN86)</f>
        <v>1</v>
      </c>
      <c r="BN86" s="80" t="str">
        <f>IF(BF86=$AP$14,BI86,"xx")</f>
        <v>xx</v>
      </c>
      <c r="BO86" s="80" t="str">
        <f t="shared" ref="BO86:BO94" si="21">VLOOKUP(ROW()-ROW($BO$85),$BM$86:$BN$91,2,FALSE)</f>
        <v>xx</v>
      </c>
      <c r="BP86" s="81" t="str">
        <f>IF(COUNT(SEARCH({"xx";"xxx";"xxxx";"xxxxx";"xxxxxx";"xxxxxxx"},A1)),"-",BO86)</f>
        <v>xx</v>
      </c>
    </row>
    <row r="87" spans="3:68" ht="37.5" hidden="1" customHeight="1" x14ac:dyDescent="0.25">
      <c r="C87" s="650"/>
      <c r="D87" s="27"/>
      <c r="E87" s="635"/>
      <c r="F87" s="635"/>
      <c r="G87" s="635"/>
      <c r="H87" s="635"/>
      <c r="I87" s="27" t="s">
        <v>25</v>
      </c>
      <c r="J87" s="284" t="s">
        <v>20</v>
      </c>
      <c r="K87" s="584"/>
      <c r="L87" s="584"/>
      <c r="M87" s="585"/>
      <c r="N87" s="586"/>
      <c r="O87" s="58"/>
      <c r="P87"/>
      <c r="Q87" s="138">
        <v>1</v>
      </c>
      <c r="S87" s="138">
        <v>1</v>
      </c>
      <c r="T87" s="138">
        <v>1</v>
      </c>
      <c r="W87" s="754"/>
      <c r="X87" s="442" t="s">
        <v>25</v>
      </c>
      <c r="Y87" s="677" t="str">
        <f t="shared" ref="Y87:Y94" si="22">LOOKUP(Q87,$AG$13:$AG$29,$AH$13:$AH$29)</f>
        <v/>
      </c>
      <c r="Z87" s="677"/>
      <c r="AA87" s="677"/>
      <c r="AB87" s="678"/>
      <c r="AC87" s="442" t="s">
        <v>25</v>
      </c>
      <c r="AD87" s="677" t="str">
        <f t="shared" si="15"/>
        <v/>
      </c>
      <c r="AE87" s="677"/>
      <c r="AF87" s="677"/>
      <c r="AG87" s="678"/>
      <c r="AH87" s="443" t="str">
        <f t="shared" ref="AH87:AH94" si="23">LOOKUP(S87,$AL$13:$AL$16,$AM$13:$AM$16)</f>
        <v/>
      </c>
      <c r="AI87" s="443" t="str">
        <f t="shared" ref="AI87:AI94" si="24">LOOKUP(T87,$AL$13:$AL$16,$AN$13:$AN$16)</f>
        <v/>
      </c>
      <c r="AL87" s="449" t="str">
        <f t="shared" si="17"/>
        <v/>
      </c>
      <c r="AM87" s="449" t="str">
        <f t="shared" si="18"/>
        <v/>
      </c>
      <c r="AN87" s="450" t="str">
        <f t="shared" si="14"/>
        <v/>
      </c>
      <c r="AO87" s="451" t="str">
        <f t="shared" si="14"/>
        <v/>
      </c>
      <c r="AP87" s="447">
        <f t="shared" si="19"/>
        <v>0</v>
      </c>
      <c r="AT87" s="447">
        <v>2</v>
      </c>
      <c r="AU87" s="448" t="str">
        <f t="array" ref="AU87">IF($AT87&gt;$AR$85,"",INDEX(AL$86:AL$94,MATCH($AT87,$AP$86:$AP$94,0)))</f>
        <v/>
      </c>
      <c r="AV87" s="448" t="str">
        <f t="array" ref="AV87">IF($AT87&gt;$AR$85,"",INDEX(AM$86:AM$94,MATCH($AT87,$AP$86:$AP$94,0)))</f>
        <v/>
      </c>
      <c r="AW87" s="448" t="str">
        <f t="array" ref="AW87">IF($AT87&gt;$AR$85,"",INDEX(AN$86:AN$94,MATCH($AT87,$AP$86:$AP$94,0)))</f>
        <v/>
      </c>
      <c r="AX87" s="448" t="str">
        <f t="array" ref="AX87">IF($AT87&gt;$AR$85,"",INDEX(AO$86:AO$94,MATCH($AT87,$AP$86:$AP$94,0)))</f>
        <v/>
      </c>
      <c r="BI87"/>
      <c r="BJ87"/>
      <c r="BM87" s="80">
        <f t="shared" si="20"/>
        <v>2</v>
      </c>
      <c r="BN87" s="80" t="str">
        <f>IF(BF87=$AP$14,BI87,"xxx")</f>
        <v>xxx</v>
      </c>
      <c r="BO87" s="80" t="str">
        <f t="shared" si="21"/>
        <v>xxx</v>
      </c>
      <c r="BP87" s="81" t="str">
        <f>IF(COUNT(SEARCH({"xx";"xxx";"xxxx";"xxxxx";"xxxxxx";"xxxxxxx"},A2)),"-",BO87)</f>
        <v>xxx</v>
      </c>
    </row>
    <row r="88" spans="3:68" ht="37.5" hidden="1" customHeight="1" x14ac:dyDescent="0.25">
      <c r="C88" s="650"/>
      <c r="D88" s="27"/>
      <c r="E88" s="635"/>
      <c r="F88" s="635"/>
      <c r="G88" s="635"/>
      <c r="H88" s="635"/>
      <c r="I88" s="27" t="s">
        <v>25</v>
      </c>
      <c r="J88" s="284" t="s">
        <v>20</v>
      </c>
      <c r="K88" s="584"/>
      <c r="L88" s="584"/>
      <c r="M88" s="585"/>
      <c r="N88" s="586"/>
      <c r="O88" s="58"/>
      <c r="P88"/>
      <c r="Q88" s="138">
        <v>1</v>
      </c>
      <c r="S88" s="138">
        <v>1</v>
      </c>
      <c r="T88" s="138">
        <v>1</v>
      </c>
      <c r="W88" s="754"/>
      <c r="X88" s="442" t="s">
        <v>25</v>
      </c>
      <c r="Y88" s="677" t="str">
        <f t="shared" si="22"/>
        <v/>
      </c>
      <c r="Z88" s="677"/>
      <c r="AA88" s="677"/>
      <c r="AB88" s="678"/>
      <c r="AC88" s="442" t="s">
        <v>25</v>
      </c>
      <c r="AD88" s="677" t="str">
        <f t="shared" si="15"/>
        <v/>
      </c>
      <c r="AE88" s="677"/>
      <c r="AF88" s="677"/>
      <c r="AG88" s="678"/>
      <c r="AH88" s="443" t="str">
        <f t="shared" si="23"/>
        <v/>
      </c>
      <c r="AI88" s="443" t="str">
        <f t="shared" si="24"/>
        <v/>
      </c>
      <c r="AL88" s="449" t="str">
        <f t="shared" si="17"/>
        <v/>
      </c>
      <c r="AM88" s="449" t="str">
        <f t="shared" si="18"/>
        <v/>
      </c>
      <c r="AN88" s="450" t="str">
        <f t="shared" si="14"/>
        <v/>
      </c>
      <c r="AO88" s="451" t="str">
        <f t="shared" si="14"/>
        <v/>
      </c>
      <c r="AP88" s="447">
        <f t="shared" si="19"/>
        <v>0</v>
      </c>
      <c r="AT88" s="447">
        <v>3</v>
      </c>
      <c r="AU88" s="448" t="str">
        <f t="array" ref="AU88">IF($AT88&gt;$AR$85,"",INDEX(AL$86:AL$94,MATCH($AT88,$AP$86:$AP$94,0)))</f>
        <v/>
      </c>
      <c r="AV88" s="448" t="str">
        <f t="array" ref="AV88">IF($AT88&gt;$AR$85,"",INDEX(AM$86:AM$94,MATCH($AT88,$AP$86:$AP$94,0)))</f>
        <v/>
      </c>
      <c r="AW88" s="448" t="str">
        <f t="array" ref="AW88">IF($AT88&gt;$AR$85,"",INDEX(AN$86:AN$94,MATCH($AT88,$AP$86:$AP$94,0)))</f>
        <v/>
      </c>
      <c r="AX88" s="448" t="str">
        <f t="array" ref="AX88">IF($AT88&gt;$AR$85,"",INDEX(AO$86:AO$94,MATCH($AT88,$AP$86:$AP$94,0)))</f>
        <v/>
      </c>
      <c r="BI88"/>
      <c r="BJ88"/>
      <c r="BM88" s="80">
        <f t="shared" si="20"/>
        <v>3</v>
      </c>
      <c r="BN88" s="80" t="str">
        <f>IF(BF88=$AP$14,BI88,"xxxx")</f>
        <v>xxxx</v>
      </c>
      <c r="BO88" s="80" t="str">
        <f t="shared" si="21"/>
        <v>xxxx</v>
      </c>
      <c r="BP88" s="81" t="str">
        <f>IF(COUNT(SEARCH({"xx";"xxx";"xxxx";"xxxxx";"xxxxxx";"xxxxxxx"},A3)),"-",BO88)</f>
        <v>xxxx</v>
      </c>
    </row>
    <row r="89" spans="3:68" ht="37.5" hidden="1" customHeight="1" x14ac:dyDescent="0.25">
      <c r="C89" s="650"/>
      <c r="D89" s="27"/>
      <c r="E89" s="635"/>
      <c r="F89" s="635"/>
      <c r="G89" s="635"/>
      <c r="H89" s="635"/>
      <c r="I89" s="27" t="s">
        <v>25</v>
      </c>
      <c r="J89" s="284" t="s">
        <v>20</v>
      </c>
      <c r="K89" s="584"/>
      <c r="L89" s="584"/>
      <c r="M89" s="585"/>
      <c r="N89" s="586"/>
      <c r="O89" s="58"/>
      <c r="P89"/>
      <c r="Q89" s="138">
        <v>1</v>
      </c>
      <c r="S89" s="138">
        <v>1</v>
      </c>
      <c r="T89" s="138">
        <v>1</v>
      </c>
      <c r="W89" s="754"/>
      <c r="X89" s="442" t="s">
        <v>25</v>
      </c>
      <c r="Y89" s="677" t="str">
        <f t="shared" si="22"/>
        <v/>
      </c>
      <c r="Z89" s="677"/>
      <c r="AA89" s="677"/>
      <c r="AB89" s="678"/>
      <c r="AC89" s="442" t="s">
        <v>25</v>
      </c>
      <c r="AD89" s="677" t="str">
        <f t="shared" si="15"/>
        <v/>
      </c>
      <c r="AE89" s="677"/>
      <c r="AF89" s="677"/>
      <c r="AG89" s="678"/>
      <c r="AH89" s="443" t="str">
        <f t="shared" si="23"/>
        <v/>
      </c>
      <c r="AI89" s="443" t="str">
        <f t="shared" si="24"/>
        <v/>
      </c>
      <c r="AL89" s="449" t="str">
        <f t="shared" si="17"/>
        <v/>
      </c>
      <c r="AM89" s="449" t="str">
        <f t="shared" si="18"/>
        <v/>
      </c>
      <c r="AN89" s="450" t="str">
        <f t="shared" si="14"/>
        <v/>
      </c>
      <c r="AO89" s="451" t="str">
        <f t="shared" si="14"/>
        <v/>
      </c>
      <c r="AP89" s="447">
        <f t="shared" si="19"/>
        <v>0</v>
      </c>
      <c r="AT89" s="447">
        <v>4</v>
      </c>
      <c r="AU89" s="448" t="str">
        <f t="array" ref="AU89">IF($AT89&gt;$AR$85,"",INDEX(AL$86:AL$94,MATCH($AT89,$AP$86:$AP$94,0)))</f>
        <v/>
      </c>
      <c r="AV89" s="448" t="str">
        <f t="array" ref="AV89">IF($AT89&gt;$AR$85,"",INDEX(AM$86:AM$94,MATCH($AT89,$AP$86:$AP$94,0)))</f>
        <v/>
      </c>
      <c r="AW89" s="448" t="str">
        <f t="array" ref="AW89">IF($AT89&gt;$AR$85,"",INDEX(AN$86:AN$94,MATCH($AT89,$AP$86:$AP$94,0)))</f>
        <v/>
      </c>
      <c r="AX89" s="448" t="str">
        <f t="array" ref="AX89">IF($AT89&gt;$AR$85,"",INDEX(AO$86:AO$94,MATCH($AT89,$AP$86:$AP$94,0)))</f>
        <v/>
      </c>
      <c r="BI89"/>
      <c r="BJ89"/>
      <c r="BM89" s="80">
        <f t="shared" si="20"/>
        <v>4</v>
      </c>
      <c r="BN89" s="80" t="str">
        <f>IF(BF89=$AP$14,BI89,"xxxxx")</f>
        <v>xxxxx</v>
      </c>
      <c r="BO89" s="80" t="str">
        <f t="shared" si="21"/>
        <v>xxxxx</v>
      </c>
      <c r="BP89" s="81" t="str">
        <f>IF(COUNT(SEARCH({"xx";"xxx";"xxxx";"xxxxx";"xxxxxx";"xxxxxxx"},A4)),"-",BO89)</f>
        <v>xxxxx</v>
      </c>
    </row>
    <row r="90" spans="3:68" ht="37.5" hidden="1" customHeight="1" x14ac:dyDescent="0.25">
      <c r="C90" s="650"/>
      <c r="D90" s="27"/>
      <c r="E90" s="635"/>
      <c r="F90" s="635"/>
      <c r="G90" s="635"/>
      <c r="H90" s="635"/>
      <c r="I90" s="27" t="s">
        <v>25</v>
      </c>
      <c r="J90" s="284"/>
      <c r="K90" s="584"/>
      <c r="L90" s="584"/>
      <c r="M90" s="585"/>
      <c r="N90" s="586"/>
      <c r="O90" s="58"/>
      <c r="P90"/>
      <c r="Q90" s="138">
        <v>1</v>
      </c>
      <c r="S90" s="138">
        <v>1</v>
      </c>
      <c r="T90" s="138">
        <v>1</v>
      </c>
      <c r="W90" s="754"/>
      <c r="X90" s="442" t="s">
        <v>25</v>
      </c>
      <c r="Y90" s="677" t="str">
        <f t="shared" si="22"/>
        <v/>
      </c>
      <c r="Z90" s="677"/>
      <c r="AA90" s="677"/>
      <c r="AB90" s="678"/>
      <c r="AC90" s="442" t="s">
        <v>25</v>
      </c>
      <c r="AD90" s="677" t="str">
        <f t="shared" si="15"/>
        <v/>
      </c>
      <c r="AE90" s="677"/>
      <c r="AF90" s="677"/>
      <c r="AG90" s="678"/>
      <c r="AH90" s="443" t="str">
        <f t="shared" si="23"/>
        <v/>
      </c>
      <c r="AI90" s="443" t="str">
        <f t="shared" si="24"/>
        <v/>
      </c>
      <c r="AL90" s="449" t="str">
        <f t="shared" si="17"/>
        <v/>
      </c>
      <c r="AM90" s="449" t="str">
        <f t="shared" si="18"/>
        <v/>
      </c>
      <c r="AN90" s="450" t="str">
        <f t="shared" si="14"/>
        <v/>
      </c>
      <c r="AO90" s="451" t="str">
        <f t="shared" si="14"/>
        <v/>
      </c>
      <c r="AP90" s="447">
        <f t="shared" si="19"/>
        <v>0</v>
      </c>
      <c r="AT90" s="447">
        <v>5</v>
      </c>
      <c r="AU90" s="448" t="str">
        <f t="array" ref="AU90">IF($AT90&gt;$AR$85,"",INDEX(AL$86:AL$94,MATCH($AT90,$AP$86:$AP$94,0)))</f>
        <v/>
      </c>
      <c r="AV90" s="448" t="str">
        <f t="array" ref="AV90">IF($AT90&gt;$AR$85,"",INDEX(AM$86:AM$94,MATCH($AT90,$AP$86:$AP$94,0)))</f>
        <v/>
      </c>
      <c r="AW90" s="448" t="str">
        <f t="array" ref="AW90">IF($AT90&gt;$AR$85,"",INDEX(AN$86:AN$94,MATCH($AT90,$AP$86:$AP$94,0)))</f>
        <v/>
      </c>
      <c r="AX90" s="448" t="str">
        <f t="array" ref="AX90">IF($AT90&gt;$AR$85,"",INDEX(AO$86:AO$94,MATCH($AT90,$AP$86:$AP$94,0)))</f>
        <v/>
      </c>
      <c r="BI90"/>
      <c r="BJ90"/>
      <c r="BM90" s="80">
        <f t="shared" si="20"/>
        <v>5</v>
      </c>
      <c r="BN90" s="80" t="str">
        <f>IF(BF90=$AP$14,BI90,"xxxxxx")</f>
        <v>xxxxxx</v>
      </c>
      <c r="BO90" s="80" t="str">
        <f t="shared" si="21"/>
        <v>xxxxxx</v>
      </c>
      <c r="BP90" s="81" t="str">
        <f>IF(COUNT(SEARCH({"xx";"xxx";"xxxx";"xxxxx";"xxxxxx";"xxxxxxx"},A5)),"-",BO90)</f>
        <v>xxxxxx</v>
      </c>
    </row>
    <row r="91" spans="3:68" ht="37.5" hidden="1" customHeight="1" x14ac:dyDescent="0.25">
      <c r="C91" s="650"/>
      <c r="D91" s="27"/>
      <c r="E91" s="635"/>
      <c r="F91" s="635"/>
      <c r="G91" s="635"/>
      <c r="H91" s="635"/>
      <c r="I91" s="27" t="s">
        <v>25</v>
      </c>
      <c r="J91" s="284"/>
      <c r="K91" s="584"/>
      <c r="L91" s="584"/>
      <c r="M91" s="585"/>
      <c r="N91" s="586"/>
      <c r="O91" s="58"/>
      <c r="P91"/>
      <c r="Q91" s="138">
        <v>1</v>
      </c>
      <c r="S91" s="138">
        <v>1</v>
      </c>
      <c r="T91" s="138">
        <v>1</v>
      </c>
      <c r="W91" s="754"/>
      <c r="X91" s="452" t="s">
        <v>25</v>
      </c>
      <c r="Y91" s="677" t="str">
        <f t="shared" si="22"/>
        <v/>
      </c>
      <c r="Z91" s="677"/>
      <c r="AA91" s="677"/>
      <c r="AB91" s="678"/>
      <c r="AC91" s="452" t="s">
        <v>25</v>
      </c>
      <c r="AD91" s="675" t="str">
        <f t="shared" si="15"/>
        <v/>
      </c>
      <c r="AE91" s="675"/>
      <c r="AF91" s="675"/>
      <c r="AG91" s="676"/>
      <c r="AH91" s="443" t="str">
        <f t="shared" si="23"/>
        <v/>
      </c>
      <c r="AI91" s="443" t="str">
        <f t="shared" si="24"/>
        <v/>
      </c>
      <c r="AL91" s="449" t="str">
        <f t="shared" si="17"/>
        <v/>
      </c>
      <c r="AM91" s="449" t="str">
        <f t="shared" si="18"/>
        <v/>
      </c>
      <c r="AN91" s="450" t="str">
        <f t="shared" si="14"/>
        <v/>
      </c>
      <c r="AO91" s="451" t="str">
        <f t="shared" si="14"/>
        <v/>
      </c>
      <c r="AP91" s="447">
        <f t="shared" si="19"/>
        <v>0</v>
      </c>
      <c r="AT91" s="447">
        <v>6</v>
      </c>
      <c r="AU91" s="448" t="str">
        <f t="array" ref="AU91">IF($AT91&gt;$AR$85,"",INDEX(AL$86:AL$94,MATCH($AT91,$AP$86:$AP$94,0)))</f>
        <v/>
      </c>
      <c r="AV91" s="448" t="str">
        <f t="array" ref="AV91">IF($AT91&gt;$AR$85,"",INDEX(AM$86:AM$94,MATCH($AT91,$AP$86:$AP$94,0)))</f>
        <v/>
      </c>
      <c r="AW91" s="448" t="str">
        <f t="array" ref="AW91">IF($AT91&gt;$AR$85,"",INDEX(AN$86:AN$94,MATCH($AT91,$AP$86:$AP$94,0)))</f>
        <v/>
      </c>
      <c r="AX91" s="448" t="str">
        <f t="array" ref="AX91">IF($AT91&gt;$AR$85,"",INDEX(AO$86:AO$94,MATCH($AT91,$AP$86:$AP$94,0)))</f>
        <v/>
      </c>
      <c r="BI91"/>
      <c r="BJ91"/>
      <c r="BM91" s="80">
        <f t="shared" si="20"/>
        <v>6</v>
      </c>
      <c r="BN91" s="80" t="str">
        <f>IF(BF91=$AP$14,BI91,"xxxxxxx")</f>
        <v>xxxxxxx</v>
      </c>
      <c r="BO91" s="80" t="str">
        <f t="shared" si="21"/>
        <v>xxxxxxx</v>
      </c>
      <c r="BP91" s="81" t="str">
        <f>IF(COUNT(SEARCH({"XX";"XXX";"XXXX";"XXXXX";"XXXXXX";"XXXXXXX"},BO91)),BO91)</f>
        <v>xxxxxxx</v>
      </c>
    </row>
    <row r="92" spans="3:68" ht="37.5" hidden="1" customHeight="1" x14ac:dyDescent="0.25">
      <c r="C92" s="650"/>
      <c r="D92" s="27"/>
      <c r="E92" s="635"/>
      <c r="F92" s="635"/>
      <c r="G92" s="635"/>
      <c r="H92" s="635"/>
      <c r="I92" s="27" t="s">
        <v>25</v>
      </c>
      <c r="J92" s="284"/>
      <c r="K92" s="584"/>
      <c r="L92" s="584"/>
      <c r="M92" s="585"/>
      <c r="N92" s="586"/>
      <c r="O92" s="58"/>
      <c r="P92"/>
      <c r="Q92" s="138">
        <v>1</v>
      </c>
      <c r="S92" s="138">
        <v>1</v>
      </c>
      <c r="T92" s="138">
        <v>1</v>
      </c>
      <c r="W92" s="754"/>
      <c r="X92" s="452" t="s">
        <v>25</v>
      </c>
      <c r="Y92" s="677" t="str">
        <f t="shared" si="22"/>
        <v/>
      </c>
      <c r="Z92" s="677"/>
      <c r="AA92" s="677"/>
      <c r="AB92" s="678"/>
      <c r="AC92" s="452" t="s">
        <v>25</v>
      </c>
      <c r="AD92" s="675" t="str">
        <f t="shared" si="15"/>
        <v/>
      </c>
      <c r="AE92" s="675"/>
      <c r="AF92" s="675"/>
      <c r="AG92" s="676"/>
      <c r="AH92" s="443" t="str">
        <f t="shared" si="23"/>
        <v/>
      </c>
      <c r="AI92" s="443" t="str">
        <f t="shared" si="24"/>
        <v/>
      </c>
      <c r="AL92" s="449" t="str">
        <f>Y92</f>
        <v/>
      </c>
      <c r="AM92" s="449" t="str">
        <f>AD92</f>
        <v/>
      </c>
      <c r="AN92" s="450" t="str">
        <f t="shared" ref="AN92:AO94" si="25">AH92</f>
        <v/>
      </c>
      <c r="AO92" s="451" t="str">
        <f t="shared" si="25"/>
        <v/>
      </c>
      <c r="AP92" s="447">
        <f t="shared" si="19"/>
        <v>0</v>
      </c>
      <c r="AT92" s="447">
        <v>7</v>
      </c>
      <c r="AU92" s="448" t="str">
        <f t="array" ref="AU92">IF($AT92&gt;$AR$85,"",INDEX(AL$86:AL$94,MATCH($AT92,$AP$86:$AP$94,0)))</f>
        <v/>
      </c>
      <c r="AV92" s="448" t="str">
        <f t="array" ref="AV92">IF($AT92&gt;$AR$85,"",INDEX(AM$86:AM$94,MATCH($AT92,$AP$86:$AP$94,0)))</f>
        <v/>
      </c>
      <c r="AW92" s="448" t="str">
        <f t="array" ref="AW92">IF($AT92&gt;$AR$85,"",INDEX(AN$86:AN$94,MATCH($AT92,$AP$86:$AP$94,0)))</f>
        <v/>
      </c>
      <c r="AX92" s="448" t="str">
        <f t="array" ref="AX92">IF($AT92&gt;$AR$85,"",INDEX(AO$86:AO$94,MATCH($AT92,$AP$86:$AP$94,0)))</f>
        <v/>
      </c>
      <c r="BI92"/>
      <c r="BJ92"/>
      <c r="BM92" s="80">
        <f t="shared" si="20"/>
        <v>6</v>
      </c>
      <c r="BN92" s="80" t="str">
        <f>IF(BF92=$AP$14,BI92,"xxxxxxx")</f>
        <v>xxxxxxx</v>
      </c>
      <c r="BO92" s="80" t="e">
        <f t="shared" si="21"/>
        <v>#N/A</v>
      </c>
      <c r="BP92" s="81" t="b">
        <f>IF(COUNT(SEARCH({"XX";"XXX";"XXXX";"XXXXX";"XXXXXX";"XXXXXXX"},BO92)),BO92)</f>
        <v>0</v>
      </c>
    </row>
    <row r="93" spans="3:68" ht="37.5" hidden="1" customHeight="1" x14ac:dyDescent="0.25">
      <c r="C93" s="650"/>
      <c r="D93" s="27"/>
      <c r="E93" s="635"/>
      <c r="F93" s="635"/>
      <c r="G93" s="635"/>
      <c r="H93" s="635"/>
      <c r="I93" s="27" t="s">
        <v>25</v>
      </c>
      <c r="J93" s="284"/>
      <c r="K93" s="584"/>
      <c r="L93" s="584"/>
      <c r="M93" s="585"/>
      <c r="N93" s="586"/>
      <c r="O93" s="58"/>
      <c r="P93"/>
      <c r="Q93" s="138">
        <v>1</v>
      </c>
      <c r="S93" s="138">
        <v>1</v>
      </c>
      <c r="T93" s="138">
        <v>1</v>
      </c>
      <c r="W93" s="754"/>
      <c r="X93" s="452" t="s">
        <v>25</v>
      </c>
      <c r="Y93" s="677" t="str">
        <f t="shared" si="22"/>
        <v/>
      </c>
      <c r="Z93" s="677"/>
      <c r="AA93" s="677"/>
      <c r="AB93" s="678"/>
      <c r="AC93" s="452" t="s">
        <v>25</v>
      </c>
      <c r="AD93" s="675" t="str">
        <f t="shared" si="15"/>
        <v/>
      </c>
      <c r="AE93" s="675"/>
      <c r="AF93" s="675"/>
      <c r="AG93" s="676"/>
      <c r="AH93" s="443" t="str">
        <f t="shared" si="23"/>
        <v/>
      </c>
      <c r="AI93" s="443" t="str">
        <f t="shared" si="24"/>
        <v/>
      </c>
      <c r="AL93" s="449" t="str">
        <f>Y93</f>
        <v/>
      </c>
      <c r="AM93" s="449" t="str">
        <f>AD93</f>
        <v/>
      </c>
      <c r="AN93" s="450" t="str">
        <f t="shared" si="25"/>
        <v/>
      </c>
      <c r="AO93" s="451" t="str">
        <f t="shared" si="25"/>
        <v/>
      </c>
      <c r="AP93" s="447">
        <f t="shared" si="19"/>
        <v>0</v>
      </c>
      <c r="AT93" s="447">
        <v>8</v>
      </c>
      <c r="AU93" s="448" t="str">
        <f t="array" ref="AU93">IF($AT93&gt;$AR$85,"",INDEX(AL$86:AL$94,MATCH($AT93,$AP$86:$AP$94,0)))</f>
        <v/>
      </c>
      <c r="AV93" s="448" t="str">
        <f t="array" ref="AV93">IF($AT93&gt;$AR$85,"",INDEX(AM$86:AM$94,MATCH($AT93,$AP$86:$AP$94,0)))</f>
        <v/>
      </c>
      <c r="AW93" s="448" t="str">
        <f t="array" ref="AW93">IF($AT93&gt;$AR$85,"",INDEX(AN$86:AN$94,MATCH($AT93,$AP$86:$AP$94,0)))</f>
        <v/>
      </c>
      <c r="AX93" s="448" t="str">
        <f t="array" ref="AX93">IF($AT93&gt;$AR$85,"",INDEX(AO$86:AO$94,MATCH($AT93,$AP$86:$AP$94,0)))</f>
        <v/>
      </c>
      <c r="BI93"/>
      <c r="BJ93"/>
      <c r="BM93" s="80">
        <f t="shared" si="20"/>
        <v>6</v>
      </c>
      <c r="BN93" s="80" t="str">
        <f>IF(BF93=$AP$14,BI93,"xxxxxxx")</f>
        <v>xxxxxxx</v>
      </c>
      <c r="BO93" s="80" t="e">
        <f t="shared" si="21"/>
        <v>#N/A</v>
      </c>
      <c r="BP93" s="81" t="b">
        <f>IF(COUNT(SEARCH({"XX";"XXX";"XXXX";"XXXXX";"XXXXXX";"XXXXXXX"},BO93)),BO93)</f>
        <v>0</v>
      </c>
    </row>
    <row r="94" spans="3:68" ht="37.5" hidden="1" customHeight="1" x14ac:dyDescent="0.25">
      <c r="C94" s="657"/>
      <c r="D94" s="27"/>
      <c r="E94" s="635"/>
      <c r="F94" s="635"/>
      <c r="G94" s="635"/>
      <c r="H94" s="635"/>
      <c r="I94" s="27" t="s">
        <v>25</v>
      </c>
      <c r="J94" s="284"/>
      <c r="K94" s="584"/>
      <c r="L94" s="584"/>
      <c r="M94" s="585"/>
      <c r="N94" s="586"/>
      <c r="O94" s="58"/>
      <c r="P94"/>
      <c r="Q94" s="138">
        <v>1</v>
      </c>
      <c r="S94" s="138">
        <v>1</v>
      </c>
      <c r="T94" s="138">
        <v>1</v>
      </c>
      <c r="W94" s="755"/>
      <c r="X94" s="452" t="s">
        <v>25</v>
      </c>
      <c r="Y94" s="677" t="str">
        <f t="shared" si="22"/>
        <v/>
      </c>
      <c r="Z94" s="677"/>
      <c r="AA94" s="677"/>
      <c r="AB94" s="678"/>
      <c r="AC94" s="452" t="s">
        <v>25</v>
      </c>
      <c r="AD94" s="675" t="str">
        <f t="shared" si="15"/>
        <v/>
      </c>
      <c r="AE94" s="675"/>
      <c r="AF94" s="675"/>
      <c r="AG94" s="676"/>
      <c r="AH94" s="443" t="str">
        <f t="shared" si="23"/>
        <v/>
      </c>
      <c r="AI94" s="443" t="str">
        <f t="shared" si="24"/>
        <v/>
      </c>
      <c r="AL94" s="449" t="str">
        <f>Y94</f>
        <v/>
      </c>
      <c r="AM94" s="449" t="str">
        <f>AD94</f>
        <v/>
      </c>
      <c r="AN94" s="450" t="str">
        <f t="shared" si="25"/>
        <v/>
      </c>
      <c r="AO94" s="451" t="str">
        <f t="shared" si="25"/>
        <v/>
      </c>
      <c r="AP94" s="447">
        <f t="shared" si="19"/>
        <v>0</v>
      </c>
      <c r="AT94" s="447">
        <v>9</v>
      </c>
      <c r="AU94" s="448" t="str">
        <f t="array" ref="AU94">IF($AT94&gt;$AR$85,"",INDEX(AL$86:AL$94,MATCH($AT94,$AP$86:$AP$94,0)))</f>
        <v/>
      </c>
      <c r="AV94" s="448" t="str">
        <f t="array" ref="AV94">IF($AT94&gt;$AR$85,"",INDEX(AM$86:AM$94,MATCH($AT94,$AP$86:$AP$94,0)))</f>
        <v/>
      </c>
      <c r="AW94" s="448" t="str">
        <f t="array" ref="AW94">IF($AT94&gt;$AR$85,"",INDEX(AN$86:AN$94,MATCH($AT94,$AP$86:$AP$94,0)))</f>
        <v/>
      </c>
      <c r="AX94" s="448" t="str">
        <f t="array" ref="AX94">IF($AT94&gt;$AR$85,"",INDEX(AO$86:AO$94,MATCH($AT94,$AP$86:$AP$94,0)))</f>
        <v/>
      </c>
      <c r="BI94"/>
      <c r="BJ94"/>
      <c r="BM94" s="80">
        <f t="shared" si="20"/>
        <v>6</v>
      </c>
      <c r="BN94" s="80" t="str">
        <f>IF(BF94=$AP$14,BI94,"xxxxxxx")</f>
        <v>xxxxxxx</v>
      </c>
      <c r="BO94" s="80" t="e">
        <f t="shared" si="21"/>
        <v>#N/A</v>
      </c>
      <c r="BP94" s="81" t="b">
        <f>IF(COUNT(SEARCH({"XX";"XXX";"XXXX";"XXXXX";"XXXXXX";"XXXXXXX"},BO94)),BO94)</f>
        <v>0</v>
      </c>
    </row>
    <row r="95" spans="3:68" ht="39.950000000000003" hidden="1" customHeight="1" x14ac:dyDescent="0.25">
      <c r="C95" s="649" t="str">
        <f>W95</f>
        <v>Risques pertinents pour la garantie considérée</v>
      </c>
      <c r="D95" s="679" t="str">
        <f>X95</f>
        <v>Actions REDD+ du Module 1 (toutes les actions ne présentent pas forcément des risques pertinents pour la garantie considérée)</v>
      </c>
      <c r="E95" s="679"/>
      <c r="F95" s="679"/>
      <c r="G95" s="679"/>
      <c r="H95" s="679"/>
      <c r="I95" s="288"/>
      <c r="J95" s="281" t="str">
        <f>AC95</f>
        <v>Risques</v>
      </c>
      <c r="K95" s="652" t="str">
        <f>AH95</f>
        <v>Estimation des risques</v>
      </c>
      <c r="L95" s="653"/>
      <c r="M95" s="653"/>
      <c r="N95" s="654"/>
      <c r="O95" s="72"/>
      <c r="P95"/>
      <c r="Q95" s="137" t="s">
        <v>79</v>
      </c>
      <c r="S95" s="137" t="s">
        <v>79</v>
      </c>
      <c r="W95" s="750" t="s">
        <v>236</v>
      </c>
      <c r="X95" s="752" t="s">
        <v>238</v>
      </c>
      <c r="Y95" s="752"/>
      <c r="Z95" s="752"/>
      <c r="AA95" s="752"/>
      <c r="AB95" s="752"/>
      <c r="AC95" s="752" t="s">
        <v>243</v>
      </c>
      <c r="AD95" s="752"/>
      <c r="AE95" s="752"/>
      <c r="AF95" s="752"/>
      <c r="AG95" s="752"/>
      <c r="AH95" s="752" t="s">
        <v>242</v>
      </c>
      <c r="AI95" s="752"/>
      <c r="AL95" s="137" t="s">
        <v>83</v>
      </c>
      <c r="AR95" s="137" t="s">
        <v>81</v>
      </c>
      <c r="AU95" s="137" t="s">
        <v>77</v>
      </c>
      <c r="BI95"/>
      <c r="BJ95"/>
      <c r="BM95" s="80"/>
      <c r="BN95" s="79"/>
      <c r="BO95" s="79"/>
      <c r="BP95" s="79"/>
    </row>
    <row r="96" spans="3:68" ht="80.099999999999994" hidden="1" customHeight="1" x14ac:dyDescent="0.25">
      <c r="C96" s="650"/>
      <c r="D96" s="747" t="str">
        <f>LOOKUP($Q$96,$AE$113:$AE$115,$AF$113:$AF$115)</f>
        <v>CLIQUEZ POUR UN EXEMPLE:</v>
      </c>
      <c r="E96" s="748"/>
      <c r="F96" s="748"/>
      <c r="G96" s="748"/>
      <c r="H96" s="749"/>
      <c r="I96" s="285"/>
      <c r="J96" s="323" t="str">
        <f>LOOKUP($Q$96,$AE$113:$AE$115,$AG$113:$AG$115)</f>
        <v>(Pour voir un exemple de risque, sélectionnez tout d'abord un exemple d’action REDD+ dans la liste déroulante de gauche.)</v>
      </c>
      <c r="K96" s="630" t="str">
        <f>AH96</f>
        <v>Probabilité</v>
      </c>
      <c r="L96" s="631"/>
      <c r="M96" s="630" t="str">
        <f>AI96</f>
        <v>Impact</v>
      </c>
      <c r="N96" s="631"/>
      <c r="O96" s="58"/>
      <c r="P96"/>
      <c r="Q96" s="435">
        <v>1</v>
      </c>
      <c r="R96" s="436" t="s">
        <v>59</v>
      </c>
      <c r="S96" s="437" t="str">
        <f>S85</f>
        <v>Probability</v>
      </c>
      <c r="T96" s="437" t="str">
        <f>T85</f>
        <v>Impact</v>
      </c>
      <c r="W96" s="751"/>
      <c r="X96" s="438"/>
      <c r="Y96" s="757"/>
      <c r="Z96" s="757"/>
      <c r="AA96" s="757"/>
      <c r="AB96" s="758"/>
      <c r="AC96" s="438"/>
      <c r="AD96" s="759"/>
      <c r="AE96" s="759"/>
      <c r="AF96" s="759"/>
      <c r="AG96" s="760"/>
      <c r="AH96" s="440" t="s">
        <v>241</v>
      </c>
      <c r="AI96" s="440" t="s">
        <v>57</v>
      </c>
      <c r="AL96" s="437" t="str">
        <f>$X$95</f>
        <v>Actions REDD+ du Module 1 (toutes les actions ne présentent pas forcément des risques pertinents pour la garantie considérée)</v>
      </c>
      <c r="AM96" s="437" t="str">
        <f>$AC$95</f>
        <v>Risques</v>
      </c>
      <c r="AN96" s="437" t="str">
        <f>$AH$96</f>
        <v>Probabilité</v>
      </c>
      <c r="AO96" s="437" t="str">
        <f>$AI$96</f>
        <v>Impact</v>
      </c>
      <c r="AP96" s="441" t="s">
        <v>80</v>
      </c>
      <c r="AR96" s="138">
        <f>MAX(AP97:AP106)</f>
        <v>0</v>
      </c>
      <c r="AT96" s="441" t="s">
        <v>82</v>
      </c>
      <c r="AU96" s="437" t="str">
        <f>$X$95</f>
        <v>Actions REDD+ du Module 1 (toutes les actions ne présentent pas forcément des risques pertinents pour la garantie considérée)</v>
      </c>
      <c r="AV96" s="437" t="str">
        <f>$AC$95</f>
        <v>Risques</v>
      </c>
      <c r="AW96" s="437" t="str">
        <f>$AH$96</f>
        <v>Probabilité</v>
      </c>
      <c r="AX96" s="437" t="str">
        <f>$AI$96</f>
        <v>Impact</v>
      </c>
      <c r="BI96"/>
      <c r="BJ96"/>
      <c r="BM96" s="78" t="s">
        <v>28</v>
      </c>
      <c r="BN96" s="78" t="s">
        <v>38</v>
      </c>
      <c r="BO96" s="78" t="s">
        <v>36</v>
      </c>
      <c r="BP96" s="79"/>
    </row>
    <row r="97" spans="3:68" ht="37.5" hidden="1" customHeight="1" x14ac:dyDescent="0.25">
      <c r="C97" s="650"/>
      <c r="D97" s="126"/>
      <c r="E97" s="671"/>
      <c r="F97" s="671"/>
      <c r="G97" s="671"/>
      <c r="H97" s="671"/>
      <c r="I97" s="306" t="s">
        <v>25</v>
      </c>
      <c r="J97" s="284" t="s">
        <v>20</v>
      </c>
      <c r="K97" s="581"/>
      <c r="L97" s="586"/>
      <c r="M97" s="586"/>
      <c r="N97" s="586"/>
      <c r="O97" s="58"/>
      <c r="P97"/>
      <c r="Q97" s="138">
        <v>1</v>
      </c>
      <c r="S97" s="139">
        <v>1</v>
      </c>
      <c r="T97" s="453">
        <v>1</v>
      </c>
      <c r="W97" s="751"/>
      <c r="X97" s="442" t="s">
        <v>25</v>
      </c>
      <c r="Y97" s="675" t="str">
        <f>LOOKUP(Q97,$AG$13:$AG$29,$AH$13:$AH$29)</f>
        <v/>
      </c>
      <c r="Z97" s="675"/>
      <c r="AA97" s="675"/>
      <c r="AB97" s="676"/>
      <c r="AC97" s="442" t="s">
        <v>25</v>
      </c>
      <c r="AD97" s="677" t="str">
        <f t="shared" ref="AD97:AD106" si="26">IF(J97=0,"",J97)</f>
        <v/>
      </c>
      <c r="AE97" s="677"/>
      <c r="AF97" s="677"/>
      <c r="AG97" s="678"/>
      <c r="AH97" s="454" t="str">
        <f>LOOKUP(S97,$AL$13:$AL$16,$AM$13:$AM$16)</f>
        <v/>
      </c>
      <c r="AI97" s="454" t="str">
        <f>LOOKUP(T97,$AL$13:$AL$16,$AN$13:$AN$16)</f>
        <v/>
      </c>
      <c r="AL97" s="444" t="str">
        <f t="shared" ref="AL97:AL102" si="27">Y97</f>
        <v/>
      </c>
      <c r="AM97" s="444" t="str">
        <f t="shared" ref="AM97:AM102" si="28">AD97</f>
        <v/>
      </c>
      <c r="AN97" s="446" t="str">
        <f t="shared" ref="AN97:AO102" si="29">AH97</f>
        <v/>
      </c>
      <c r="AO97" s="446" t="str">
        <f t="shared" si="29"/>
        <v/>
      </c>
      <c r="AP97" s="447">
        <f t="shared" ref="AP97:AP103" si="30">SUM(AND(AN97=$AO$34, AO97=$AP$34),AP96)</f>
        <v>0</v>
      </c>
      <c r="AT97" s="447">
        <v>1</v>
      </c>
      <c r="AU97" s="448" t="str">
        <f t="array" ref="AU97">IF($AT97&gt;$AR$96,"",INDEX(AL$97:AL$106,MATCH($AT97,$AP$97:$AP$106,0)))</f>
        <v/>
      </c>
      <c r="AV97" s="448" t="str">
        <f t="array" ref="AV97">IF($AT97&gt;$AR$96,"",INDEX(AM$97:AM$106,MATCH($AT97,$AP$97:$AP$106,0)))</f>
        <v/>
      </c>
      <c r="AW97" s="448" t="str">
        <f t="array" ref="AW97">IF($AT97&gt;$AR$96,"",INDEX(AN$97:AN$106,MATCH($AT97,$AP$97:$AP$106,0)))</f>
        <v/>
      </c>
      <c r="AX97" s="448" t="str">
        <f t="array" ref="AX97">IF($AT97&gt;$AR$96,"",INDEX(AO$97:AO$106,MATCH($AT97,$AP$97:$AP$106,0)))</f>
        <v/>
      </c>
      <c r="BI97"/>
      <c r="BJ97"/>
      <c r="BM97" s="80">
        <f t="shared" ref="BM97:BM106" si="31">COUNTIF($BN$97:$BN$102,"&lt;="&amp;BN97)</f>
        <v>1</v>
      </c>
      <c r="BN97" s="80" t="str">
        <f>IF(BF97=$AP$14,BI97,"xx")</f>
        <v>xx</v>
      </c>
      <c r="BO97" s="80" t="str">
        <f t="shared" ref="BO97:BO106" si="32">VLOOKUP(ROW()-ROW($BO$96),$BM$97:$BN$102,2,FALSE)</f>
        <v>xx</v>
      </c>
      <c r="BP97" s="79"/>
    </row>
    <row r="98" spans="3:68" ht="37.5" hidden="1" customHeight="1" x14ac:dyDescent="0.25">
      <c r="C98" s="650"/>
      <c r="D98" s="27"/>
      <c r="E98" s="635"/>
      <c r="F98" s="635"/>
      <c r="G98" s="635"/>
      <c r="H98" s="635"/>
      <c r="I98" s="27" t="s">
        <v>25</v>
      </c>
      <c r="J98" s="284" t="s">
        <v>20</v>
      </c>
      <c r="K98" s="581"/>
      <c r="L98" s="586"/>
      <c r="M98" s="586"/>
      <c r="N98" s="586"/>
      <c r="O98" s="58"/>
      <c r="P98"/>
      <c r="Q98" s="138">
        <v>1</v>
      </c>
      <c r="S98" s="139">
        <v>1</v>
      </c>
      <c r="T98" s="453">
        <v>1</v>
      </c>
      <c r="W98" s="751"/>
      <c r="X98" s="442" t="s">
        <v>25</v>
      </c>
      <c r="Y98" s="675" t="str">
        <f t="shared" ref="Y98:Y106" si="33">LOOKUP(Q98,$AG$13:$AG$29,$AH$13:$AH$29)</f>
        <v/>
      </c>
      <c r="Z98" s="675"/>
      <c r="AA98" s="675"/>
      <c r="AB98" s="676"/>
      <c r="AC98" s="442" t="s">
        <v>25</v>
      </c>
      <c r="AD98" s="677" t="str">
        <f t="shared" si="26"/>
        <v/>
      </c>
      <c r="AE98" s="677"/>
      <c r="AF98" s="677"/>
      <c r="AG98" s="678"/>
      <c r="AH98" s="454" t="str">
        <f t="shared" ref="AH98:AH106" si="34">LOOKUP(S98,$AL$13:$AL$16,$AM$13:$AM$16)</f>
        <v/>
      </c>
      <c r="AI98" s="454" t="str">
        <f t="shared" ref="AI98:AI106" si="35">LOOKUP(T98,$AL$13:$AL$16,$AN$13:$AN$16)</f>
        <v/>
      </c>
      <c r="AL98" s="449" t="str">
        <f t="shared" si="27"/>
        <v/>
      </c>
      <c r="AM98" s="449" t="str">
        <f t="shared" si="28"/>
        <v/>
      </c>
      <c r="AN98" s="451" t="str">
        <f t="shared" si="29"/>
        <v/>
      </c>
      <c r="AO98" s="451" t="str">
        <f t="shared" si="29"/>
        <v/>
      </c>
      <c r="AP98" s="447">
        <f t="shared" si="30"/>
        <v>0</v>
      </c>
      <c r="AT98" s="447">
        <v>2</v>
      </c>
      <c r="AU98" s="448" t="str">
        <f t="array" ref="AU98">IF($AT98&gt;$AR$96,"",INDEX(AL$97:AL$106,MATCH($AT98,$AP$97:$AP$106,0)))</f>
        <v/>
      </c>
      <c r="AV98" s="448" t="str">
        <f t="array" ref="AV98">IF($AT98&gt;$AR$96,"",INDEX(AM$97:AM$106,MATCH($AT98,$AP$97:$AP$106,0)))</f>
        <v/>
      </c>
      <c r="AW98" s="448" t="str">
        <f t="array" ref="AW98">IF($AT98&gt;$AR$96,"",INDEX(AN$97:AN$106,MATCH($AT98,$AP$97:$AP$106,0)))</f>
        <v/>
      </c>
      <c r="AX98" s="448" t="str">
        <f t="array" ref="AX98">IF($AT98&gt;$AR$96,"",INDEX(AO$97:AO$106,MATCH($AT98,$AP$97:$AP$106,0)))</f>
        <v/>
      </c>
      <c r="BI98"/>
      <c r="BJ98"/>
      <c r="BM98" s="80">
        <f t="shared" si="31"/>
        <v>2</v>
      </c>
      <c r="BN98" s="80" t="str">
        <f>IF(BF98=$AP$14,BI98,"xxx")</f>
        <v>xxx</v>
      </c>
      <c r="BO98" s="80" t="str">
        <f t="shared" si="32"/>
        <v>xxx</v>
      </c>
      <c r="BP98" s="79"/>
    </row>
    <row r="99" spans="3:68" ht="37.5" hidden="1" customHeight="1" x14ac:dyDescent="0.25">
      <c r="C99" s="650"/>
      <c r="D99" s="27"/>
      <c r="E99" s="635"/>
      <c r="F99" s="635"/>
      <c r="G99" s="635"/>
      <c r="H99" s="635"/>
      <c r="I99" s="27" t="s">
        <v>25</v>
      </c>
      <c r="J99" s="284" t="s">
        <v>20</v>
      </c>
      <c r="K99" s="581"/>
      <c r="L99" s="586"/>
      <c r="M99" s="586"/>
      <c r="N99" s="586"/>
      <c r="O99" s="58"/>
      <c r="P99"/>
      <c r="Q99" s="138">
        <v>1</v>
      </c>
      <c r="S99" s="139">
        <v>1</v>
      </c>
      <c r="T99" s="453">
        <v>1</v>
      </c>
      <c r="W99" s="751"/>
      <c r="X99" s="442" t="s">
        <v>25</v>
      </c>
      <c r="Y99" s="675" t="str">
        <f t="shared" si="33"/>
        <v/>
      </c>
      <c r="Z99" s="675"/>
      <c r="AA99" s="675"/>
      <c r="AB99" s="676"/>
      <c r="AC99" s="442" t="s">
        <v>25</v>
      </c>
      <c r="AD99" s="677" t="str">
        <f t="shared" si="26"/>
        <v/>
      </c>
      <c r="AE99" s="677"/>
      <c r="AF99" s="677"/>
      <c r="AG99" s="678"/>
      <c r="AH99" s="454" t="str">
        <f t="shared" si="34"/>
        <v/>
      </c>
      <c r="AI99" s="454" t="str">
        <f t="shared" si="35"/>
        <v/>
      </c>
      <c r="AL99" s="449" t="str">
        <f t="shared" si="27"/>
        <v/>
      </c>
      <c r="AM99" s="449" t="str">
        <f t="shared" si="28"/>
        <v/>
      </c>
      <c r="AN99" s="451" t="str">
        <f t="shared" si="29"/>
        <v/>
      </c>
      <c r="AO99" s="451" t="str">
        <f t="shared" si="29"/>
        <v/>
      </c>
      <c r="AP99" s="447">
        <f t="shared" si="30"/>
        <v>0</v>
      </c>
      <c r="AT99" s="447">
        <v>3</v>
      </c>
      <c r="AU99" s="448" t="str">
        <f t="array" ref="AU99">IF($AT99&gt;$AR$96,"",INDEX(AL$97:AL$106,MATCH($AT99,$AP$97:$AP$106,0)))</f>
        <v/>
      </c>
      <c r="AV99" s="448" t="str">
        <f t="array" ref="AV99">IF($AT99&gt;$AR$96,"",INDEX(AM$97:AM$106,MATCH($AT99,$AP$97:$AP$106,0)))</f>
        <v/>
      </c>
      <c r="AW99" s="448" t="str">
        <f t="array" ref="AW99">IF($AT99&gt;$AR$96,"",INDEX(AN$97:AN$106,MATCH($AT99,$AP$97:$AP$106,0)))</f>
        <v/>
      </c>
      <c r="AX99" s="448" t="str">
        <f t="array" ref="AX99">IF($AT99&gt;$AR$96,"",INDEX(AO$97:AO$106,MATCH($AT99,$AP$97:$AP$106,0)))</f>
        <v/>
      </c>
      <c r="BI99"/>
      <c r="BJ99"/>
      <c r="BM99" s="80">
        <f t="shared" si="31"/>
        <v>3</v>
      </c>
      <c r="BN99" s="80" t="str">
        <f>IF(BF99=$AP$14,BI99,"xxxx")</f>
        <v>xxxx</v>
      </c>
      <c r="BO99" s="80" t="str">
        <f t="shared" si="32"/>
        <v>xxxx</v>
      </c>
      <c r="BP99" s="79"/>
    </row>
    <row r="100" spans="3:68" ht="37.5" hidden="1" customHeight="1" x14ac:dyDescent="0.25">
      <c r="C100" s="650"/>
      <c r="D100" s="27"/>
      <c r="E100" s="635"/>
      <c r="F100" s="635"/>
      <c r="G100" s="635"/>
      <c r="H100" s="635"/>
      <c r="I100" s="27" t="s">
        <v>25</v>
      </c>
      <c r="J100" s="284"/>
      <c r="K100" s="581"/>
      <c r="L100" s="586"/>
      <c r="M100" s="586"/>
      <c r="N100" s="586"/>
      <c r="O100" s="58"/>
      <c r="P100"/>
      <c r="Q100" s="138">
        <v>1</v>
      </c>
      <c r="S100" s="139">
        <v>1</v>
      </c>
      <c r="T100" s="453">
        <v>1</v>
      </c>
      <c r="W100" s="751"/>
      <c r="X100" s="442" t="s">
        <v>25</v>
      </c>
      <c r="Y100" s="675" t="str">
        <f t="shared" si="33"/>
        <v/>
      </c>
      <c r="Z100" s="675"/>
      <c r="AA100" s="675"/>
      <c r="AB100" s="676"/>
      <c r="AC100" s="442" t="s">
        <v>25</v>
      </c>
      <c r="AD100" s="677" t="str">
        <f t="shared" si="26"/>
        <v/>
      </c>
      <c r="AE100" s="677"/>
      <c r="AF100" s="677"/>
      <c r="AG100" s="678"/>
      <c r="AH100" s="454" t="str">
        <f t="shared" si="34"/>
        <v/>
      </c>
      <c r="AI100" s="454" t="str">
        <f t="shared" si="35"/>
        <v/>
      </c>
      <c r="AL100" s="449" t="str">
        <f t="shared" si="27"/>
        <v/>
      </c>
      <c r="AM100" s="449" t="str">
        <f t="shared" si="28"/>
        <v/>
      </c>
      <c r="AN100" s="451" t="str">
        <f t="shared" si="29"/>
        <v/>
      </c>
      <c r="AO100" s="451" t="str">
        <f t="shared" si="29"/>
        <v/>
      </c>
      <c r="AP100" s="447">
        <f t="shared" si="30"/>
        <v>0</v>
      </c>
      <c r="AT100" s="447">
        <v>4</v>
      </c>
      <c r="AU100" s="448" t="str">
        <f t="array" ref="AU100">IF($AT100&gt;$AR$96,"",INDEX(AL$97:AL$106,MATCH($AT100,$AP$97:$AP$106,0)))</f>
        <v/>
      </c>
      <c r="AV100" s="448" t="str">
        <f t="array" ref="AV100">IF($AT100&gt;$AR$96,"",INDEX(AM$97:AM$106,MATCH($AT100,$AP$97:$AP$106,0)))</f>
        <v/>
      </c>
      <c r="AW100" s="448" t="str">
        <f t="array" ref="AW100">IF($AT100&gt;$AR$96,"",INDEX(AN$97:AN$106,MATCH($AT100,$AP$97:$AP$106,0)))</f>
        <v/>
      </c>
      <c r="AX100" s="448" t="str">
        <f t="array" ref="AX100">IF($AT100&gt;$AR$96,"",INDEX(AO$97:AO$106,MATCH($AT100,$AP$97:$AP$106,0)))</f>
        <v/>
      </c>
      <c r="BI100"/>
      <c r="BJ100"/>
      <c r="BM100" s="80">
        <f t="shared" si="31"/>
        <v>4</v>
      </c>
      <c r="BN100" s="80" t="str">
        <f>IF(BF100=$AP$14,BI100,"xxxxx")</f>
        <v>xxxxx</v>
      </c>
      <c r="BO100" s="80" t="str">
        <f t="shared" si="32"/>
        <v>xxxxx</v>
      </c>
      <c r="BP100" s="79"/>
    </row>
    <row r="101" spans="3:68" ht="37.5" hidden="1" customHeight="1" x14ac:dyDescent="0.25">
      <c r="C101" s="650"/>
      <c r="D101" s="27"/>
      <c r="E101" s="635"/>
      <c r="F101" s="635"/>
      <c r="G101" s="635"/>
      <c r="H101" s="635"/>
      <c r="I101" s="27" t="s">
        <v>25</v>
      </c>
      <c r="J101" s="284"/>
      <c r="K101" s="581"/>
      <c r="L101" s="586"/>
      <c r="M101" s="586"/>
      <c r="N101" s="586"/>
      <c r="O101" s="58"/>
      <c r="P101"/>
      <c r="Q101" s="138">
        <v>1</v>
      </c>
      <c r="S101" s="139">
        <v>1</v>
      </c>
      <c r="T101" s="453">
        <v>1</v>
      </c>
      <c r="W101" s="751"/>
      <c r="X101" s="442" t="s">
        <v>25</v>
      </c>
      <c r="Y101" s="675" t="str">
        <f t="shared" si="33"/>
        <v/>
      </c>
      <c r="Z101" s="675"/>
      <c r="AA101" s="675"/>
      <c r="AB101" s="676"/>
      <c r="AC101" s="442" t="s">
        <v>25</v>
      </c>
      <c r="AD101" s="677" t="str">
        <f t="shared" si="26"/>
        <v/>
      </c>
      <c r="AE101" s="677"/>
      <c r="AF101" s="677"/>
      <c r="AG101" s="678"/>
      <c r="AH101" s="454" t="str">
        <f t="shared" si="34"/>
        <v/>
      </c>
      <c r="AI101" s="454" t="str">
        <f t="shared" si="35"/>
        <v/>
      </c>
      <c r="AL101" s="449" t="str">
        <f t="shared" si="27"/>
        <v/>
      </c>
      <c r="AM101" s="449" t="str">
        <f t="shared" si="28"/>
        <v/>
      </c>
      <c r="AN101" s="451" t="str">
        <f t="shared" si="29"/>
        <v/>
      </c>
      <c r="AO101" s="451" t="str">
        <f t="shared" si="29"/>
        <v/>
      </c>
      <c r="AP101" s="447">
        <f t="shared" si="30"/>
        <v>0</v>
      </c>
      <c r="AT101" s="447">
        <v>5</v>
      </c>
      <c r="AU101" s="448" t="str">
        <f t="array" ref="AU101">IF($AT101&gt;$AR$96,"",INDEX(AL$97:AL$106,MATCH($AT101,$AP$97:$AP$106,0)))</f>
        <v/>
      </c>
      <c r="AV101" s="448" t="str">
        <f t="array" ref="AV101">IF($AT101&gt;$AR$96,"",INDEX(AM$97:AM$106,MATCH($AT101,$AP$97:$AP$106,0)))</f>
        <v/>
      </c>
      <c r="AW101" s="448" t="str">
        <f t="array" ref="AW101">IF($AT101&gt;$AR$96,"",INDEX(AN$97:AN$106,MATCH($AT101,$AP$97:$AP$106,0)))</f>
        <v/>
      </c>
      <c r="AX101" s="448" t="str">
        <f t="array" ref="AX101">IF($AT101&gt;$AR$96,"",INDEX(AO$97:AO$106,MATCH($AT101,$AP$97:$AP$106,0)))</f>
        <v/>
      </c>
      <c r="BI101"/>
      <c r="BJ101"/>
      <c r="BM101" s="80">
        <f t="shared" si="31"/>
        <v>5</v>
      </c>
      <c r="BN101" s="80" t="str">
        <f>IF(BF101=$AP$14,BI101,"xxxxxx")</f>
        <v>xxxxxx</v>
      </c>
      <c r="BO101" s="80" t="str">
        <f t="shared" si="32"/>
        <v>xxxxxx</v>
      </c>
      <c r="BP101" s="79"/>
    </row>
    <row r="102" spans="3:68" ht="37.5" hidden="1" customHeight="1" x14ac:dyDescent="0.25">
      <c r="C102" s="650"/>
      <c r="D102" s="27"/>
      <c r="E102" s="635"/>
      <c r="F102" s="635"/>
      <c r="G102" s="635"/>
      <c r="H102" s="635"/>
      <c r="I102" s="27" t="s">
        <v>25</v>
      </c>
      <c r="J102" s="284"/>
      <c r="K102" s="581"/>
      <c r="L102" s="586"/>
      <c r="M102" s="586"/>
      <c r="N102" s="586"/>
      <c r="O102" s="58"/>
      <c r="P102"/>
      <c r="Q102" s="138">
        <v>1</v>
      </c>
      <c r="S102" s="139">
        <v>1</v>
      </c>
      <c r="T102" s="453">
        <v>1</v>
      </c>
      <c r="W102" s="751"/>
      <c r="X102" s="442" t="s">
        <v>25</v>
      </c>
      <c r="Y102" s="675" t="str">
        <f t="shared" si="33"/>
        <v/>
      </c>
      <c r="Z102" s="675"/>
      <c r="AA102" s="675"/>
      <c r="AB102" s="676"/>
      <c r="AC102" s="442" t="s">
        <v>25</v>
      </c>
      <c r="AD102" s="677" t="str">
        <f t="shared" si="26"/>
        <v/>
      </c>
      <c r="AE102" s="677"/>
      <c r="AF102" s="677"/>
      <c r="AG102" s="678"/>
      <c r="AH102" s="454" t="str">
        <f t="shared" si="34"/>
        <v/>
      </c>
      <c r="AI102" s="454" t="str">
        <f t="shared" si="35"/>
        <v/>
      </c>
      <c r="AL102" s="449" t="str">
        <f t="shared" si="27"/>
        <v/>
      </c>
      <c r="AM102" s="449" t="str">
        <f t="shared" si="28"/>
        <v/>
      </c>
      <c r="AN102" s="451" t="str">
        <f t="shared" si="29"/>
        <v/>
      </c>
      <c r="AO102" s="451" t="str">
        <f t="shared" si="29"/>
        <v/>
      </c>
      <c r="AP102" s="447">
        <f t="shared" si="30"/>
        <v>0</v>
      </c>
      <c r="AT102" s="447">
        <v>6</v>
      </c>
      <c r="AU102" s="448" t="str">
        <f t="array" ref="AU102">IF($AT102&gt;$AR$96,"",INDEX(AL$97:AL$106,MATCH($AT102,$AP$97:$AP$106,0)))</f>
        <v/>
      </c>
      <c r="AV102" s="448" t="str">
        <f t="array" ref="AV102">IF($AT102&gt;$AR$96,"",INDEX(AM$97:AM$106,MATCH($AT102,$AP$97:$AP$106,0)))</f>
        <v/>
      </c>
      <c r="AW102" s="448" t="str">
        <f t="array" ref="AW102">IF($AT102&gt;$AR$96,"",INDEX(AN$97:AN$106,MATCH($AT102,$AP$97:$AP$106,0)))</f>
        <v/>
      </c>
      <c r="AX102" s="448" t="str">
        <f t="array" ref="AX102">IF($AT102&gt;$AR$96,"",INDEX(AO$97:AO$106,MATCH($AT102,$AP$97:$AP$106,0)))</f>
        <v/>
      </c>
      <c r="BI102"/>
      <c r="BJ102"/>
      <c r="BM102" s="80">
        <f t="shared" si="31"/>
        <v>6</v>
      </c>
      <c r="BN102" s="80" t="str">
        <f>IF(BF102=$AP$14,BI102,"xxxxxxx")</f>
        <v>xxxxxxx</v>
      </c>
      <c r="BO102" s="80" t="str">
        <f t="shared" si="32"/>
        <v>xxxxxxx</v>
      </c>
      <c r="BP102" s="79"/>
    </row>
    <row r="103" spans="3:68" ht="37.5" hidden="1" customHeight="1" x14ac:dyDescent="0.25">
      <c r="C103" s="650"/>
      <c r="D103" s="27"/>
      <c r="E103" s="635"/>
      <c r="F103" s="635"/>
      <c r="G103" s="635"/>
      <c r="H103" s="635"/>
      <c r="I103" s="27" t="s">
        <v>25</v>
      </c>
      <c r="J103" s="284"/>
      <c r="K103" s="581"/>
      <c r="L103" s="586"/>
      <c r="M103" s="586"/>
      <c r="N103" s="586"/>
      <c r="O103" s="58"/>
      <c r="P103"/>
      <c r="Q103" s="138">
        <v>1</v>
      </c>
      <c r="S103" s="139">
        <v>1</v>
      </c>
      <c r="T103" s="453">
        <v>1</v>
      </c>
      <c r="W103" s="751"/>
      <c r="X103" s="442" t="s">
        <v>25</v>
      </c>
      <c r="Y103" s="675" t="str">
        <f t="shared" si="33"/>
        <v/>
      </c>
      <c r="Z103" s="675"/>
      <c r="AA103" s="675"/>
      <c r="AB103" s="676"/>
      <c r="AC103" s="442" t="s">
        <v>25</v>
      </c>
      <c r="AD103" s="677" t="str">
        <f t="shared" si="26"/>
        <v/>
      </c>
      <c r="AE103" s="677"/>
      <c r="AF103" s="677"/>
      <c r="AG103" s="678"/>
      <c r="AH103" s="454" t="str">
        <f t="shared" si="34"/>
        <v/>
      </c>
      <c r="AI103" s="454" t="str">
        <f t="shared" si="35"/>
        <v/>
      </c>
      <c r="AL103" s="449" t="str">
        <f>Y103</f>
        <v/>
      </c>
      <c r="AM103" s="449" t="str">
        <f>AD103</f>
        <v/>
      </c>
      <c r="AN103" s="451" t="str">
        <f t="shared" ref="AN103:AO106" si="36">AH103</f>
        <v/>
      </c>
      <c r="AO103" s="451" t="str">
        <f t="shared" si="36"/>
        <v/>
      </c>
      <c r="AP103" s="447">
        <f t="shared" si="30"/>
        <v>0</v>
      </c>
      <c r="AT103" s="447">
        <v>7</v>
      </c>
      <c r="AU103" s="448" t="str">
        <f t="array" ref="AU103">IF($AT103&gt;$AR$96,"",INDEX(AL$97:AL$106,MATCH($AT103,$AP$97:$AP$106,0)))</f>
        <v/>
      </c>
      <c r="AV103" s="448" t="str">
        <f t="array" ref="AV103">IF($AT103&gt;$AR$96,"",INDEX(AM$97:AM$106,MATCH($AT103,$AP$97:$AP$106,0)))</f>
        <v/>
      </c>
      <c r="AW103" s="448" t="str">
        <f t="array" ref="AW103">IF($AT103&gt;$AR$96,"",INDEX(AN$97:AN$106,MATCH($AT103,$AP$97:$AP$106,0)))</f>
        <v/>
      </c>
      <c r="AX103" s="448" t="str">
        <f t="array" ref="AX103">IF($AT103&gt;$AR$96,"",INDEX(AO$97:AO$106,MATCH($AT103,$AP$97:$AP$106,0)))</f>
        <v/>
      </c>
      <c r="BI103"/>
      <c r="BJ103"/>
      <c r="BM103" s="80">
        <f t="shared" si="31"/>
        <v>6</v>
      </c>
      <c r="BN103" s="80" t="str">
        <f>IF(BF103=$AP$14,BI103,"xxxxxxx")</f>
        <v>xxxxxxx</v>
      </c>
      <c r="BO103" s="80" t="e">
        <f t="shared" si="32"/>
        <v>#N/A</v>
      </c>
      <c r="BP103" s="79"/>
    </row>
    <row r="104" spans="3:68" ht="37.5" hidden="1" customHeight="1" x14ac:dyDescent="0.25">
      <c r="C104" s="650"/>
      <c r="D104" s="27"/>
      <c r="E104" s="635"/>
      <c r="F104" s="635"/>
      <c r="G104" s="635"/>
      <c r="H104" s="635"/>
      <c r="I104" s="27" t="s">
        <v>25</v>
      </c>
      <c r="J104" s="284"/>
      <c r="K104" s="581"/>
      <c r="L104" s="586"/>
      <c r="M104" s="586"/>
      <c r="N104" s="586"/>
      <c r="O104" s="58"/>
      <c r="P104"/>
      <c r="Q104" s="138">
        <v>1</v>
      </c>
      <c r="S104" s="139">
        <v>1</v>
      </c>
      <c r="T104" s="453">
        <v>1</v>
      </c>
      <c r="W104" s="751"/>
      <c r="X104" s="442" t="s">
        <v>25</v>
      </c>
      <c r="Y104" s="675" t="str">
        <f t="shared" si="33"/>
        <v/>
      </c>
      <c r="Z104" s="675"/>
      <c r="AA104" s="675"/>
      <c r="AB104" s="676"/>
      <c r="AC104" s="442" t="s">
        <v>25</v>
      </c>
      <c r="AD104" s="677" t="str">
        <f t="shared" si="26"/>
        <v/>
      </c>
      <c r="AE104" s="677"/>
      <c r="AF104" s="677"/>
      <c r="AG104" s="678"/>
      <c r="AH104" s="454" t="str">
        <f t="shared" si="34"/>
        <v/>
      </c>
      <c r="AI104" s="454" t="str">
        <f t="shared" si="35"/>
        <v/>
      </c>
      <c r="AL104" s="449" t="str">
        <f>Y104</f>
        <v/>
      </c>
      <c r="AM104" s="449" t="str">
        <f>AD104</f>
        <v/>
      </c>
      <c r="AN104" s="451" t="str">
        <f t="shared" si="36"/>
        <v/>
      </c>
      <c r="AO104" s="451" t="str">
        <f t="shared" si="36"/>
        <v/>
      </c>
      <c r="AP104" s="447">
        <f>SUM(AND(AN104=$AO$34, AO104=$AP$34),AP103)</f>
        <v>0</v>
      </c>
      <c r="AT104" s="447">
        <v>8</v>
      </c>
      <c r="AU104" s="448" t="str">
        <f t="array" ref="AU104">IF($AT104&gt;$AR$96,"",INDEX(AL$97:AL$106,MATCH($AT104,$AP$97:$AP$106,0)))</f>
        <v/>
      </c>
      <c r="AV104" s="448" t="str">
        <f t="array" ref="AV104">IF($AT104&gt;$AR$96,"",INDEX(AM$97:AM$106,MATCH($AT104,$AP$97:$AP$106,0)))</f>
        <v/>
      </c>
      <c r="AW104" s="448" t="str">
        <f t="array" ref="AW104">IF($AT104&gt;$AR$96,"",INDEX(AN$97:AN$106,MATCH($AT104,$AP$97:$AP$106,0)))</f>
        <v/>
      </c>
      <c r="AX104" s="448" t="str">
        <f t="array" ref="AX104">IF($AT104&gt;$AR$96,"",INDEX(AO$97:AO$106,MATCH($AT104,$AP$97:$AP$106,0)))</f>
        <v/>
      </c>
      <c r="BI104"/>
      <c r="BJ104"/>
      <c r="BM104" s="80">
        <f t="shared" si="31"/>
        <v>6</v>
      </c>
      <c r="BN104" s="80" t="str">
        <f>IF(BF104=$AP$14,BI104,"xxxxxxx")</f>
        <v>xxxxxxx</v>
      </c>
      <c r="BO104" s="80" t="e">
        <f t="shared" si="32"/>
        <v>#N/A</v>
      </c>
      <c r="BP104" s="79"/>
    </row>
    <row r="105" spans="3:68" ht="37.5" hidden="1" customHeight="1" x14ac:dyDescent="0.25">
      <c r="C105" s="650"/>
      <c r="D105" s="27"/>
      <c r="E105" s="635"/>
      <c r="F105" s="635"/>
      <c r="G105" s="635"/>
      <c r="H105" s="635"/>
      <c r="I105" s="27" t="s">
        <v>25</v>
      </c>
      <c r="J105" s="284"/>
      <c r="K105" s="581"/>
      <c r="L105" s="586"/>
      <c r="M105" s="586"/>
      <c r="N105" s="586"/>
      <c r="O105" s="58"/>
      <c r="P105"/>
      <c r="Q105" s="138">
        <v>1</v>
      </c>
      <c r="S105" s="139">
        <v>1</v>
      </c>
      <c r="T105" s="453">
        <v>1</v>
      </c>
      <c r="W105" s="751"/>
      <c r="X105" s="442" t="s">
        <v>25</v>
      </c>
      <c r="Y105" s="675" t="str">
        <f t="shared" si="33"/>
        <v/>
      </c>
      <c r="Z105" s="675"/>
      <c r="AA105" s="675"/>
      <c r="AB105" s="676"/>
      <c r="AC105" s="442" t="s">
        <v>25</v>
      </c>
      <c r="AD105" s="677" t="str">
        <f t="shared" ref="AD105" si="37">IF(J105=0,"",J105)</f>
        <v/>
      </c>
      <c r="AE105" s="677"/>
      <c r="AF105" s="677"/>
      <c r="AG105" s="678"/>
      <c r="AH105" s="454" t="str">
        <f t="shared" ref="AH105" si="38">LOOKUP(S105,$AL$13:$AL$16,$AM$13:$AM$16)</f>
        <v/>
      </c>
      <c r="AI105" s="454" t="str">
        <f t="shared" ref="AI105" si="39">LOOKUP(T105,$AL$13:$AL$16,$AN$13:$AN$16)</f>
        <v/>
      </c>
      <c r="AL105" s="449" t="str">
        <f>Y105</f>
        <v/>
      </c>
      <c r="AM105" s="449" t="str">
        <f>AD105</f>
        <v/>
      </c>
      <c r="AN105" s="451" t="str">
        <f t="shared" si="36"/>
        <v/>
      </c>
      <c r="AO105" s="451" t="str">
        <f t="shared" si="36"/>
        <v/>
      </c>
      <c r="AP105" s="447">
        <f>SUM(AND(AN105=$AO$34, AO105=$AP$34),AP104)</f>
        <v>0</v>
      </c>
      <c r="AT105" s="447">
        <v>9</v>
      </c>
      <c r="AU105" s="448" t="str">
        <f t="array" ref="AU105">IF($AT105&gt;$AR$96,"",INDEX(AL$97:AL$106,MATCH($AT105,$AP$97:$AP$106,0)))</f>
        <v/>
      </c>
      <c r="AV105" s="448" t="str">
        <f t="array" ref="AV105">IF($AT105&gt;$AR$96,"",INDEX(AM$97:AM$106,MATCH($AT105,$AP$97:$AP$106,0)))</f>
        <v/>
      </c>
      <c r="AW105" s="448" t="str">
        <f t="array" ref="AW105">IF($AT105&gt;$AR$96,"",INDEX(AN$97:AN$106,MATCH($AT105,$AP$97:$AP$106,0)))</f>
        <v/>
      </c>
      <c r="AX105" s="448" t="str">
        <f t="array" ref="AX105">IF($AT105&gt;$AR$96,"",INDEX(AO$97:AO$106,MATCH($AT105,$AP$97:$AP$106,0)))</f>
        <v/>
      </c>
      <c r="BI105"/>
      <c r="BJ105"/>
      <c r="BM105" s="80">
        <f t="shared" ref="BM105" si="40">COUNTIF($BN$97:$BN$102,"&lt;="&amp;BN105)</f>
        <v>6</v>
      </c>
      <c r="BN105" s="80" t="str">
        <f>IF(BF105=$AP$14,BI105,"xxxxxxx")</f>
        <v>xxxxxxx</v>
      </c>
      <c r="BO105" s="80" t="e">
        <f t="shared" si="32"/>
        <v>#N/A</v>
      </c>
      <c r="BP105" s="79"/>
    </row>
    <row r="106" spans="3:68" ht="37.5" hidden="1" customHeight="1" x14ac:dyDescent="0.25">
      <c r="C106" s="650"/>
      <c r="D106" s="27"/>
      <c r="E106" s="635"/>
      <c r="F106" s="635"/>
      <c r="G106" s="635"/>
      <c r="H106" s="635"/>
      <c r="I106" s="27" t="s">
        <v>25</v>
      </c>
      <c r="J106" s="289"/>
      <c r="K106" s="584"/>
      <c r="L106" s="586"/>
      <c r="M106" s="586"/>
      <c r="N106" s="586"/>
      <c r="O106" s="58"/>
      <c r="P106"/>
      <c r="Q106" s="138">
        <v>1</v>
      </c>
      <c r="S106" s="139">
        <v>1</v>
      </c>
      <c r="T106" s="453">
        <v>1</v>
      </c>
      <c r="W106" s="751"/>
      <c r="X106" s="442" t="s">
        <v>25</v>
      </c>
      <c r="Y106" s="675" t="str">
        <f t="shared" si="33"/>
        <v/>
      </c>
      <c r="Z106" s="675"/>
      <c r="AA106" s="675"/>
      <c r="AB106" s="676"/>
      <c r="AC106" s="442" t="s">
        <v>25</v>
      </c>
      <c r="AD106" s="677" t="str">
        <f t="shared" si="26"/>
        <v/>
      </c>
      <c r="AE106" s="677"/>
      <c r="AF106" s="677"/>
      <c r="AG106" s="678"/>
      <c r="AH106" s="454" t="str">
        <f t="shared" si="34"/>
        <v/>
      </c>
      <c r="AI106" s="454" t="str">
        <f t="shared" si="35"/>
        <v/>
      </c>
      <c r="AL106" s="449" t="str">
        <f>Y106</f>
        <v/>
      </c>
      <c r="AM106" s="449" t="str">
        <f>AD106</f>
        <v/>
      </c>
      <c r="AN106" s="451" t="str">
        <f t="shared" si="36"/>
        <v/>
      </c>
      <c r="AO106" s="451" t="str">
        <f t="shared" si="36"/>
        <v/>
      </c>
      <c r="AP106" s="447">
        <f>SUM(AND(AN106=$AO$34, AO106=$AP$34),AP105)</f>
        <v>0</v>
      </c>
      <c r="AT106" s="447">
        <v>10</v>
      </c>
      <c r="AU106" s="448" t="str">
        <f t="array" ref="AU106">IF($AT106&gt;$AR$96,"",INDEX(AL$97:AL$106,MATCH($AT106,$AP$97:$AP$106,0)))</f>
        <v/>
      </c>
      <c r="AV106" s="448" t="str">
        <f t="array" ref="AV106">IF($AT106&gt;$AR$96,"",INDEX(AM$97:AM$106,MATCH($AT106,$AP$97:$AP$106,0)))</f>
        <v/>
      </c>
      <c r="AW106" s="448" t="str">
        <f t="array" ref="AW106">IF($AT106&gt;$AR$96,"",INDEX(AN$97:AN$106,MATCH($AT106,$AP$97:$AP$106,0)))</f>
        <v/>
      </c>
      <c r="AX106" s="448" t="str">
        <f t="array" ref="AX106">IF($AT106&gt;$AR$96,"",INDEX(AO$97:AO$106,MATCH($AT106,$AP$97:$AP$106,0)))</f>
        <v/>
      </c>
      <c r="BI106"/>
      <c r="BJ106"/>
      <c r="BM106" s="80">
        <f t="shared" si="31"/>
        <v>6</v>
      </c>
      <c r="BN106" s="80" t="str">
        <f>IF(BF106=$AP$14,BI106,"xxxxxxx")</f>
        <v>xxxxxxx</v>
      </c>
      <c r="BO106" s="80" t="e">
        <f t="shared" si="32"/>
        <v>#N/A</v>
      </c>
      <c r="BP106" s="79"/>
    </row>
    <row r="107" spans="3:68" ht="0.95" hidden="1" customHeight="1" x14ac:dyDescent="0.25">
      <c r="C107" s="113"/>
      <c r="D107" s="115"/>
      <c r="E107" s="115"/>
      <c r="F107" s="115"/>
      <c r="G107" s="115"/>
      <c r="H107" s="115"/>
      <c r="I107" s="115"/>
      <c r="J107" s="115"/>
      <c r="K107" s="127"/>
      <c r="L107" s="127"/>
      <c r="M107" s="127"/>
      <c r="N107" s="127"/>
      <c r="BI107"/>
      <c r="BJ107"/>
      <c r="BM107" s="80"/>
      <c r="BN107" s="79"/>
      <c r="BO107" s="79"/>
      <c r="BP107" s="79"/>
    </row>
    <row r="108" spans="3:68" ht="0.95" hidden="1" customHeight="1" x14ac:dyDescent="0.25">
      <c r="C108" s="259"/>
      <c r="D108" s="260"/>
      <c r="E108" s="260"/>
      <c r="F108" s="260"/>
      <c r="G108" s="260"/>
      <c r="H108" s="260"/>
      <c r="I108" s="260"/>
      <c r="J108" s="260"/>
      <c r="BI108"/>
      <c r="BJ108"/>
      <c r="BM108" s="80"/>
      <c r="BN108" s="79"/>
      <c r="BO108" s="79"/>
      <c r="BP108" s="79"/>
    </row>
    <row r="109" spans="3:68" hidden="1" x14ac:dyDescent="0.25">
      <c r="C109" s="259"/>
      <c r="D109" s="260"/>
      <c r="E109" s="260"/>
      <c r="F109" s="260"/>
      <c r="G109" s="260"/>
      <c r="H109" s="260"/>
      <c r="I109" s="260"/>
      <c r="J109" s="260"/>
      <c r="BI109"/>
      <c r="BJ109"/>
      <c r="BM109" s="80"/>
      <c r="BN109" s="79"/>
      <c r="BO109" s="79"/>
      <c r="BP109" s="79"/>
    </row>
    <row r="110" spans="3:68" hidden="1" x14ac:dyDescent="0.25">
      <c r="C110" s="113"/>
      <c r="D110" s="115"/>
      <c r="E110" s="115"/>
      <c r="F110" s="115"/>
      <c r="G110" s="115"/>
      <c r="H110" s="115"/>
      <c r="I110" s="115"/>
      <c r="J110" s="187"/>
      <c r="W110" s="455" t="s">
        <v>52</v>
      </c>
      <c r="X110" s="456"/>
      <c r="Y110" s="455" t="s">
        <v>53</v>
      </c>
      <c r="Z110" s="457"/>
      <c r="AA110" s="118"/>
      <c r="AC110" s="455" t="str">
        <f>W110</f>
        <v>BENEFITS SECTION</v>
      </c>
      <c r="AD110" s="458"/>
      <c r="AF110" s="455" t="s">
        <v>53</v>
      </c>
      <c r="AG110" s="459"/>
    </row>
    <row r="111" spans="3:68" ht="15" hidden="1" customHeight="1" x14ac:dyDescent="0.25">
      <c r="C111" s="113"/>
      <c r="D111" s="115"/>
      <c r="E111" s="115"/>
      <c r="F111" s="115"/>
      <c r="G111" s="115"/>
      <c r="H111" s="115"/>
      <c r="I111" s="115"/>
      <c r="J111" s="187"/>
      <c r="W111" s="456"/>
      <c r="X111" s="456"/>
      <c r="Y111" s="456"/>
      <c r="Z111" s="457"/>
      <c r="AA111" s="118"/>
      <c r="AC111" s="456"/>
      <c r="AD111" s="458"/>
      <c r="AF111" s="456"/>
      <c r="AG111" s="459"/>
    </row>
    <row r="112" spans="3:68" hidden="1" x14ac:dyDescent="0.25">
      <c r="C112" s="113"/>
      <c r="D112" s="115"/>
      <c r="E112" s="115"/>
      <c r="F112" s="115"/>
      <c r="G112" s="115"/>
      <c r="H112" s="115"/>
      <c r="I112" s="115"/>
      <c r="J112" s="115"/>
      <c r="W112" s="460" t="s">
        <v>2</v>
      </c>
      <c r="X112" s="460" t="s">
        <v>54</v>
      </c>
      <c r="Y112" s="460" t="s">
        <v>2</v>
      </c>
      <c r="Z112" s="460" t="s">
        <v>55</v>
      </c>
      <c r="AA112" s="118"/>
      <c r="AC112" s="461" t="str">
        <f>W112</f>
        <v>Sample REDD+ Actions</v>
      </c>
      <c r="AD112" s="461" t="str">
        <f>X112</f>
        <v>Sample Benefits</v>
      </c>
      <c r="AE112" s="410" t="s">
        <v>20</v>
      </c>
      <c r="AF112" s="461" t="s">
        <v>2</v>
      </c>
      <c r="AG112" s="377" t="s">
        <v>55</v>
      </c>
      <c r="AH112" s="462" t="s">
        <v>20</v>
      </c>
      <c r="AL112" s="335"/>
    </row>
    <row r="113" spans="3:72" hidden="1" x14ac:dyDescent="0.25">
      <c r="C113" s="113"/>
      <c r="D113" s="115"/>
      <c r="E113" s="115"/>
      <c r="F113" s="115"/>
      <c r="G113" s="115"/>
      <c r="H113" s="115"/>
      <c r="I113" s="115"/>
      <c r="J113" s="115"/>
      <c r="W113" s="597" t="s">
        <v>251</v>
      </c>
      <c r="X113" s="597" t="s">
        <v>252</v>
      </c>
      <c r="Y113" s="597" t="s">
        <v>251</v>
      </c>
      <c r="Z113" s="597" t="s">
        <v>253</v>
      </c>
      <c r="AA113" s="410" t="s">
        <v>20</v>
      </c>
      <c r="AC113" s="463" t="str">
        <f>W113</f>
        <v>CLIQUEZ POUR UN EXEMPLE:</v>
      </c>
      <c r="AD113" s="464" t="str">
        <f>X113</f>
        <v>(Pour voir un exemple de bénéfice, sélectionnez tout d'abord un exemple d’action REDD+ dans la liste déroulante de gauche.)</v>
      </c>
      <c r="AE113" s="465">
        <v>1</v>
      </c>
      <c r="AF113" s="463" t="str">
        <f>Y113</f>
        <v>CLIQUEZ POUR UN EXEMPLE:</v>
      </c>
      <c r="AG113" s="463" t="str">
        <f>Z113</f>
        <v>(Pour voir un exemple de risque, sélectionnez tout d'abord un exemple d’action REDD+ dans la liste déroulante de gauche.)</v>
      </c>
      <c r="AH113" s="462" t="s">
        <v>20</v>
      </c>
    </row>
    <row r="114" spans="3:72" hidden="1" x14ac:dyDescent="0.25">
      <c r="W114" s="387" t="s">
        <v>245</v>
      </c>
      <c r="X114" s="387" t="s">
        <v>246</v>
      </c>
      <c r="Y114" s="387" t="s">
        <v>166</v>
      </c>
      <c r="Z114" s="387" t="s">
        <v>247</v>
      </c>
      <c r="AA114" s="466" t="s">
        <v>61</v>
      </c>
      <c r="AC114" s="467" t="str">
        <f>CONCATENATE(AA114,"     ", W114)</f>
        <v>e.g.:     Reboisement.</v>
      </c>
      <c r="AD114" s="467" t="str">
        <f>CONCATENATE(AA114,"     ", X114)</f>
        <v>e.g.:     Contribue à l'objectif de la politique nationale forestière en termes de couverture forestière (33 % en Inde, par exemple).</v>
      </c>
      <c r="AE114" s="465">
        <v>2</v>
      </c>
      <c r="AF114" s="467" t="str">
        <f>CONCATENATE(AA114,"     ", Y114)</f>
        <v>e.g.:     Général.</v>
      </c>
      <c r="AG114" s="467" t="str">
        <f>CONCATENATE(AA114,"     ", Z114)</f>
        <v>e.g.:     Les zones désignées pour les forêts de production et de protection se chevauchent. Les délais et la confusion qui en résultent limitent l'efficacité de la gestion et donnent lieu à des conflits locaux.</v>
      </c>
      <c r="AH114" s="462" t="s">
        <v>20</v>
      </c>
    </row>
    <row r="115" spans="3:72" hidden="1" x14ac:dyDescent="0.25">
      <c r="F115" s="36" t="s">
        <v>20</v>
      </c>
      <c r="P115" s="52"/>
      <c r="S115" s="52"/>
      <c r="W115" s="387" t="s">
        <v>166</v>
      </c>
      <c r="X115" s="468" t="s">
        <v>248</v>
      </c>
      <c r="Y115" s="468" t="s">
        <v>249</v>
      </c>
      <c r="Z115" s="468" t="s">
        <v>250</v>
      </c>
      <c r="AA115" s="466" t="s">
        <v>61</v>
      </c>
      <c r="AC115" s="467" t="str">
        <f>CONCATENATE(AA115,"     ", W115)</f>
        <v>e.g.:     Général.</v>
      </c>
      <c r="AD115" s="467" t="str">
        <f>CONCATENATE(AA115,"     ", X115)</f>
        <v>e.g.:     Des efforts pour une meilleure coordination initiés grâce au processus REDD+ ont permis d'améliorer la communication entre les ministères pour une plus grande uniformité globale des politiques sectorielles.</v>
      </c>
      <c r="AE115" s="465">
        <v>3</v>
      </c>
      <c r="AF115" s="467" t="str">
        <f>CONCATENATE(AA115,"     ", Y115)</f>
        <v>e.g.:     Protection contre les incendies.</v>
      </c>
      <c r="AG115" s="467" t="str">
        <f>CONCATENATE(AA115,"     ", Z115)</f>
        <v>e.g.:     Une réduction de la fréquence des incendies à un taux bien inférieur aux taux d'incendies naturels a permis de modifier la structure et la fonction de l'écosystème (pour passer d'une savane à une forêt, par exemple). Cela pourrait aller à l'encontre des engagements pris dans le cadre de la Convention sur la diversité biologique.</v>
      </c>
      <c r="AH115" s="462" t="s">
        <v>20</v>
      </c>
    </row>
    <row r="116" spans="3:72" hidden="1" x14ac:dyDescent="0.25">
      <c r="F116" s="36" t="s">
        <v>20</v>
      </c>
      <c r="P116" s="52"/>
      <c r="S116" s="52"/>
    </row>
    <row r="117" spans="3:72" hidden="1" x14ac:dyDescent="0.25">
      <c r="F117" s="36" t="s">
        <v>20</v>
      </c>
      <c r="P117" s="52"/>
      <c r="S117" s="52"/>
    </row>
    <row r="118" spans="3:72" hidden="1" x14ac:dyDescent="0.25">
      <c r="F118" s="36" t="s">
        <v>20</v>
      </c>
      <c r="P118" s="52"/>
      <c r="S118" s="52"/>
      <c r="X118" s="469"/>
      <c r="Y118" s="470"/>
      <c r="AH118" s="462" t="s">
        <v>20</v>
      </c>
    </row>
    <row r="119" spans="3:72" hidden="1" x14ac:dyDescent="0.25">
      <c r="F119" s="36" t="s">
        <v>20</v>
      </c>
      <c r="P119" s="52"/>
      <c r="S119" s="52"/>
      <c r="W119" s="340"/>
      <c r="X119" s="340"/>
      <c r="Y119" s="340"/>
      <c r="Z119" s="340"/>
      <c r="AA119" s="340"/>
      <c r="AB119" s="340"/>
      <c r="AC119" s="471"/>
      <c r="AD119" s="471"/>
      <c r="AE119" s="471"/>
      <c r="AF119" s="471"/>
      <c r="AG119" s="471"/>
      <c r="AH119" s="462" t="s">
        <v>20</v>
      </c>
    </row>
    <row r="120" spans="3:72" hidden="1" x14ac:dyDescent="0.25">
      <c r="F120" s="36" t="s">
        <v>20</v>
      </c>
      <c r="P120" s="52"/>
      <c r="S120" s="52"/>
      <c r="W120" s="340"/>
      <c r="X120" s="340"/>
      <c r="Y120" s="340"/>
      <c r="Z120" s="340"/>
      <c r="AA120" s="340"/>
      <c r="AB120" s="340"/>
      <c r="AC120" s="471"/>
      <c r="AD120" s="471"/>
      <c r="AE120" s="471"/>
      <c r="AF120" s="471"/>
      <c r="AG120" s="471"/>
      <c r="AH120" s="462" t="s">
        <v>20</v>
      </c>
    </row>
    <row r="121" spans="3:72" hidden="1" x14ac:dyDescent="0.25">
      <c r="F121" s="36"/>
      <c r="P121" s="52"/>
      <c r="S121" s="52"/>
      <c r="W121" s="340"/>
      <c r="X121" s="340"/>
      <c r="Y121" s="340"/>
      <c r="Z121" s="340"/>
      <c r="AA121" s="340"/>
      <c r="AB121" s="340"/>
      <c r="AC121" s="471"/>
      <c r="AD121" s="471"/>
      <c r="AE121" s="340"/>
      <c r="AF121" s="471"/>
      <c r="AG121" s="471"/>
    </row>
    <row r="122" spans="3:72" hidden="1" x14ac:dyDescent="0.25">
      <c r="F122" s="36"/>
      <c r="P122" s="52"/>
      <c r="S122" s="52"/>
      <c r="W122" s="340"/>
      <c r="X122" s="340"/>
      <c r="Y122" s="340"/>
      <c r="Z122" s="340"/>
      <c r="AA122" s="340"/>
      <c r="AB122" s="340"/>
      <c r="AC122" s="471"/>
      <c r="AD122" s="471"/>
      <c r="AE122" s="340"/>
      <c r="AF122" s="471"/>
      <c r="AG122" s="471"/>
    </row>
    <row r="123" spans="3:72" hidden="1" x14ac:dyDescent="0.25">
      <c r="F123" s="36"/>
      <c r="P123" s="52"/>
      <c r="S123" s="52"/>
      <c r="W123" s="340"/>
      <c r="X123" s="340"/>
      <c r="Y123" s="340"/>
      <c r="Z123" s="340"/>
      <c r="AA123" s="340"/>
      <c r="AB123" s="340"/>
      <c r="AC123" s="471"/>
      <c r="AD123" s="471"/>
      <c r="AE123" s="340"/>
      <c r="AF123" s="471"/>
      <c r="AG123" s="471"/>
    </row>
    <row r="124" spans="3:72" hidden="1" x14ac:dyDescent="0.25">
      <c r="F124" s="36"/>
      <c r="P124" s="52"/>
      <c r="S124" s="52"/>
      <c r="W124" s="340"/>
      <c r="X124" s="340"/>
      <c r="Y124" s="340"/>
      <c r="Z124" s="340"/>
      <c r="AA124" s="340"/>
      <c r="AB124" s="340"/>
      <c r="AC124" s="471"/>
      <c r="AD124" s="471"/>
      <c r="AE124" s="340"/>
      <c r="AF124" s="471"/>
      <c r="AG124" s="471"/>
    </row>
    <row r="125" spans="3:72" hidden="1" x14ac:dyDescent="0.25">
      <c r="BN125" s="75"/>
      <c r="BO125" s="75"/>
      <c r="BP125" s="75"/>
      <c r="BQ125" s="75"/>
      <c r="BR125" s="75"/>
      <c r="BS125" s="75"/>
      <c r="BT125" s="75"/>
    </row>
    <row r="126" spans="3:72" ht="53.25" hidden="1" customHeight="1" x14ac:dyDescent="0.25">
      <c r="C126" s="636" t="str">
        <f>W126</f>
        <v>Garantie (b) - Structures nationales transparentes et efficaces de gouvernance forestière tenant compte de la législation et de la souveraineté nationales.</v>
      </c>
      <c r="D126" s="636"/>
      <c r="E126" s="636"/>
      <c r="F126" s="636"/>
      <c r="G126" s="636"/>
      <c r="H126" s="636"/>
      <c r="I126" s="636"/>
      <c r="J126" s="636"/>
      <c r="K126" s="636"/>
      <c r="L126" s="636"/>
      <c r="M126" s="636"/>
      <c r="N126" s="636"/>
      <c r="W126" s="698" t="str">
        <f>CONCATENATE($W$15, " - ",$X$15)</f>
        <v>Garantie (b) - Structures nationales transparentes et efficaces de gouvernance forestière tenant compte de la législation et de la souveraineté nationales.</v>
      </c>
      <c r="X126" s="698"/>
      <c r="Y126" s="698"/>
      <c r="Z126" s="698"/>
      <c r="AA126" s="698"/>
      <c r="AB126" s="698"/>
      <c r="AC126" s="698"/>
      <c r="AD126" s="698"/>
      <c r="AE126" s="698"/>
      <c r="AF126" s="698"/>
      <c r="AG126" s="698"/>
      <c r="AH126" s="698"/>
      <c r="BG126" s="36"/>
      <c r="BN126" s="75"/>
      <c r="BO126"/>
      <c r="BP126"/>
    </row>
    <row r="127" spans="3:72" hidden="1" x14ac:dyDescent="0.25">
      <c r="P127"/>
      <c r="S127" s="52"/>
      <c r="BN127" s="75"/>
      <c r="BO127"/>
      <c r="BP127"/>
    </row>
    <row r="128" spans="3:72" ht="18.75" hidden="1" x14ac:dyDescent="0.3">
      <c r="C128" s="7" t="str">
        <f>W128</f>
        <v>Mode d'emploi :</v>
      </c>
      <c r="D128" s="134"/>
      <c r="E128" s="134"/>
      <c r="F128" s="134"/>
      <c r="G128" s="134"/>
      <c r="H128" s="134"/>
      <c r="I128" s="134"/>
      <c r="J128" s="134"/>
      <c r="W128" s="472" t="str">
        <f>$W$39</f>
        <v>Mode d'emploi :</v>
      </c>
      <c r="BN128" s="75"/>
      <c r="BO128"/>
      <c r="BP128"/>
    </row>
    <row r="129" spans="3:68" ht="15" hidden="1" customHeight="1" x14ac:dyDescent="0.3">
      <c r="C129" s="7"/>
      <c r="D129" s="134"/>
      <c r="E129" s="134"/>
      <c r="F129" s="134"/>
      <c r="G129" s="134"/>
      <c r="H129" s="134"/>
      <c r="I129" s="134"/>
      <c r="J129" s="134"/>
      <c r="W129" s="384"/>
      <c r="BN129" s="75"/>
      <c r="BO129"/>
      <c r="BP129"/>
    </row>
    <row r="130" spans="3:68" ht="159.94999999999999" hidden="1" customHeight="1" x14ac:dyDescent="0.25">
      <c r="C130" s="680" t="str">
        <f>W130</f>
        <v>• Passez en revue les problématiques à considérer.
• Répondez par ‘Oui’ ou ‘Non’ aux questions d'orientation (le cas échéant). Au cas où vous manquez d'informations pour répondre à la question, vous pouvez choisir «Ne sait pas».
• Importez les bénéfices et les risques dans le Tableau 2.
• Étudiez les bénéfices et les risques générés automatiquement pour s’assurer qu’ils sont appropriés au contexte national et assignez-les à des actions REDD+ spécifiques. Si plus d’une action est associée à un bénéfice ou un risque, copier et coller le texte du bénéfice ou du risque dans une des lignes vides. Si le bénéfice ou le risque ne se rapporte pas à une action REDD+ spécifique, il peut être classé dans la catégorie Général.
• Ajoutez les autres bénéfices et risques pertinents pour la garantie considérée.
• Indiquez la probabilité et l'impact des bénéfices ou des risques particuliers.</v>
      </c>
      <c r="D130" s="680"/>
      <c r="E130" s="680"/>
      <c r="F130" s="680"/>
      <c r="G130" s="680"/>
      <c r="H130" s="680"/>
      <c r="I130" s="680"/>
      <c r="J130" s="680"/>
      <c r="K130" s="680"/>
      <c r="L130" s="680"/>
      <c r="M130" s="282"/>
      <c r="W130" s="699" t="str">
        <f>$W$41</f>
        <v>• Passez en revue les problématiques à considérer.
• Répondez par ‘Oui’ ou ‘Non’ aux questions d'orientation (le cas échéant). Au cas où vous manquez d'informations pour répondre à la question, vous pouvez choisir «Ne sait pas».
• Importez les bénéfices et les risques dans le Tableau 2.
• Étudiez les bénéfices et les risques générés automatiquement pour s’assurer qu’ils sont appropriés au contexte national et assignez-les à des actions REDD+ spécifiques. Si plus d’une action est associée à un bénéfice ou un risque, copier et coller le texte du bénéfice ou du risque dans une des lignes vides. Si le bénéfice ou le risque ne se rapporte pas à une action REDD+ spécifique, il peut être classé dans la catégorie Général.
• Ajoutez les autres bénéfices et risques pertinents pour la garantie considérée.
• Indiquez la probabilité et l'impact des bénéfices ou des risques particuliers.</v>
      </c>
      <c r="X130" s="699"/>
      <c r="Y130" s="699"/>
      <c r="Z130" s="699"/>
      <c r="AA130" s="699"/>
      <c r="AB130" s="699"/>
      <c r="AC130" s="699"/>
      <c r="AD130" s="699"/>
      <c r="AE130" s="699"/>
      <c r="AF130" s="385"/>
      <c r="AG130" s="385"/>
      <c r="BN130" s="75"/>
      <c r="BO130"/>
      <c r="BP130"/>
    </row>
    <row r="131" spans="3:68" ht="22.5" hidden="1" customHeight="1" x14ac:dyDescent="0.25">
      <c r="BN131" s="75"/>
      <c r="BO131"/>
      <c r="BP131"/>
    </row>
    <row r="132" spans="3:68" ht="18.75" hidden="1" x14ac:dyDescent="0.3">
      <c r="C132" s="7" t="str">
        <f>W132</f>
        <v>Problématiques à considérer :</v>
      </c>
      <c r="D132" s="136"/>
      <c r="E132" s="136"/>
      <c r="F132" s="136"/>
      <c r="G132" s="136"/>
      <c r="H132" s="136"/>
      <c r="I132" s="136"/>
      <c r="J132" s="136"/>
      <c r="W132" s="472" t="str">
        <f>$W$43</f>
        <v>Problématiques à considérer :</v>
      </c>
      <c r="BN132" s="75"/>
      <c r="BO132"/>
      <c r="BP132"/>
    </row>
    <row r="133" spans="3:68" hidden="1" x14ac:dyDescent="0.25">
      <c r="BN133" s="75"/>
      <c r="BO133"/>
      <c r="BP133"/>
    </row>
    <row r="134" spans="3:68" ht="15" hidden="1" customHeight="1" x14ac:dyDescent="0.25">
      <c r="C134" s="263" t="str">
        <f>W134</f>
        <v>1.</v>
      </c>
      <c r="D134" s="629" t="str">
        <f>X134</f>
        <v>Accès aux informations.</v>
      </c>
      <c r="E134" s="629"/>
      <c r="F134" s="629"/>
      <c r="G134" s="629"/>
      <c r="H134" s="629"/>
      <c r="I134" s="629"/>
      <c r="J134" s="629"/>
      <c r="K134" s="629"/>
      <c r="L134" s="629"/>
      <c r="M134" s="280"/>
      <c r="N134" s="261"/>
      <c r="W134" s="387" t="s">
        <v>108</v>
      </c>
      <c r="X134" s="387" t="s">
        <v>257</v>
      </c>
      <c r="Y134" s="388"/>
      <c r="Z134" s="388"/>
      <c r="AA134" s="388"/>
      <c r="AB134" s="388"/>
      <c r="BG134" s="36"/>
      <c r="BN134" s="75"/>
      <c r="BO134"/>
      <c r="BP134"/>
    </row>
    <row r="135" spans="3:68" ht="15" hidden="1" customHeight="1" x14ac:dyDescent="0.25">
      <c r="C135" s="263" t="str">
        <f t="shared" ref="C135:C144" si="41">W135</f>
        <v>2.</v>
      </c>
      <c r="D135" s="629" t="str">
        <f t="shared" ref="D135:D143" si="42">X135</f>
        <v>Responsabilités.</v>
      </c>
      <c r="E135" s="629"/>
      <c r="F135" s="629"/>
      <c r="G135" s="629"/>
      <c r="H135" s="629"/>
      <c r="I135" s="629"/>
      <c r="J135" s="629"/>
      <c r="K135" s="629"/>
      <c r="L135" s="629"/>
      <c r="M135" s="280"/>
      <c r="N135" s="261"/>
      <c r="W135" s="387" t="s">
        <v>109</v>
      </c>
      <c r="X135" s="387" t="s">
        <v>258</v>
      </c>
      <c r="Y135" s="388"/>
      <c r="Z135" s="388"/>
      <c r="AA135" s="388"/>
      <c r="AB135" s="388"/>
      <c r="BG135" s="36"/>
      <c r="BN135" s="75"/>
      <c r="BO135"/>
      <c r="BP135"/>
    </row>
    <row r="136" spans="3:68" ht="15" hidden="1" customHeight="1" x14ac:dyDescent="0.25">
      <c r="C136" s="263" t="str">
        <f t="shared" si="41"/>
        <v>3.</v>
      </c>
      <c r="D136" s="629" t="str">
        <f t="shared" si="42"/>
        <v>Régime foncier.</v>
      </c>
      <c r="E136" s="629"/>
      <c r="F136" s="629"/>
      <c r="G136" s="629"/>
      <c r="H136" s="629"/>
      <c r="I136" s="629"/>
      <c r="J136" s="629"/>
      <c r="K136" s="629"/>
      <c r="L136" s="629"/>
      <c r="M136" s="280"/>
      <c r="N136" s="261"/>
      <c r="W136" s="387" t="s">
        <v>114</v>
      </c>
      <c r="X136" s="387" t="s">
        <v>259</v>
      </c>
      <c r="Y136" s="388"/>
      <c r="Z136" s="388"/>
      <c r="AA136" s="388"/>
      <c r="AB136" s="388"/>
      <c r="BG136" s="36"/>
      <c r="BN136" s="75"/>
      <c r="BO136"/>
      <c r="BP136"/>
    </row>
    <row r="137" spans="3:68" ht="15" hidden="1" customHeight="1" x14ac:dyDescent="0.25">
      <c r="C137" s="263" t="str">
        <f t="shared" si="41"/>
        <v>4.</v>
      </c>
      <c r="D137" s="629" t="str">
        <f t="shared" si="42"/>
        <v>Distribution équitable des bénéfices.</v>
      </c>
      <c r="E137" s="629"/>
      <c r="F137" s="629"/>
      <c r="G137" s="629"/>
      <c r="H137" s="629"/>
      <c r="I137" s="629"/>
      <c r="J137" s="629"/>
      <c r="K137" s="629"/>
      <c r="L137" s="629"/>
      <c r="M137" s="280"/>
      <c r="N137" s="261"/>
      <c r="W137" s="387" t="s">
        <v>110</v>
      </c>
      <c r="X137" s="387" t="s">
        <v>260</v>
      </c>
      <c r="Y137" s="388"/>
      <c r="Z137" s="388"/>
      <c r="AA137" s="388"/>
      <c r="AB137" s="388"/>
      <c r="BG137" s="36"/>
      <c r="BN137" s="75"/>
      <c r="BO137"/>
      <c r="BP137"/>
    </row>
    <row r="138" spans="3:68" ht="15" hidden="1" customHeight="1" x14ac:dyDescent="0.25">
      <c r="C138" s="263" t="str">
        <f t="shared" si="41"/>
        <v>5.</v>
      </c>
      <c r="D138" s="629" t="str">
        <f t="shared" si="42"/>
        <v>Application de l’État de droit.</v>
      </c>
      <c r="E138" s="629"/>
      <c r="F138" s="629"/>
      <c r="G138" s="629"/>
      <c r="H138" s="629"/>
      <c r="I138" s="629"/>
      <c r="J138" s="629"/>
      <c r="K138" s="629"/>
      <c r="L138" s="629"/>
      <c r="M138" s="280"/>
      <c r="N138" s="261"/>
      <c r="W138" s="387" t="s">
        <v>111</v>
      </c>
      <c r="X138" s="387" t="s">
        <v>261</v>
      </c>
      <c r="Y138" s="388"/>
      <c r="Z138" s="388"/>
      <c r="AA138" s="388"/>
      <c r="AB138" s="388"/>
      <c r="BG138" s="36"/>
      <c r="BN138" s="75"/>
      <c r="BO138"/>
      <c r="BP138"/>
    </row>
    <row r="139" spans="3:68" ht="30" hidden="1" customHeight="1" x14ac:dyDescent="0.25">
      <c r="C139" s="263" t="str">
        <f t="shared" si="41"/>
        <v>6.</v>
      </c>
      <c r="D139" s="629" t="str">
        <f t="shared" si="42"/>
        <v>Accès adéquat à la justice, y compris aux procédures qui peuvent remédier efficacement aux atteintes aux droits, et résoudre les différends (mécanismes de réclamation.</v>
      </c>
      <c r="E139" s="629"/>
      <c r="F139" s="629"/>
      <c r="G139" s="629"/>
      <c r="H139" s="629"/>
      <c r="I139" s="629"/>
      <c r="J139" s="629"/>
      <c r="K139" s="629"/>
      <c r="L139" s="629"/>
      <c r="M139" s="280"/>
      <c r="N139" s="261"/>
      <c r="W139" s="387" t="s">
        <v>112</v>
      </c>
      <c r="X139" s="387" t="s">
        <v>262</v>
      </c>
      <c r="Y139" s="388"/>
      <c r="Z139" s="388"/>
      <c r="AA139" s="388"/>
      <c r="AB139" s="388"/>
      <c r="BG139" s="36"/>
      <c r="BN139" s="75"/>
      <c r="BO139"/>
      <c r="BP139"/>
    </row>
    <row r="140" spans="3:68" ht="15" hidden="1" customHeight="1" x14ac:dyDescent="0.25">
      <c r="C140" s="263" t="str">
        <f t="shared" si="41"/>
        <v>7.</v>
      </c>
      <c r="D140" s="629" t="str">
        <f t="shared" si="42"/>
        <v>Egalité des sexes.</v>
      </c>
      <c r="E140" s="629"/>
      <c r="F140" s="629"/>
      <c r="G140" s="629"/>
      <c r="H140" s="629"/>
      <c r="I140" s="629"/>
      <c r="J140" s="629"/>
      <c r="K140" s="629"/>
      <c r="L140" s="629"/>
      <c r="M140" s="280"/>
      <c r="N140" s="261"/>
      <c r="W140" s="387" t="s">
        <v>113</v>
      </c>
      <c r="X140" s="387" t="s">
        <v>263</v>
      </c>
      <c r="Y140" s="388"/>
      <c r="Z140" s="388"/>
      <c r="AA140" s="388"/>
      <c r="AB140" s="388"/>
      <c r="BG140" s="36"/>
      <c r="BN140" s="75"/>
      <c r="BO140"/>
      <c r="BP140"/>
    </row>
    <row r="141" spans="3:68" ht="30" hidden="1" customHeight="1" x14ac:dyDescent="0.25">
      <c r="C141" s="263" t="str">
        <f t="shared" si="41"/>
        <v>8.</v>
      </c>
      <c r="D141" s="629" t="str">
        <f t="shared" si="42"/>
        <v>Cohérence des cadres légaux, politiques et de règlementation nationaux/subnationaux pour une gouvernance forestière transparente et effective.</v>
      </c>
      <c r="E141" s="629"/>
      <c r="F141" s="629"/>
      <c r="G141" s="629"/>
      <c r="H141" s="629"/>
      <c r="I141" s="629"/>
      <c r="J141" s="629"/>
      <c r="K141" s="629"/>
      <c r="L141" s="629"/>
      <c r="M141" s="280"/>
      <c r="N141" s="261"/>
      <c r="W141" s="387" t="s">
        <v>115</v>
      </c>
      <c r="X141" s="387" t="s">
        <v>264</v>
      </c>
      <c r="Y141" s="388"/>
      <c r="Z141" s="388"/>
      <c r="AA141" s="388"/>
      <c r="AB141" s="388"/>
      <c r="BG141" s="36"/>
      <c r="BN141" s="75"/>
      <c r="BO141"/>
      <c r="BP141"/>
    </row>
    <row r="142" spans="3:68" ht="15" hidden="1" customHeight="1" x14ac:dyDescent="0.25">
      <c r="C142" s="263" t="str">
        <f t="shared" si="41"/>
        <v>9.</v>
      </c>
      <c r="D142" s="629" t="str">
        <f t="shared" si="42"/>
        <v>Risques de corruption.</v>
      </c>
      <c r="E142" s="629"/>
      <c r="F142" s="629"/>
      <c r="G142" s="629"/>
      <c r="H142" s="629"/>
      <c r="I142" s="629"/>
      <c r="J142" s="629"/>
      <c r="K142" s="629"/>
      <c r="L142" s="629"/>
      <c r="M142" s="280"/>
      <c r="N142" s="261"/>
      <c r="W142" s="387" t="s">
        <v>116</v>
      </c>
      <c r="X142" s="387" t="s">
        <v>265</v>
      </c>
      <c r="Y142" s="388"/>
      <c r="Z142" s="388"/>
      <c r="AA142" s="388"/>
      <c r="AB142" s="388"/>
      <c r="BG142" s="36"/>
      <c r="BN142" s="75"/>
      <c r="BO142"/>
      <c r="BP142"/>
    </row>
    <row r="143" spans="3:68" ht="15" hidden="1" customHeight="1" x14ac:dyDescent="0.25">
      <c r="C143" s="263" t="str">
        <f t="shared" si="41"/>
        <v>10.</v>
      </c>
      <c r="D143" s="629" t="str">
        <f t="shared" si="42"/>
        <v>Allocation des ressources/capacité à remplir le mandat institutionnel.</v>
      </c>
      <c r="E143" s="629"/>
      <c r="F143" s="629"/>
      <c r="G143" s="629"/>
      <c r="H143" s="629"/>
      <c r="I143" s="629"/>
      <c r="J143" s="629"/>
      <c r="K143" s="629"/>
      <c r="L143" s="629"/>
      <c r="M143" s="280"/>
      <c r="N143" s="261"/>
      <c r="W143" s="387" t="s">
        <v>117</v>
      </c>
      <c r="X143" s="387" t="s">
        <v>266</v>
      </c>
      <c r="Y143" s="388"/>
      <c r="Z143" s="388"/>
      <c r="AA143" s="388"/>
      <c r="AB143" s="388"/>
      <c r="BG143" s="36"/>
      <c r="BN143" s="75"/>
      <c r="BO143"/>
      <c r="BP143"/>
    </row>
    <row r="144" spans="3:68" ht="15" hidden="1" customHeight="1" x14ac:dyDescent="0.25">
      <c r="C144" s="263">
        <f t="shared" si="41"/>
        <v>11</v>
      </c>
      <c r="D144" s="629" t="str">
        <f t="shared" ref="D144" si="43">X144</f>
        <v>Participation aux processus de prise de décision.</v>
      </c>
      <c r="E144" s="629"/>
      <c r="F144" s="629"/>
      <c r="G144" s="629"/>
      <c r="H144" s="629"/>
      <c r="I144" s="629"/>
      <c r="J144" s="629"/>
      <c r="K144" s="629"/>
      <c r="L144" s="629"/>
      <c r="M144" s="280"/>
      <c r="N144" s="261"/>
      <c r="W144" s="387">
        <v>11</v>
      </c>
      <c r="X144" s="387" t="s">
        <v>267</v>
      </c>
      <c r="Y144" s="388"/>
      <c r="Z144" s="388"/>
      <c r="AA144" s="388"/>
      <c r="AB144" s="388"/>
      <c r="BG144" s="36"/>
      <c r="BN144" s="75"/>
      <c r="BO144"/>
      <c r="BP144"/>
    </row>
    <row r="145" spans="3:72" ht="0.95" hidden="1" customHeight="1" x14ac:dyDescent="0.25">
      <c r="C145" s="263"/>
      <c r="D145" s="262"/>
      <c r="E145" s="262"/>
      <c r="F145" s="262"/>
      <c r="G145" s="262"/>
      <c r="H145" s="262"/>
      <c r="I145" s="262"/>
      <c r="J145" s="262"/>
      <c r="K145" s="262"/>
      <c r="L145" s="262"/>
      <c r="M145" s="280"/>
      <c r="N145" s="261"/>
      <c r="W145" s="390"/>
      <c r="X145" s="390"/>
      <c r="Y145" s="388"/>
      <c r="Z145" s="388"/>
      <c r="AA145" s="388"/>
      <c r="AB145" s="388"/>
      <c r="BG145" s="36"/>
      <c r="BN145" s="75"/>
      <c r="BO145"/>
      <c r="BP145"/>
    </row>
    <row r="146" spans="3:72" ht="7.5" hidden="1" customHeight="1" x14ac:dyDescent="0.25">
      <c r="C146" s="135"/>
      <c r="D146" s="135"/>
      <c r="E146" s="135"/>
      <c r="F146" s="135"/>
      <c r="G146" s="135"/>
      <c r="H146" s="135"/>
      <c r="I146" s="135"/>
      <c r="J146" s="135"/>
      <c r="W146" s="391"/>
      <c r="X146" s="392"/>
      <c r="Y146" s="392"/>
      <c r="Z146" s="392"/>
      <c r="AA146" s="392"/>
      <c r="AB146" s="392"/>
      <c r="BG146" s="36"/>
      <c r="BN146" s="83"/>
      <c r="BO146" s="75"/>
      <c r="BP146" s="75"/>
      <c r="BQ146" s="75"/>
      <c r="BR146" s="75"/>
      <c r="BS146" s="75"/>
      <c r="BT146" s="75"/>
    </row>
    <row r="147" spans="3:72" ht="15" hidden="1" customHeight="1" x14ac:dyDescent="0.25">
      <c r="C147" s="658"/>
      <c r="D147" s="658"/>
      <c r="E147" s="658"/>
      <c r="F147" s="658"/>
      <c r="G147" s="658"/>
      <c r="H147" s="658"/>
      <c r="I147" s="658"/>
      <c r="J147" s="658"/>
      <c r="W147" s="473" t="str">
        <f>$W$55</f>
        <v>Cliquez sur l'icône « - » de gauche pour réduire la vue.</v>
      </c>
      <c r="X147" s="394"/>
      <c r="Y147" s="394"/>
      <c r="Z147" s="394"/>
      <c r="AA147" s="394"/>
      <c r="AB147" s="394"/>
      <c r="AC147" s="394"/>
      <c r="AD147" s="394"/>
      <c r="BN147" s="75"/>
      <c r="BO147" s="75"/>
      <c r="BP147" s="75"/>
      <c r="BQ147" s="75"/>
      <c r="BR147" s="75"/>
      <c r="BS147" s="75"/>
      <c r="BT147" s="75"/>
    </row>
    <row r="148" spans="3:72" ht="15" hidden="1" customHeight="1" x14ac:dyDescent="0.25">
      <c r="C148" s="648"/>
      <c r="D148" s="648"/>
      <c r="E148" s="648"/>
      <c r="F148" s="648"/>
      <c r="G148" s="648"/>
      <c r="H148" s="648"/>
      <c r="I148" s="648"/>
      <c r="J148" s="648"/>
      <c r="W148" s="474" t="str">
        <f>$W$56</f>
        <v>Cliquez sur l'icône « + » de gauche pour agrandir la vue et passer en revue les problématiques à considérer.</v>
      </c>
      <c r="X148" s="396"/>
      <c r="Y148" s="396"/>
      <c r="Z148" s="396"/>
      <c r="AA148" s="396"/>
      <c r="AB148" s="396"/>
      <c r="AC148" s="396"/>
      <c r="AD148" s="396"/>
      <c r="BN148" s="75"/>
      <c r="BO148" s="75"/>
      <c r="BP148" s="75"/>
      <c r="BQ148" s="75"/>
      <c r="BR148" s="75"/>
      <c r="BS148" s="75"/>
      <c r="BT148" s="75"/>
    </row>
    <row r="149" spans="3:72" ht="22.5" hidden="1" customHeight="1" x14ac:dyDescent="0.25">
      <c r="P149"/>
      <c r="S149" s="52"/>
      <c r="X149" s="397"/>
      <c r="Y149" s="398"/>
      <c r="Z149" s="398"/>
      <c r="AA149" s="388"/>
      <c r="AB149" s="388"/>
      <c r="BN149" s="75"/>
      <c r="BO149" s="75"/>
      <c r="BP149" s="75"/>
      <c r="BQ149" s="75"/>
      <c r="BR149" s="75"/>
      <c r="BS149" s="75"/>
      <c r="BT149" s="75"/>
    </row>
    <row r="150" spans="3:72" ht="18.75" hidden="1" x14ac:dyDescent="0.3">
      <c r="C150" s="7" t="str">
        <f>W150</f>
        <v>Questions d'orientation :</v>
      </c>
      <c r="D150" s="136"/>
      <c r="E150" s="136"/>
      <c r="F150" s="136"/>
      <c r="G150" s="136"/>
      <c r="H150" s="136"/>
      <c r="I150" s="136"/>
      <c r="J150" s="136"/>
      <c r="W150" s="472" t="str">
        <f>$W$58</f>
        <v>Questions d'orientation :</v>
      </c>
      <c r="X150" s="398"/>
      <c r="Y150" s="475"/>
      <c r="Z150" s="398"/>
      <c r="AA150" s="388"/>
      <c r="AB150" s="388"/>
      <c r="BN150" s="75"/>
      <c r="BO150" s="75"/>
      <c r="BP150" s="75"/>
      <c r="BQ150" s="75"/>
      <c r="BR150" s="75"/>
      <c r="BS150" s="75"/>
      <c r="BT150" s="75"/>
    </row>
    <row r="151" spans="3:72" ht="15" hidden="1" customHeight="1" x14ac:dyDescent="0.3">
      <c r="C151" s="7"/>
      <c r="D151" s="136"/>
      <c r="E151" s="136"/>
      <c r="F151" s="136"/>
      <c r="G151" s="136"/>
      <c r="H151" s="136"/>
      <c r="I151" s="136"/>
      <c r="J151" s="136"/>
      <c r="W151" s="384"/>
      <c r="X151" s="398"/>
      <c r="Y151" s="398"/>
      <c r="Z151" s="398"/>
      <c r="AA151" s="388"/>
      <c r="AB151" s="476"/>
      <c r="BN151" s="75"/>
      <c r="BO151" s="75"/>
      <c r="BP151" s="75"/>
      <c r="BQ151" s="75"/>
      <c r="BR151" s="75"/>
      <c r="BS151" s="75"/>
      <c r="BT151" s="75"/>
    </row>
    <row r="152" spans="3:72" ht="18.75" hidden="1" customHeight="1" thickBot="1" x14ac:dyDescent="0.35">
      <c r="C152" s="617" t="str">
        <f>$C$60</f>
        <v>Veuillez répondre à chacune des questions suivantes en cliquant sur la réponse appropriée :</v>
      </c>
      <c r="D152" s="617"/>
      <c r="E152" s="617"/>
      <c r="F152" s="617"/>
      <c r="G152" s="617"/>
      <c r="H152" s="617"/>
      <c r="I152" s="617"/>
      <c r="J152" s="617"/>
      <c r="K152" s="617"/>
      <c r="L152" s="617"/>
      <c r="M152" s="279"/>
      <c r="W152" s="384"/>
      <c r="X152" s="695" t="str">
        <f>$X$60</f>
        <v>RELATED TO</v>
      </c>
      <c r="Y152" s="695" t="str">
        <f>$Y$60</f>
        <v>NUMBER</v>
      </c>
      <c r="Z152" s="695" t="str">
        <f>$Z$60</f>
        <v>TRANSLATED VALUE</v>
      </c>
      <c r="AA152" s="695" t="str">
        <f>$AA$60</f>
        <v>IF YES (Benefit)</v>
      </c>
      <c r="AB152" s="695" t="str">
        <f>$AB$60</f>
        <v>IF YES (Risk)</v>
      </c>
      <c r="AC152" s="695" t="str">
        <f>$AC$60</f>
        <v>IF NO (Benefit)</v>
      </c>
      <c r="AD152" s="695" t="str">
        <f>$AD$60</f>
        <v>IF NO (Risk)</v>
      </c>
      <c r="AE152" s="695" t="str">
        <f>$AE$60</f>
        <v>CLASIFIED TEXT</v>
      </c>
      <c r="AF152" s="695"/>
      <c r="AG152" s="695" t="str">
        <f>$AG$60</f>
        <v>SORTED TEXT</v>
      </c>
      <c r="AH152" s="695"/>
      <c r="AJ152" s="695" t="str">
        <f>$AJ$60</f>
        <v>IF "DON'T KNOW"</v>
      </c>
      <c r="AK152" s="695" t="str">
        <f>$AK$60</f>
        <v>AUTOPOPULATED TEXT</v>
      </c>
      <c r="AL152" s="695" t="str">
        <f>$AL$60</f>
        <v>SORTED TEXT</v>
      </c>
      <c r="BH152" s="75"/>
      <c r="BN152" s="75"/>
      <c r="BO152" s="75"/>
      <c r="BP152" s="75"/>
      <c r="BQ152" s="75"/>
      <c r="BR152" s="75"/>
      <c r="BS152" s="75"/>
    </row>
    <row r="153" spans="3:72" ht="26.25" hidden="1" customHeight="1" thickBot="1" x14ac:dyDescent="0.3">
      <c r="K153" s="290" t="str">
        <f>$K$61</f>
        <v>Oui</v>
      </c>
      <c r="L153" s="593" t="str">
        <f>$L$61</f>
        <v>Non</v>
      </c>
      <c r="M153" s="594" t="str">
        <f>$M$61</f>
        <v>Ne sait pas</v>
      </c>
      <c r="Q153" s="137" t="s">
        <v>79</v>
      </c>
      <c r="S153" s="137" t="s">
        <v>79</v>
      </c>
      <c r="X153" s="695"/>
      <c r="Y153" s="695"/>
      <c r="Z153" s="695"/>
      <c r="AA153" s="695"/>
      <c r="AB153" s="695"/>
      <c r="AC153" s="695"/>
      <c r="AD153" s="695"/>
      <c r="AE153" s="477" t="str">
        <f>$AE$61</f>
        <v>Benefits</v>
      </c>
      <c r="AF153" s="477" t="str">
        <f>$AF$61</f>
        <v>Risks</v>
      </c>
      <c r="AG153" s="478" t="str">
        <f>$AG$61</f>
        <v>Benefits</v>
      </c>
      <c r="AH153" s="478" t="str">
        <f>$AH$61</f>
        <v>Risks</v>
      </c>
      <c r="AJ153" s="695"/>
      <c r="AK153" s="695"/>
      <c r="AL153" s="695"/>
      <c r="BF153" s="36"/>
      <c r="BH153" s="75"/>
      <c r="BM153"/>
      <c r="BN153"/>
      <c r="BO153"/>
      <c r="BP153"/>
    </row>
    <row r="154" spans="3:72" ht="20.100000000000001" hidden="1" customHeight="1" x14ac:dyDescent="0.25">
      <c r="C154" s="681" t="str">
        <f>W154</f>
        <v>1.       L'une des actions REDD+ identifiées dans le Module 1 est-elle susceptible de :</v>
      </c>
      <c r="D154" s="682"/>
      <c r="E154" s="682"/>
      <c r="F154" s="682"/>
      <c r="G154" s="682"/>
      <c r="H154" s="682"/>
      <c r="I154" s="682"/>
      <c r="J154" s="683"/>
      <c r="K154" s="655"/>
      <c r="L154" s="655"/>
      <c r="M154" s="656"/>
      <c r="Q154" s="162"/>
      <c r="R154" s="400"/>
      <c r="S154" s="138" t="str">
        <f>LOOKUP(Q154,$AG$31:$AH$34)</f>
        <v/>
      </c>
      <c r="W154" s="383" t="s">
        <v>206</v>
      </c>
      <c r="X154" s="401" t="s">
        <v>20</v>
      </c>
      <c r="Y154" s="402">
        <v>1</v>
      </c>
      <c r="Z154" s="403" t="str">
        <f>S154</f>
        <v/>
      </c>
      <c r="AA154" s="404" t="s">
        <v>20</v>
      </c>
      <c r="AB154" s="404" t="s">
        <v>20</v>
      </c>
      <c r="AC154" s="404" t="s">
        <v>20</v>
      </c>
      <c r="AD154" s="404" t="s">
        <v>20</v>
      </c>
      <c r="AE154" s="405" t="str">
        <f>IF(Z154=TRUE,AA154,AC154)</f>
        <v/>
      </c>
      <c r="AF154" s="405" t="str">
        <f>IF(Z154=TRUE,AB154,AD154)</f>
        <v/>
      </c>
      <c r="AG154" s="406" t="str">
        <f t="array" ref="AG154">IFERROR((IF(ROWS(AG$154:AG154)&gt;COUNTA(AE:AE),"",INDEX(AE:AE,SMALL(IF(AE$154:AE$164&lt;&gt;"",ROW(AE$154:AE$164)),ROWS(AG$154:AG154))))),"")</f>
        <v/>
      </c>
      <c r="AH154" s="479" t="str">
        <f t="array" ref="AH154">IFERROR((IF(ROWS(AH$154:AH154)&gt;COUNTA(AF:AF),"",INDEX(AF:AF,SMALL(IF(AF$154:AF$164&lt;&gt;"",ROW(AF$154:AF$164)),ROWS(AH$154:AH154))))),"")</f>
        <v>Absence de partage d’information avec les acteurs au moment approprié et dans le format approprié, pouvant mener à des actions sans résultats, des abus de pouvoir et des conflits. Veuillez fournir des informations supplémentaires.</v>
      </c>
      <c r="AI154" s="408">
        <v>1</v>
      </c>
      <c r="AJ154" s="480" t="str">
        <f>W154</f>
        <v>1.       L'une des actions REDD+ identifiées dans le Module 1 est-elle susceptible de :</v>
      </c>
      <c r="AK154" s="409" t="str">
        <f>IF(((COUNTIF(Z155:Z164,"DK"))&gt;0),AJ154,"")</f>
        <v/>
      </c>
      <c r="AL154" s="405" t="str">
        <f t="array" ref="AL154">IFERROR((IF(ROWS(AL$154:AL154)&gt;COUNTA(AK:AK),"",INDEX(AK:AK,SMALL(IF(AK$154:AK$164&lt;&gt;"",ROW(AK$154:AK$164)),ROWS(AL$154:AL154))))),"")</f>
        <v/>
      </c>
      <c r="AM154" s="410" t="s">
        <v>20</v>
      </c>
      <c r="BH154" s="75"/>
      <c r="BM154"/>
      <c r="BN154"/>
      <c r="BO154"/>
      <c r="BP154"/>
    </row>
    <row r="155" spans="3:72" s="76" customFormat="1" ht="45" hidden="1" customHeight="1" x14ac:dyDescent="0.25">
      <c r="C155" s="659" t="str">
        <f>W155</f>
        <v>1.1.    Générer et partager des informations pertinentes et opportunes (par exemple des informations financières, ou sur les processus de prise de décision, les processus d’offre et d’acquisition etc.) avec les acteurs, dans la langue et le format appropriés ?</v>
      </c>
      <c r="D155" s="660"/>
      <c r="E155" s="660"/>
      <c r="F155" s="660"/>
      <c r="G155" s="660"/>
      <c r="H155" s="660"/>
      <c r="I155" s="660"/>
      <c r="J155" s="661"/>
      <c r="K155" s="172"/>
      <c r="L155" s="163"/>
      <c r="M155" s="163"/>
      <c r="Q155" s="138">
        <v>0</v>
      </c>
      <c r="R155" s="52"/>
      <c r="S155" s="138" t="str">
        <f>LOOKUP(Q155,$AG$31:$AH$34)</f>
        <v/>
      </c>
      <c r="T155" s="400"/>
      <c r="U155" s="400"/>
      <c r="V155" s="411"/>
      <c r="W155" s="412" t="s">
        <v>269</v>
      </c>
      <c r="X155" s="401" t="s">
        <v>87</v>
      </c>
      <c r="Y155" s="413">
        <v>2</v>
      </c>
      <c r="Z155" s="403" t="str">
        <f>S155</f>
        <v/>
      </c>
      <c r="AA155" s="254" t="s">
        <v>278</v>
      </c>
      <c r="AB155" s="254" t="s">
        <v>20</v>
      </c>
      <c r="AC155" s="254" t="s">
        <v>20</v>
      </c>
      <c r="AD155" s="254" t="s">
        <v>285</v>
      </c>
      <c r="AE155" s="405" t="str">
        <f t="shared" ref="AE155:AE164" si="44">IF(Z155=TRUE,AA155,AC155)</f>
        <v/>
      </c>
      <c r="AF155" s="405" t="str">
        <f t="shared" ref="AF155:AF164" si="45">IF(Z155=TRUE,AB155,AD155)</f>
        <v>Absence de partage d’information avec les acteurs au moment approprié et dans le format approprié, pouvant mener à des actions sans résultats, des abus de pouvoir et des conflits. Veuillez fournir des informations supplémentaires.</v>
      </c>
      <c r="AG155" s="481" t="str">
        <f t="array" ref="AG155">IFERROR((IF(ROWS(AG$154:AG155)&gt;COUNTA(AE:AE),"",INDEX(AE:AE,SMALL(IF(AE$154:AE$164&lt;&gt;"",ROW(AE$154:AE$164)),ROWS(AG$154:AG155))))),"")</f>
        <v/>
      </c>
      <c r="AH155" s="415" t="str">
        <f t="array" ref="AH155">IFERROR((IF(ROWS(AH$154:AH155)&gt;COUNTA(AF:AF),"",INDEX(AF:AF,SMALL(IF(AF$154:AF$164&lt;&gt;"",ROW(AF$154:AF$164)),ROWS(AH$154:AH155))))),"")</f>
        <v>Potentiels chevauchement et  maintien de structures pour la prise de décision qui ne sont pas transparentes. Veuillez fournir des informations supplémentaires.</v>
      </c>
      <c r="AI155" s="408">
        <v>2</v>
      </c>
      <c r="AJ155" s="480" t="str">
        <f t="shared" ref="AJ155:AJ164" si="46">W155</f>
        <v>1.1.    Générer et partager des informations pertinentes et opportunes (par exemple des informations financières, ou sur les processus de prise de décision, les processus d’offre et d’acquisition etc.) avec les acteurs, dans la langue et le format appropriés ?</v>
      </c>
      <c r="AK155" s="405" t="str">
        <f>IF(Z155="DK",AJ155,"")</f>
        <v/>
      </c>
      <c r="AL155" s="405" t="str">
        <f t="array" ref="AL155">IFERROR((IF(ROWS(AL$154:AL155)&gt;COUNTA(AK:AK),"",INDEX(AK:AK,SMALL(IF(AK$154:AK$164&lt;&gt;"",ROW(AK$154:AK$164)),ROWS(AL$154:AL155))))),"")</f>
        <v/>
      </c>
      <c r="AM155" s="416" t="s">
        <v>20</v>
      </c>
      <c r="AN155" s="411"/>
      <c r="AO155" s="411"/>
      <c r="AP155" s="411"/>
      <c r="AQ155" s="411"/>
      <c r="AR155" s="52"/>
      <c r="AS155" s="411"/>
      <c r="AT155" s="411"/>
      <c r="AU155" s="52"/>
      <c r="AV155" s="411"/>
      <c r="AW155" s="411"/>
      <c r="AX155" s="411"/>
      <c r="AY155" s="411"/>
    </row>
    <row r="156" spans="3:72" s="76" customFormat="1" ht="30" hidden="1" customHeight="1" x14ac:dyDescent="0.25">
      <c r="C156" s="659" t="str">
        <f>W156</f>
        <v>1.2.    Établir de nouvelles structures organisationnelles pour la prise de décision, ou d’améliorer les structure existantes, avec des rôles et responsabilités clairs et définis ?</v>
      </c>
      <c r="D156" s="660"/>
      <c r="E156" s="660"/>
      <c r="F156" s="660"/>
      <c r="G156" s="660"/>
      <c r="H156" s="660"/>
      <c r="I156" s="660"/>
      <c r="J156" s="661"/>
      <c r="K156" s="172"/>
      <c r="L156" s="163"/>
      <c r="M156" s="163"/>
      <c r="Q156" s="138">
        <v>0</v>
      </c>
      <c r="R156" s="52"/>
      <c r="S156" s="138" t="str">
        <f>LOOKUP(Q156,$AG$31:$AH$34)</f>
        <v/>
      </c>
      <c r="T156" s="400"/>
      <c r="U156" s="400"/>
      <c r="V156" s="411"/>
      <c r="W156" s="412" t="s">
        <v>270</v>
      </c>
      <c r="X156" s="401" t="s">
        <v>87</v>
      </c>
      <c r="Y156" s="402">
        <v>3</v>
      </c>
      <c r="Z156" s="403" t="str">
        <f t="shared" ref="Z156:Z164" si="47">S156</f>
        <v/>
      </c>
      <c r="AA156" s="254" t="s">
        <v>279</v>
      </c>
      <c r="AB156" s="254" t="s">
        <v>20</v>
      </c>
      <c r="AC156" s="254" t="s">
        <v>20</v>
      </c>
      <c r="AD156" s="254" t="s">
        <v>286</v>
      </c>
      <c r="AE156" s="405" t="str">
        <f t="shared" si="44"/>
        <v/>
      </c>
      <c r="AF156" s="405" t="str">
        <f t="shared" si="45"/>
        <v>Potentiels chevauchement et  maintien de structures pour la prise de décision qui ne sont pas transparentes. Veuillez fournir des informations supplémentaires.</v>
      </c>
      <c r="AG156" s="482" t="str">
        <f t="array" ref="AG156">IFERROR((IF(ROWS(AG$154:AG156)&gt;COUNTA(AE:AE),"",INDEX(AE:AE,SMALL(IF(AE$154:AE$164&lt;&gt;"",ROW(AE$154:AE$164)),ROWS(AG$154:AG156))))),"")</f>
        <v/>
      </c>
      <c r="AH156" s="483" t="str">
        <f t="array" ref="AH156">IFERROR((IF(ROWS(AH$154:AH156)&gt;COUNTA(AF:AF),"",INDEX(AF:AF,SMALL(IF(AF$154:AF$164&lt;&gt;"",ROW(AF$154:AF$164)),ROWS(AH$154:AH156))))),"")</f>
        <v>Absence potentielle de contrôle des différentes actions REDD+ et de leur contribution aux buts fixés, et impossibilité de réorienter le processus afin de le corriger. Veuillez fournir des informations supplémentaires.</v>
      </c>
      <c r="AI156" s="408">
        <v>3</v>
      </c>
      <c r="AJ156" s="480" t="str">
        <f t="shared" si="46"/>
        <v>1.2.    Établir de nouvelles structures organisationnelles pour la prise de décision, ou d’améliorer les structure existantes, avec des rôles et responsabilités clairs et définis ?</v>
      </c>
      <c r="AK156" s="405" t="str">
        <f t="shared" ref="AK156:AK164" si="48">IF(Z156="DK",AJ156,"")</f>
        <v/>
      </c>
      <c r="AL156" s="405" t="str">
        <f t="array" ref="AL156">IFERROR((IF(ROWS(AL$154:AL156)&gt;COUNTA(AK:AK),"",INDEX(AK:AK,SMALL(IF(AK$154:AK$164&lt;&gt;"",ROW(AK$154:AK$164)),ROWS(AL$154:AL156))))),"")</f>
        <v/>
      </c>
      <c r="AM156" s="416" t="s">
        <v>20</v>
      </c>
      <c r="AN156" s="411"/>
      <c r="AO156" s="411"/>
      <c r="AP156" s="411"/>
      <c r="AQ156" s="411"/>
      <c r="AR156" s="52"/>
      <c r="AS156" s="411"/>
      <c r="AT156" s="411"/>
      <c r="AU156" s="52"/>
      <c r="AV156" s="411"/>
      <c r="AW156" s="411"/>
      <c r="AX156" s="411"/>
      <c r="AY156" s="411"/>
    </row>
    <row r="157" spans="3:72" s="76" customFormat="1" ht="20.100000000000001" hidden="1" customHeight="1" x14ac:dyDescent="0.25">
      <c r="C157" s="659" t="str">
        <f t="shared" ref="C157:C164" si="49">W157</f>
        <v>1.3.    Être contrôlée selon un ensemble d’objectifs clairs, mesurables et limités dans le temps ?</v>
      </c>
      <c r="D157" s="660"/>
      <c r="E157" s="660"/>
      <c r="F157" s="660"/>
      <c r="G157" s="660"/>
      <c r="H157" s="660"/>
      <c r="I157" s="660"/>
      <c r="J157" s="661"/>
      <c r="K157" s="172"/>
      <c r="L157" s="163"/>
      <c r="M157" s="163"/>
      <c r="Q157" s="138">
        <v>0</v>
      </c>
      <c r="R157" s="52"/>
      <c r="S157" s="138" t="str">
        <f t="shared" ref="S157:S164" si="50">LOOKUP(Q157,$AG$31:$AH$34)</f>
        <v/>
      </c>
      <c r="T157" s="400"/>
      <c r="U157" s="400"/>
      <c r="V157" s="411"/>
      <c r="W157" s="412" t="s">
        <v>271</v>
      </c>
      <c r="X157" s="401" t="s">
        <v>87</v>
      </c>
      <c r="Y157" s="402">
        <v>4</v>
      </c>
      <c r="Z157" s="403" t="str">
        <f t="shared" si="47"/>
        <v/>
      </c>
      <c r="AA157" s="254" t="s">
        <v>280</v>
      </c>
      <c r="AB157" s="254" t="s">
        <v>20</v>
      </c>
      <c r="AC157" s="254" t="s">
        <v>20</v>
      </c>
      <c r="AD157" s="254" t="s">
        <v>287</v>
      </c>
      <c r="AE157" s="405" t="str">
        <f t="shared" si="44"/>
        <v/>
      </c>
      <c r="AF157" s="405" t="str">
        <f t="shared" si="45"/>
        <v>Absence potentielle de contrôle des différentes actions REDD+ et de leur contribution aux buts fixés, et impossibilité de réorienter le processus afin de le corriger. Veuillez fournir des informations supplémentaires.</v>
      </c>
      <c r="AG157" s="482" t="str">
        <f t="array" ref="AG157">IFERROR((IF(ROWS(AG$154:AG157)&gt;COUNTA(AE:AE),"",INDEX(AE:AE,SMALL(IF(AE$154:AE$164&lt;&gt;"",ROW(AE$154:AE$164)),ROWS(AG$154:AG157))))),"")</f>
        <v/>
      </c>
      <c r="AH157" s="483" t="str">
        <f t="array" ref="AH157">IFERROR((IF(ROWS(AH$154:AH157)&gt;COUNTA(AF:AF),"",INDEX(AF:AF,SMALL(IF(AF$154:AF$164&lt;&gt;"",ROW(AF$154:AF$164)),ROWS(AH$154:AH157))))),"")</f>
        <v>Échappatoires et abus de pouvoir potentiels du fait de l’absence de règles claires pour encadrer les actions REDD+. Veuillez fournir des informations supplémentaires.</v>
      </c>
      <c r="AI157" s="408">
        <v>4</v>
      </c>
      <c r="AJ157" s="480" t="str">
        <f t="shared" si="46"/>
        <v>1.3.    Être contrôlée selon un ensemble d’objectifs clairs, mesurables et limités dans le temps ?</v>
      </c>
      <c r="AK157" s="405" t="str">
        <f t="shared" si="48"/>
        <v/>
      </c>
      <c r="AL157" s="405" t="str">
        <f t="array" ref="AL157">IFERROR((IF(ROWS(AL$154:AL157)&gt;COUNTA(AK:AK),"",INDEX(AK:AK,SMALL(IF(AK$154:AK$164&lt;&gt;"",ROW(AK$154:AK$164)),ROWS(AL$154:AL157))))),"")</f>
        <v/>
      </c>
      <c r="AM157" s="416" t="s">
        <v>20</v>
      </c>
      <c r="AN157" s="411"/>
      <c r="AO157" s="411"/>
      <c r="AP157" s="411"/>
      <c r="AQ157" s="411"/>
      <c r="AR157" s="52"/>
      <c r="AS157" s="411"/>
      <c r="AT157" s="411"/>
      <c r="AU157" s="52"/>
      <c r="AV157" s="411"/>
      <c r="AW157" s="411"/>
      <c r="AX157" s="411"/>
      <c r="AY157" s="411"/>
    </row>
    <row r="158" spans="3:72" s="76" customFormat="1" ht="30" hidden="1" customHeight="1" x14ac:dyDescent="0.25">
      <c r="C158" s="659" t="str">
        <f t="shared" si="49"/>
        <v>1.4.    Être encadrée et codifié par des systèmes juridiques/de réglementations qui lui permettent d’être applicable ?</v>
      </c>
      <c r="D158" s="660"/>
      <c r="E158" s="660"/>
      <c r="F158" s="660"/>
      <c r="G158" s="660"/>
      <c r="H158" s="660"/>
      <c r="I158" s="660"/>
      <c r="J158" s="661"/>
      <c r="K158" s="172"/>
      <c r="L158" s="163"/>
      <c r="M158" s="163"/>
      <c r="Q158" s="138">
        <v>0</v>
      </c>
      <c r="R158" s="52"/>
      <c r="S158" s="138" t="str">
        <f t="shared" si="50"/>
        <v/>
      </c>
      <c r="T158" s="400"/>
      <c r="U158" s="400"/>
      <c r="V158" s="411"/>
      <c r="W158" s="412" t="s">
        <v>272</v>
      </c>
      <c r="X158" s="401" t="s">
        <v>87</v>
      </c>
      <c r="Y158" s="413">
        <v>5</v>
      </c>
      <c r="Z158" s="403" t="str">
        <f t="shared" si="47"/>
        <v/>
      </c>
      <c r="AA158" s="254" t="s">
        <v>284</v>
      </c>
      <c r="AB158" s="254" t="s">
        <v>20</v>
      </c>
      <c r="AC158" s="254" t="s">
        <v>20</v>
      </c>
      <c r="AD158" s="254" t="s">
        <v>288</v>
      </c>
      <c r="AE158" s="405" t="str">
        <f t="shared" si="44"/>
        <v/>
      </c>
      <c r="AF158" s="405" t="str">
        <f t="shared" si="45"/>
        <v>Échappatoires et abus de pouvoir potentiels du fait de l’absence de règles claires pour encadrer les actions REDD+. Veuillez fournir des informations supplémentaires.</v>
      </c>
      <c r="AG158" s="482" t="str">
        <f t="array" ref="AG158">IFERROR((IF(ROWS(AG$154:AG158)&gt;COUNTA(AE:AE),"",INDEX(AE:AE,SMALL(IF(AE$154:AE$164&lt;&gt;"",ROW(AE$154:AE$164)),ROWS(AG$154:AG158))))),"")</f>
        <v/>
      </c>
      <c r="AH158" s="483" t="str">
        <f t="array" ref="AH158">IFERROR((IF(ROWS(AH$154:AH158)&gt;COUNTA(AF:AF),"",INDEX(AF:AF,SMALL(IF(AF$154:AF$164&lt;&gt;"",ROW(AF$154:AF$164)),ROWS(AH$154:AH158))))),"")</f>
        <v>Abus de pouvoir potentiels pour obtenir des gains personnels, dus à l’absence de sanctions appropriées. Veuillez fournir des informations supplémentaires.</v>
      </c>
      <c r="AI158" s="408">
        <v>5</v>
      </c>
      <c r="AJ158" s="480" t="str">
        <f t="shared" si="46"/>
        <v>1.4.    Être encadrée et codifié par des systèmes juridiques/de réglementations qui lui permettent d’être applicable ?</v>
      </c>
      <c r="AK158" s="405" t="str">
        <f t="shared" si="48"/>
        <v/>
      </c>
      <c r="AL158" s="405" t="str">
        <f t="array" ref="AL158">IFERROR((IF(ROWS(AL$154:AL158)&gt;COUNTA(AK:AK),"",INDEX(AK:AK,SMALL(IF(AK$154:AK$164&lt;&gt;"",ROW(AK$154:AK$164)),ROWS(AL$154:AL158))))),"")</f>
        <v/>
      </c>
      <c r="AM158" s="416" t="s">
        <v>20</v>
      </c>
      <c r="AN158" s="411"/>
      <c r="AO158" s="411"/>
      <c r="AP158" s="411"/>
      <c r="AQ158" s="411"/>
      <c r="AR158" s="52"/>
      <c r="AS158" s="411"/>
      <c r="AT158" s="411"/>
      <c r="AU158" s="52"/>
      <c r="AV158" s="411"/>
      <c r="AW158" s="411"/>
      <c r="AX158" s="411"/>
      <c r="AY158" s="411"/>
    </row>
    <row r="159" spans="3:72" s="76" customFormat="1" ht="20.100000000000001" hidden="1" customHeight="1" x14ac:dyDescent="0.25">
      <c r="C159" s="659" t="str">
        <f t="shared" si="49"/>
        <v>1.5.     Créer et appliquer les sanctions appropriées ?</v>
      </c>
      <c r="D159" s="660"/>
      <c r="E159" s="660"/>
      <c r="F159" s="660"/>
      <c r="G159" s="660"/>
      <c r="H159" s="660"/>
      <c r="I159" s="660"/>
      <c r="J159" s="661"/>
      <c r="K159" s="172"/>
      <c r="L159" s="163"/>
      <c r="M159" s="163"/>
      <c r="Q159" s="138">
        <v>0</v>
      </c>
      <c r="R159" s="52"/>
      <c r="S159" s="138" t="str">
        <f t="shared" si="50"/>
        <v/>
      </c>
      <c r="T159" s="400"/>
      <c r="U159" s="400"/>
      <c r="V159" s="411"/>
      <c r="W159" s="412" t="s">
        <v>273</v>
      </c>
      <c r="X159" s="401" t="s">
        <v>87</v>
      </c>
      <c r="Y159" s="402">
        <v>6</v>
      </c>
      <c r="Z159" s="403" t="str">
        <f t="shared" si="47"/>
        <v/>
      </c>
      <c r="AA159" s="254" t="s">
        <v>281</v>
      </c>
      <c r="AB159" s="254" t="s">
        <v>20</v>
      </c>
      <c r="AC159" s="254" t="s">
        <v>20</v>
      </c>
      <c r="AD159" s="254" t="s">
        <v>289</v>
      </c>
      <c r="AE159" s="405" t="str">
        <f t="shared" si="44"/>
        <v/>
      </c>
      <c r="AF159" s="405" t="str">
        <f t="shared" si="45"/>
        <v>Abus de pouvoir potentiels pour obtenir des gains personnels, dus à l’absence de sanctions appropriées. Veuillez fournir des informations supplémentaires.</v>
      </c>
      <c r="AG159" s="482" t="str">
        <f t="array" ref="AG159">IFERROR((IF(ROWS(AG$154:AG159)&gt;COUNTA(AE:AE),"",INDEX(AE:AE,SMALL(IF(AE$154:AE$164&lt;&gt;"",ROW(AE$154:AE$164)),ROWS(AG$154:AG159))))),"")</f>
        <v/>
      </c>
      <c r="AH159" s="483" t="str">
        <f t="array" ref="AH159">IFERROR((IF(ROWS(AH$154:AH159)&gt;COUNTA(AF:AF),"",INDEX(AF:AF,SMALL(IF(AF$154:AF$164&lt;&gt;"",ROW(AF$154:AF$164)),ROWS(AH$154:AH159))))),"")</f>
        <v>Abus de pouvoir potentiels, partage inéquitable des bénéfices et méfiance au niveau local et des sources de financement. Veuillez fournir des informations supplémentaires.</v>
      </c>
      <c r="AI159" s="408">
        <v>6</v>
      </c>
      <c r="AJ159" s="480" t="str">
        <f t="shared" si="46"/>
        <v>1.5.     Créer et appliquer les sanctions appropriées ?</v>
      </c>
      <c r="AK159" s="405" t="str">
        <f t="shared" si="48"/>
        <v/>
      </c>
      <c r="AL159" s="405" t="str">
        <f t="array" ref="AL159">IFERROR((IF(ROWS(AL$154:AL159)&gt;COUNTA(AK:AK),"",INDEX(AK:AK,SMALL(IF(AK$154:AK$164&lt;&gt;"",ROW(AK$154:AK$164)),ROWS(AL$154:AL159))))),"")</f>
        <v/>
      </c>
      <c r="AM159" s="416" t="s">
        <v>20</v>
      </c>
      <c r="AN159" s="411"/>
      <c r="AO159" s="411"/>
      <c r="AP159" s="411"/>
      <c r="AQ159" s="411"/>
      <c r="AR159" s="52"/>
      <c r="AS159" s="411"/>
      <c r="AT159" s="411"/>
      <c r="AU159" s="52"/>
      <c r="AV159" s="411"/>
      <c r="AW159" s="411"/>
      <c r="AX159" s="411"/>
      <c r="AY159" s="411"/>
    </row>
    <row r="160" spans="3:72" s="76" customFormat="1" ht="30" hidden="1" customHeight="1" thickBot="1" x14ac:dyDescent="0.3">
      <c r="C160" s="659" t="str">
        <f t="shared" si="49"/>
        <v>1.6.    Être garantie contre les risques de corruption par des mesures additionnelles spécifiques de détection, de prévention et de sanction ?</v>
      </c>
      <c r="D160" s="660"/>
      <c r="E160" s="660"/>
      <c r="F160" s="660"/>
      <c r="G160" s="660"/>
      <c r="H160" s="660"/>
      <c r="I160" s="660"/>
      <c r="J160" s="661"/>
      <c r="K160" s="172"/>
      <c r="L160" s="163"/>
      <c r="M160" s="163"/>
      <c r="Q160" s="138">
        <v>0</v>
      </c>
      <c r="R160" s="52"/>
      <c r="S160" s="138" t="str">
        <f t="shared" si="50"/>
        <v/>
      </c>
      <c r="T160" s="400"/>
      <c r="U160" s="400"/>
      <c r="V160" s="411"/>
      <c r="W160" s="412" t="s">
        <v>274</v>
      </c>
      <c r="X160" s="401" t="s">
        <v>87</v>
      </c>
      <c r="Y160" s="402">
        <v>7</v>
      </c>
      <c r="Z160" s="403" t="str">
        <f t="shared" si="47"/>
        <v/>
      </c>
      <c r="AA160" s="254" t="s">
        <v>282</v>
      </c>
      <c r="AB160" s="254" t="s">
        <v>20</v>
      </c>
      <c r="AC160" s="254" t="s">
        <v>20</v>
      </c>
      <c r="AD160" s="254" t="s">
        <v>290</v>
      </c>
      <c r="AE160" s="405" t="str">
        <f t="shared" si="44"/>
        <v/>
      </c>
      <c r="AF160" s="405" t="str">
        <f t="shared" si="45"/>
        <v>Abus de pouvoir potentiels, partage inéquitable des bénéfices et méfiance au niveau local et des sources de financement. Veuillez fournir des informations supplémentaires.</v>
      </c>
      <c r="AG160" s="484" t="str">
        <f t="array" ref="AG160">IFERROR((IF(ROWS(AG$154:AG160)&gt;COUNTA(AE:AE),"",INDEX(AE:AE,SMALL(IF(AE$154:AE$164&lt;&gt;"",ROW(AE$154:AE$164)),ROWS(AG$154:AG160))))),"")</f>
        <v/>
      </c>
      <c r="AH160" s="483" t="str">
        <f t="array" ref="AH160">IFERROR((IF(ROWS(AH$154:AH160)&gt;COUNTA(AF:AF),"",INDEX(AF:AF,SMALL(IF(AF$154:AF$164&lt;&gt;"",ROW(AF$154:AF$164)),ROWS(AH$154:AH160))))),"")</f>
        <v>Résultats attendus potentiellement inaccomplis du fait du manque de capacité, créant de la méfiance. Veuillez fournir des informations supplémentaires.</v>
      </c>
      <c r="AI160" s="408">
        <v>7</v>
      </c>
      <c r="AJ160" s="480" t="str">
        <f t="shared" si="46"/>
        <v>1.6.    Être garantie contre les risques de corruption par des mesures additionnelles spécifiques de détection, de prévention et de sanction ?</v>
      </c>
      <c r="AK160" s="405" t="str">
        <f t="shared" si="48"/>
        <v/>
      </c>
      <c r="AL160" s="405" t="str">
        <f t="array" ref="AL160">IFERROR((IF(ROWS(AL$154:AL160)&gt;COUNTA(AK:AK),"",INDEX(AK:AK,SMALL(IF(AK$154:AK$164&lt;&gt;"",ROW(AK$154:AK$164)),ROWS(AL$154:AL160))))),"")</f>
        <v/>
      </c>
      <c r="AM160" s="416" t="s">
        <v>20</v>
      </c>
      <c r="AN160" s="411"/>
      <c r="AO160" s="411"/>
      <c r="AP160" s="411"/>
      <c r="AQ160" s="411"/>
      <c r="AR160" s="52"/>
      <c r="AS160" s="411"/>
      <c r="AT160" s="411"/>
      <c r="AU160" s="52"/>
      <c r="AV160" s="411"/>
      <c r="AW160" s="411"/>
      <c r="AX160" s="411"/>
      <c r="AY160" s="411"/>
    </row>
    <row r="161" spans="3:68" s="76" customFormat="1" ht="30" hidden="1" customHeight="1" x14ac:dyDescent="0.25">
      <c r="C161" s="659" t="str">
        <f t="shared" si="49"/>
        <v>1.7.    Avoir les capacités appropriées (individuelles, institutionnelles, collaboratives et financières) pour être efficacement mise en place ?</v>
      </c>
      <c r="D161" s="660"/>
      <c r="E161" s="660"/>
      <c r="F161" s="660"/>
      <c r="G161" s="660"/>
      <c r="H161" s="660"/>
      <c r="I161" s="660"/>
      <c r="J161" s="661"/>
      <c r="K161" s="172"/>
      <c r="L161" s="163"/>
      <c r="M161" s="163"/>
      <c r="Q161" s="138">
        <v>0</v>
      </c>
      <c r="R161" s="52"/>
      <c r="S161" s="138" t="str">
        <f t="shared" si="50"/>
        <v/>
      </c>
      <c r="T161" s="400"/>
      <c r="U161" s="400"/>
      <c r="V161" s="411"/>
      <c r="W161" s="412" t="s">
        <v>275</v>
      </c>
      <c r="X161" s="401" t="s">
        <v>87</v>
      </c>
      <c r="Y161" s="413">
        <v>8</v>
      </c>
      <c r="Z161" s="403" t="str">
        <f t="shared" si="47"/>
        <v/>
      </c>
      <c r="AA161" s="254" t="s">
        <v>283</v>
      </c>
      <c r="AB161" s="254" t="s">
        <v>20</v>
      </c>
      <c r="AC161" s="254" t="s">
        <v>20</v>
      </c>
      <c r="AD161" s="254" t="s">
        <v>291</v>
      </c>
      <c r="AE161" s="405" t="str">
        <f t="shared" si="44"/>
        <v/>
      </c>
      <c r="AF161" s="485" t="str">
        <f t="shared" si="45"/>
        <v>Résultats attendus potentiellement inaccomplis du fait du manque de capacité, créant de la méfiance. Veuillez fournir des informations supplémentaires.</v>
      </c>
      <c r="AG161" s="486" t="s">
        <v>20</v>
      </c>
      <c r="AH161" s="487" t="str">
        <f t="array" ref="AH161">IFERROR((IF(ROWS(AH$154:AH161)&gt;COUNTA(AF:AF),"",INDEX(AF:AF,SMALL(IF(AF$154:AF$164&lt;&gt;"",ROW(AF$154:AF$164)),ROWS(AH$154:AH161))))),"")</f>
        <v/>
      </c>
      <c r="AI161" s="408">
        <v>8</v>
      </c>
      <c r="AJ161" s="480" t="str">
        <f t="shared" si="46"/>
        <v>1.7.    Avoir les capacités appropriées (individuelles, institutionnelles, collaboratives et financières) pour être efficacement mise en place ?</v>
      </c>
      <c r="AK161" s="405" t="str">
        <f t="shared" si="48"/>
        <v/>
      </c>
      <c r="AL161" s="405" t="str">
        <f t="array" ref="AL161">IFERROR((IF(ROWS(AL$154:AL161)&gt;COUNTA(AK:AK),"",INDEX(AK:AK,SMALL(IF(AK$154:AK$164&lt;&gt;"",ROW(AK$154:AK$164)),ROWS(AL$154:AL161))))),"")</f>
        <v/>
      </c>
      <c r="AM161" s="416" t="s">
        <v>20</v>
      </c>
      <c r="AN161" s="411"/>
      <c r="AO161" s="411"/>
      <c r="AP161" s="411"/>
      <c r="AQ161" s="411"/>
      <c r="AR161" s="52"/>
      <c r="AS161" s="411"/>
      <c r="AT161" s="411"/>
      <c r="AU161" s="52"/>
      <c r="AV161" s="411"/>
      <c r="AW161" s="411"/>
      <c r="AX161" s="411"/>
      <c r="AY161" s="411"/>
    </row>
    <row r="162" spans="3:68" s="76" customFormat="1" ht="30" hidden="1" customHeight="1" x14ac:dyDescent="0.25">
      <c r="C162" s="659" t="str">
        <f t="shared" si="49"/>
        <v>1.8.    Avoir des impacts négatifs inéquitables sur l’égalité des sexes et/ou sur la situation des femmes et des filles ?</v>
      </c>
      <c r="D162" s="660"/>
      <c r="E162" s="660"/>
      <c r="F162" s="660"/>
      <c r="G162" s="660"/>
      <c r="H162" s="660"/>
      <c r="I162" s="660"/>
      <c r="J162" s="661"/>
      <c r="K162" s="172"/>
      <c r="L162" s="163"/>
      <c r="M162" s="163"/>
      <c r="Q162" s="138">
        <v>0</v>
      </c>
      <c r="R162" s="400"/>
      <c r="S162" s="138" t="str">
        <f t="shared" si="50"/>
        <v/>
      </c>
      <c r="T162" s="400"/>
      <c r="U162" s="400"/>
      <c r="V162" s="411"/>
      <c r="W162" s="412" t="s">
        <v>276</v>
      </c>
      <c r="X162" s="401" t="s">
        <v>1</v>
      </c>
      <c r="Y162" s="402">
        <v>9</v>
      </c>
      <c r="Z162" s="403" t="str">
        <f t="shared" si="47"/>
        <v/>
      </c>
      <c r="AA162" s="228" t="s">
        <v>20</v>
      </c>
      <c r="AB162" s="228" t="s">
        <v>292</v>
      </c>
      <c r="AC162" s="228" t="s">
        <v>20</v>
      </c>
      <c r="AD162" s="228" t="s">
        <v>20</v>
      </c>
      <c r="AE162" s="405" t="str">
        <f t="shared" si="44"/>
        <v/>
      </c>
      <c r="AF162" s="485" t="str">
        <f t="shared" si="45"/>
        <v/>
      </c>
      <c r="AG162" s="486" t="s">
        <v>20</v>
      </c>
      <c r="AH162" s="488" t="str">
        <f t="array" ref="AH162">IFERROR((IF(ROWS(AH$154:AH162)&gt;COUNTA(AF:AF),"",INDEX(AF:AF,SMALL(IF(AF$154:AF$164&lt;&gt;"",ROW(AF$154:AF$164)),ROWS(AH$154:AH162))))),"")</f>
        <v/>
      </c>
      <c r="AI162" s="408">
        <v>9</v>
      </c>
      <c r="AJ162" s="480" t="str">
        <f t="shared" si="46"/>
        <v>1.8.    Avoir des impacts négatifs inéquitables sur l’égalité des sexes et/ou sur la situation des femmes et des filles ?</v>
      </c>
      <c r="AK162" s="405" t="str">
        <f t="shared" si="48"/>
        <v/>
      </c>
      <c r="AL162" s="405" t="str">
        <f t="array" ref="AL162">IFERROR((IF(ROWS(AL$154:AL162)&gt;COUNTA(AK:AK),"",INDEX(AK:AK,SMALL(IF(AK$154:AK$164&lt;&gt;"",ROW(AK$154:AK$164)),ROWS(AL$154:AL162))))),"")</f>
        <v/>
      </c>
      <c r="AM162" s="416" t="s">
        <v>20</v>
      </c>
      <c r="AN162" s="411"/>
      <c r="AO162" s="411"/>
      <c r="AP162" s="411"/>
      <c r="AQ162" s="411"/>
      <c r="AR162" s="52"/>
      <c r="AS162" s="411"/>
      <c r="AT162" s="411"/>
      <c r="AU162" s="52"/>
      <c r="AV162" s="411"/>
      <c r="AW162" s="411"/>
      <c r="AX162" s="411"/>
      <c r="AY162" s="411"/>
    </row>
    <row r="163" spans="3:68" s="76" customFormat="1" ht="30" hidden="1" customHeight="1" thickBot="1" x14ac:dyDescent="0.3">
      <c r="C163" s="659" t="str">
        <f t="shared" ref="C163" si="51">W163</f>
        <v xml:space="preserve">1.9.    Discriminer les femmes ou d’autres groupes en fonction du sexe, notamment en ce qui concerne la participation dans la conception et la mise en œuvre ou l’accès aux opportunités et aux bénéfices ? </v>
      </c>
      <c r="D163" s="660"/>
      <c r="E163" s="660"/>
      <c r="F163" s="660"/>
      <c r="G163" s="660"/>
      <c r="H163" s="660"/>
      <c r="I163" s="660"/>
      <c r="J163" s="661"/>
      <c r="K163" s="253"/>
      <c r="L163" s="252"/>
      <c r="M163" s="252"/>
      <c r="Q163" s="138">
        <v>0</v>
      </c>
      <c r="R163" s="400"/>
      <c r="S163" s="138" t="str">
        <f t="shared" si="50"/>
        <v/>
      </c>
      <c r="T163" s="400"/>
      <c r="U163" s="400"/>
      <c r="V163" s="411"/>
      <c r="W163" s="412" t="s">
        <v>277</v>
      </c>
      <c r="X163" s="401" t="s">
        <v>1</v>
      </c>
      <c r="Y163" s="402">
        <v>10</v>
      </c>
      <c r="Z163" s="403" t="str">
        <f t="shared" si="47"/>
        <v/>
      </c>
      <c r="AA163" s="228" t="s">
        <v>20</v>
      </c>
      <c r="AB163" s="228" t="s">
        <v>293</v>
      </c>
      <c r="AC163" s="228" t="s">
        <v>20</v>
      </c>
      <c r="AD163" s="228" t="s">
        <v>20</v>
      </c>
      <c r="AE163" s="405" t="str">
        <f t="shared" si="44"/>
        <v/>
      </c>
      <c r="AF163" s="405" t="str">
        <f t="shared" si="45"/>
        <v/>
      </c>
      <c r="AG163" s="486" t="s">
        <v>20</v>
      </c>
      <c r="AH163" s="489" t="str">
        <f t="array" ref="AH163">IFERROR((IF(ROWS(AH$154:AH163)&gt;COUNTA(AF:AF),"",INDEX(AF:AF,SMALL(IF(AF$154:AF$164&lt;&gt;"",ROW(AF$154:AF$164)),ROWS(AH$154:AH163))))),"")</f>
        <v/>
      </c>
      <c r="AI163" s="408">
        <v>10</v>
      </c>
      <c r="AJ163" s="480" t="str">
        <f t="shared" si="46"/>
        <v xml:space="preserve">1.9.    Discriminer les femmes ou d’autres groupes en fonction du sexe, notamment en ce qui concerne la participation dans la conception et la mise en œuvre ou l’accès aux opportunités et aux bénéfices ? </v>
      </c>
      <c r="AK163" s="405" t="str">
        <f t="shared" si="48"/>
        <v/>
      </c>
      <c r="AL163" s="405" t="str">
        <f t="array" ref="AL163">IFERROR((IF(ROWS(AL$154:AL163)&gt;COUNTA(AK:AK),"",INDEX(AK:AK,SMALL(IF(AK$154:AK$164&lt;&gt;"",ROW(AK$154:AK$164)),ROWS(AL$154:AL163))))),"")</f>
        <v/>
      </c>
      <c r="AM163" s="416" t="s">
        <v>20</v>
      </c>
      <c r="AN163" s="411"/>
      <c r="AO163" s="411"/>
      <c r="AP163" s="411"/>
      <c r="AQ163" s="411"/>
      <c r="AR163" s="52"/>
      <c r="AS163" s="411"/>
      <c r="AT163" s="411"/>
      <c r="AU163" s="52"/>
      <c r="AV163" s="411"/>
      <c r="AW163" s="411"/>
      <c r="AX163" s="411"/>
      <c r="AY163" s="411"/>
    </row>
    <row r="164" spans="3:68" s="76" customFormat="1" ht="45" hidden="1" customHeight="1" thickBot="1" x14ac:dyDescent="0.3">
      <c r="C164" s="665" t="str">
        <f t="shared" si="49"/>
        <v>1.10. Avoir des impacts qui peuvent affecter négativement la possibilité des femmes et des hommes à utiliser, développer et protéger les ressources naturelles, en prenant en compte les différents rôles et positions des femmes et des hommes pour l’accès aux biens et services environnementaux ?</v>
      </c>
      <c r="D164" s="666"/>
      <c r="E164" s="666"/>
      <c r="F164" s="666"/>
      <c r="G164" s="666"/>
      <c r="H164" s="666"/>
      <c r="I164" s="666"/>
      <c r="J164" s="667"/>
      <c r="K164" s="173"/>
      <c r="L164" s="164"/>
      <c r="M164" s="164"/>
      <c r="Q164" s="138">
        <v>0</v>
      </c>
      <c r="R164" s="400"/>
      <c r="S164" s="138" t="str">
        <f t="shared" si="50"/>
        <v/>
      </c>
      <c r="T164" s="400"/>
      <c r="U164" s="400"/>
      <c r="V164" s="411"/>
      <c r="W164" s="412" t="s">
        <v>268</v>
      </c>
      <c r="X164" s="401" t="s">
        <v>1</v>
      </c>
      <c r="Y164" s="413">
        <v>11</v>
      </c>
      <c r="Z164" s="403" t="str">
        <f t="shared" si="47"/>
        <v/>
      </c>
      <c r="AA164" s="228" t="s">
        <v>20</v>
      </c>
      <c r="AB164" s="228" t="s">
        <v>294</v>
      </c>
      <c r="AC164" s="228" t="s">
        <v>20</v>
      </c>
      <c r="AD164" s="228" t="s">
        <v>20</v>
      </c>
      <c r="AE164" s="405" t="str">
        <f t="shared" si="44"/>
        <v/>
      </c>
      <c r="AF164" s="405" t="str">
        <f t="shared" si="45"/>
        <v/>
      </c>
      <c r="AG164" s="419" t="s">
        <v>20</v>
      </c>
      <c r="AH164" s="490" t="s">
        <v>20</v>
      </c>
      <c r="AI164" s="462" t="s">
        <v>20</v>
      </c>
      <c r="AJ164" s="480" t="str">
        <f t="shared" si="46"/>
        <v>1.10. Avoir des impacts qui peuvent affecter négativement la possibilité des femmes et des hommes à utiliser, développer et protéger les ressources naturelles, en prenant en compte les différents rôles et positions des femmes et des hommes pour l’accès aux biens et services environnementaux ?</v>
      </c>
      <c r="AK164" s="405" t="str">
        <f t="shared" si="48"/>
        <v/>
      </c>
      <c r="AL164" s="405" t="str">
        <f t="array" ref="AL164">IFERROR((IF(ROWS(AL$154:AL164)&gt;COUNTA(AK:AK),"",INDEX(AK:AK,SMALL(IF(AK$154:AK$164&lt;&gt;"",ROW(AK$154:AK$164)),ROWS(AL$154:AL164))))),"")</f>
        <v/>
      </c>
      <c r="AM164" s="416" t="s">
        <v>20</v>
      </c>
      <c r="AN164" s="411"/>
      <c r="AO164" s="411"/>
      <c r="AP164" s="411"/>
      <c r="AQ164" s="411"/>
      <c r="AR164" s="52"/>
      <c r="AS164" s="411"/>
      <c r="AT164" s="411"/>
      <c r="AU164" s="52"/>
      <c r="AV164" s="411"/>
      <c r="AW164" s="411"/>
      <c r="AX164" s="411"/>
      <c r="AY164" s="411"/>
    </row>
    <row r="165" spans="3:68" s="76" customFormat="1" ht="0.95" hidden="1" customHeight="1" x14ac:dyDescent="0.25">
      <c r="C165" s="266"/>
      <c r="D165" s="266"/>
      <c r="E165" s="266"/>
      <c r="F165" s="266"/>
      <c r="G165" s="266"/>
      <c r="H165" s="266"/>
      <c r="I165" s="266"/>
      <c r="J165" s="266"/>
      <c r="K165" s="267"/>
      <c r="L165" s="267"/>
      <c r="M165" s="267"/>
      <c r="N165" s="267"/>
      <c r="P165" s="268"/>
      <c r="Q165" s="411"/>
      <c r="R165" s="400"/>
      <c r="S165" s="268"/>
      <c r="T165" s="400"/>
      <c r="U165" s="400"/>
      <c r="V165" s="411"/>
      <c r="W165" s="421"/>
      <c r="X165" s="422"/>
      <c r="Y165" s="423"/>
      <c r="Z165" s="424"/>
      <c r="AA165" s="269"/>
      <c r="AB165" s="270"/>
      <c r="AC165" s="269"/>
      <c r="AD165" s="425"/>
      <c r="AE165" s="425"/>
      <c r="AF165" s="419"/>
      <c r="AG165" s="419"/>
      <c r="AH165" s="419"/>
      <c r="AI165" s="462"/>
      <c r="AJ165" s="491"/>
      <c r="AK165" s="425"/>
      <c r="AL165" s="425"/>
      <c r="AM165" s="416"/>
      <c r="AN165" s="411"/>
      <c r="AO165" s="411"/>
      <c r="AP165" s="411"/>
      <c r="AQ165" s="411"/>
      <c r="AR165" s="52"/>
      <c r="AS165" s="411"/>
      <c r="AT165" s="411"/>
      <c r="AU165" s="52"/>
      <c r="AV165" s="411"/>
      <c r="AW165" s="411"/>
      <c r="AX165" s="411"/>
      <c r="AY165" s="411"/>
    </row>
    <row r="166" spans="3:68" s="76" customFormat="1" ht="0.95" hidden="1" customHeight="1" x14ac:dyDescent="0.25">
      <c r="C166" s="266"/>
      <c r="D166" s="266"/>
      <c r="E166" s="266"/>
      <c r="F166" s="266"/>
      <c r="G166" s="266"/>
      <c r="H166" s="266"/>
      <c r="I166" s="266"/>
      <c r="J166" s="266"/>
      <c r="K166" s="267"/>
      <c r="L166" s="267"/>
      <c r="M166" s="267"/>
      <c r="N166" s="267"/>
      <c r="P166" s="268"/>
      <c r="Q166" s="411"/>
      <c r="R166" s="400"/>
      <c r="S166" s="268"/>
      <c r="T166" s="400"/>
      <c r="U166" s="400"/>
      <c r="V166" s="411"/>
      <c r="W166" s="421"/>
      <c r="X166" s="422"/>
      <c r="Y166" s="423"/>
      <c r="Z166" s="424"/>
      <c r="AA166" s="269"/>
      <c r="AB166" s="270"/>
      <c r="AC166" s="269"/>
      <c r="AD166" s="425"/>
      <c r="AE166" s="425"/>
      <c r="AF166" s="419"/>
      <c r="AG166" s="419"/>
      <c r="AH166" s="419"/>
      <c r="AI166" s="462"/>
      <c r="AJ166" s="491"/>
      <c r="AK166" s="425"/>
      <c r="AL166" s="425"/>
      <c r="AM166" s="416"/>
      <c r="AN166" s="411"/>
      <c r="AO166" s="411"/>
      <c r="AP166" s="411"/>
      <c r="AQ166" s="411"/>
      <c r="AR166" s="52"/>
      <c r="AS166" s="411"/>
      <c r="AT166" s="411"/>
      <c r="AU166" s="52"/>
      <c r="AV166" s="411"/>
      <c r="AW166" s="411"/>
      <c r="AX166" s="411"/>
      <c r="AY166" s="411"/>
    </row>
    <row r="167" spans="3:68" ht="66" hidden="1" customHeight="1" x14ac:dyDescent="0.25">
      <c r="S167" s="52"/>
      <c r="X167" s="388"/>
      <c r="Y167" s="427"/>
      <c r="Z167" s="427"/>
      <c r="AA167" s="128">
        <f>$V$22</f>
        <v>0</v>
      </c>
      <c r="AB167" s="121"/>
      <c r="AC167" s="427"/>
      <c r="AD167" s="410" t="s">
        <v>20</v>
      </c>
      <c r="BN167"/>
      <c r="BO167"/>
      <c r="BP167"/>
    </row>
    <row r="168" spans="3:68" hidden="1" x14ac:dyDescent="0.25">
      <c r="C168" s="658"/>
      <c r="D168" s="658"/>
      <c r="E168" s="658"/>
      <c r="F168" s="658"/>
      <c r="G168" s="658"/>
      <c r="H168" s="658"/>
      <c r="I168" s="658"/>
      <c r="J168" s="658"/>
      <c r="P168" s="34"/>
      <c r="R168" s="428"/>
      <c r="S168" s="428"/>
      <c r="T168" s="428"/>
      <c r="U168" s="428"/>
      <c r="W168" s="473" t="str">
        <f>$W$76</f>
        <v>Cliquez sur l'icône « - » de gauche pour réduire la vue.</v>
      </c>
      <c r="X168" s="388"/>
      <c r="Y168" s="427"/>
      <c r="Z168" s="427"/>
      <c r="AA168" s="128"/>
      <c r="AB168" s="121"/>
      <c r="AC168" s="427"/>
      <c r="AD168" s="410"/>
      <c r="BN168"/>
      <c r="BO168"/>
      <c r="BP168"/>
    </row>
    <row r="169" spans="3:68" ht="15" hidden="1" customHeight="1" x14ac:dyDescent="0.25">
      <c r="C169" s="648"/>
      <c r="D169" s="648"/>
      <c r="E169" s="648"/>
      <c r="F169" s="648"/>
      <c r="G169" s="648"/>
      <c r="H169" s="648"/>
      <c r="I169" s="648"/>
      <c r="J169" s="648"/>
      <c r="P169" s="34"/>
      <c r="R169" s="428"/>
      <c r="S169" s="428"/>
      <c r="T169" s="428"/>
      <c r="U169" s="428"/>
      <c r="W169" s="474" t="str">
        <f>$W$77</f>
        <v>Cliquez sur l'icône « + » de gauche pour agrandir la vue et répondre aux questions d'orientation.</v>
      </c>
      <c r="X169" s="429"/>
      <c r="Y169" s="429"/>
      <c r="Z169" s="429"/>
      <c r="AA169" s="429"/>
      <c r="AB169" s="429"/>
      <c r="AC169" s="429"/>
      <c r="AD169" s="429"/>
    </row>
    <row r="170" spans="3:68" hidden="1" x14ac:dyDescent="0.25">
      <c r="C170" s="134"/>
      <c r="D170" s="136"/>
      <c r="E170" s="136"/>
      <c r="F170" s="136"/>
      <c r="G170" s="136"/>
      <c r="H170" s="136"/>
      <c r="I170" s="136"/>
      <c r="J170" s="136"/>
      <c r="P170" s="34"/>
      <c r="R170" s="428"/>
      <c r="S170" s="428"/>
      <c r="T170" s="428"/>
      <c r="U170" s="428"/>
    </row>
    <row r="171" spans="3:68" hidden="1" x14ac:dyDescent="0.25">
      <c r="C171" s="134"/>
      <c r="D171" s="136"/>
      <c r="E171" s="136"/>
      <c r="F171" s="136"/>
      <c r="G171" s="136"/>
      <c r="H171" s="136"/>
      <c r="I171" s="136"/>
      <c r="J171" s="136"/>
      <c r="P171" s="34"/>
      <c r="R171" s="428"/>
      <c r="S171" s="428"/>
      <c r="T171" s="428"/>
      <c r="U171" s="428"/>
    </row>
    <row r="172" spans="3:68" hidden="1" x14ac:dyDescent="0.25">
      <c r="C172" s="134"/>
      <c r="D172" s="136"/>
      <c r="E172" s="136"/>
      <c r="F172" s="136"/>
      <c r="G172" s="136"/>
      <c r="H172" s="136"/>
      <c r="I172" s="136"/>
      <c r="J172" s="136"/>
      <c r="P172" s="34"/>
      <c r="R172" s="428"/>
      <c r="S172" s="428"/>
      <c r="T172" s="428"/>
      <c r="U172" s="428"/>
      <c r="W172" s="430" t="str">
        <f>$W$80</f>
        <v xml:space="preserve">(Draft) OUTPUT TABLE </v>
      </c>
    </row>
    <row r="173" spans="3:68" ht="15.75" hidden="1" x14ac:dyDescent="0.25">
      <c r="C173" s="92" t="str">
        <f>W173</f>
        <v>Tableau 2 :</v>
      </c>
      <c r="D173" s="8" t="str">
        <f>X173</f>
        <v>Bénéfices et risques associés à la</v>
      </c>
      <c r="G173" s="8"/>
      <c r="I173" s="8"/>
      <c r="P173" s="34"/>
      <c r="R173" s="428"/>
      <c r="S173" s="428"/>
      <c r="T173" s="428"/>
      <c r="U173" s="428"/>
      <c r="W173" s="492" t="str">
        <f>$W$81</f>
        <v>Tableau 2 :</v>
      </c>
      <c r="X173" s="492" t="str">
        <f>$X$81</f>
        <v>Bénéfices et risques associés à la</v>
      </c>
    </row>
    <row r="174" spans="3:68" ht="15.75" hidden="1" customHeight="1" x14ac:dyDescent="0.25">
      <c r="D174" s="95" t="str">
        <f>X174</f>
        <v>Garantie (b) - Gouvernance forestière transparente et efficace et souveraineté.</v>
      </c>
      <c r="F174" s="93"/>
      <c r="G174" s="93"/>
      <c r="H174" s="93"/>
      <c r="I174" s="93"/>
      <c r="J174" s="93"/>
      <c r="K174" s="93"/>
      <c r="L174" s="93"/>
      <c r="M174" s="93"/>
      <c r="P174" s="34"/>
      <c r="R174" s="428"/>
      <c r="S174" s="428"/>
      <c r="T174" s="428"/>
      <c r="U174" s="428"/>
      <c r="W174" s="432"/>
      <c r="X174" s="433" t="str">
        <f>$AA$15</f>
        <v>Garantie (b) - Gouvernance forestière transparente et efficace et souveraineté.</v>
      </c>
    </row>
    <row r="175" spans="3:68" hidden="1" x14ac:dyDescent="0.25"/>
    <row r="176" spans="3:68" ht="39.950000000000003" hidden="1" customHeight="1" x14ac:dyDescent="0.25">
      <c r="C176" s="668" t="str">
        <f>W176</f>
        <v>Bénéfices pertinents pour la garantie considérée</v>
      </c>
      <c r="D176" s="662" t="str">
        <f>X176</f>
        <v>Actions REDD+ du Module 1 (toutes les actions ne présentent pas forcément des bénéfices pertinents pour la garantie considérée)</v>
      </c>
      <c r="E176" s="663"/>
      <c r="F176" s="663"/>
      <c r="G176" s="663"/>
      <c r="H176" s="664"/>
      <c r="I176" s="288"/>
      <c r="J176" s="281" t="str">
        <f>AC176</f>
        <v>Bénéfices</v>
      </c>
      <c r="K176" s="639" t="str">
        <f>AH176</f>
        <v>Estimation des bénéfices</v>
      </c>
      <c r="L176" s="640"/>
      <c r="M176" s="640"/>
      <c r="N176" s="641"/>
      <c r="O176" s="58"/>
      <c r="P176"/>
      <c r="Q176" s="137" t="s">
        <v>79</v>
      </c>
      <c r="S176" s="137" t="s">
        <v>79</v>
      </c>
      <c r="W176" s="700" t="str">
        <f>$W$84</f>
        <v>Bénéfices pertinents pour la garantie considérée</v>
      </c>
      <c r="X176" s="684" t="str">
        <f>$X$84</f>
        <v>Actions REDD+ du Module 1 (toutes les actions ne présentent pas forcément des bénéfices pertinents pour la garantie considérée)</v>
      </c>
      <c r="Y176" s="686"/>
      <c r="Z176" s="686"/>
      <c r="AA176" s="686"/>
      <c r="AB176" s="685"/>
      <c r="AC176" s="684" t="str">
        <f>$AC$84</f>
        <v>Bénéfices</v>
      </c>
      <c r="AD176" s="686"/>
      <c r="AE176" s="686"/>
      <c r="AF176" s="686"/>
      <c r="AG176" s="685"/>
      <c r="AH176" s="723" t="str">
        <f>$AH$84</f>
        <v>Estimation des bénéfices</v>
      </c>
      <c r="AI176" s="723"/>
      <c r="AL176" s="137" t="s">
        <v>83</v>
      </c>
      <c r="AR176" s="137" t="s">
        <v>81</v>
      </c>
      <c r="AU176" s="137" t="s">
        <v>77</v>
      </c>
    </row>
    <row r="177" spans="3:68" ht="65.099999999999994" hidden="1" customHeight="1" x14ac:dyDescent="0.25">
      <c r="C177" s="669"/>
      <c r="D177" s="672" t="str">
        <f>LOOKUP($Q$177,$AE$213:$AE$215,$AC$213:$AC$215)</f>
        <v>CLIQUEZ POUR UN EXEMPLE:</v>
      </c>
      <c r="E177" s="673"/>
      <c r="F177" s="673"/>
      <c r="G177" s="673"/>
      <c r="H177" s="674"/>
      <c r="I177" s="285"/>
      <c r="J177" s="323" t="str">
        <f>LOOKUP($Q$177,$AE$213:$AE$219,$AD$213:$AD$219)</f>
        <v>(Pour voir un exemple de bénéfice, sélectionnez tout d'abord un exemple d’action REDD+ dans la liste déroulante de gauche.)</v>
      </c>
      <c r="K177" s="630" t="str">
        <f>AH177</f>
        <v>Probabilité</v>
      </c>
      <c r="L177" s="631"/>
      <c r="M177" s="630" t="str">
        <f>AI177</f>
        <v>Impact</v>
      </c>
      <c r="N177" s="631"/>
      <c r="O177" s="58"/>
      <c r="P177"/>
      <c r="Q177" s="435">
        <v>1</v>
      </c>
      <c r="R177" s="436" t="s">
        <v>59</v>
      </c>
      <c r="S177" s="437" t="s">
        <v>56</v>
      </c>
      <c r="T177" s="437" t="s">
        <v>57</v>
      </c>
      <c r="W177" s="701"/>
      <c r="X177" s="438"/>
      <c r="Y177" s="717"/>
      <c r="Z177" s="717"/>
      <c r="AA177" s="717"/>
      <c r="AB177" s="718"/>
      <c r="AC177" s="439"/>
      <c r="AD177" s="720"/>
      <c r="AE177" s="720"/>
      <c r="AF177" s="720"/>
      <c r="AG177" s="720"/>
      <c r="AH177" s="493" t="str">
        <f>$AH$85</f>
        <v>Probabilité</v>
      </c>
      <c r="AI177" s="493" t="str">
        <f>$AI$85</f>
        <v>Impact</v>
      </c>
      <c r="AL177" s="437" t="str">
        <f>$X$84</f>
        <v>Actions REDD+ du Module 1 (toutes les actions ne présentent pas forcément des bénéfices pertinents pour la garantie considérée)</v>
      </c>
      <c r="AM177" s="437" t="str">
        <f>$AC$84</f>
        <v>Bénéfices</v>
      </c>
      <c r="AN177" s="437" t="str">
        <f t="shared" ref="AN177:AN183" si="52">AH177</f>
        <v>Probabilité</v>
      </c>
      <c r="AO177" s="437" t="str">
        <f t="shared" ref="AO177:AO183" si="53">AI177</f>
        <v>Impact</v>
      </c>
      <c r="AP177" s="441" t="s">
        <v>80</v>
      </c>
      <c r="AR177" s="138">
        <f>MAX(AP178:AP189)</f>
        <v>0</v>
      </c>
      <c r="AT177" s="441" t="s">
        <v>82</v>
      </c>
      <c r="AU177" s="437" t="str">
        <f>$X$84</f>
        <v>Actions REDD+ du Module 1 (toutes les actions ne présentent pas forcément des bénéfices pertinents pour la garantie considérée)</v>
      </c>
      <c r="AV177" s="437" t="str">
        <f>$AC$84</f>
        <v>Bénéfices</v>
      </c>
      <c r="AW177" s="437" t="str">
        <f>AN177</f>
        <v>Probabilité</v>
      </c>
      <c r="AX177" s="437" t="str">
        <f>AO177</f>
        <v>Impact</v>
      </c>
      <c r="BI177"/>
      <c r="BJ177"/>
      <c r="BM177" s="78" t="s">
        <v>28</v>
      </c>
      <c r="BN177" s="78" t="s">
        <v>37</v>
      </c>
      <c r="BO177" s="78" t="s">
        <v>36</v>
      </c>
      <c r="BP177" s="79"/>
    </row>
    <row r="178" spans="3:68" ht="38.25" hidden="1" customHeight="1" x14ac:dyDescent="0.25">
      <c r="C178" s="669"/>
      <c r="D178" s="74"/>
      <c r="E178" s="671"/>
      <c r="F178" s="671"/>
      <c r="G178" s="671"/>
      <c r="H178" s="671"/>
      <c r="I178" s="74" t="s">
        <v>25</v>
      </c>
      <c r="J178" s="284"/>
      <c r="K178" s="581"/>
      <c r="L178" s="583"/>
      <c r="M178" s="583"/>
      <c r="N178" s="583"/>
      <c r="O178" s="58"/>
      <c r="P178"/>
      <c r="Q178" s="138">
        <v>1</v>
      </c>
      <c r="S178" s="138">
        <v>1</v>
      </c>
      <c r="T178" s="138">
        <v>1</v>
      </c>
      <c r="W178" s="701"/>
      <c r="X178" s="442" t="s">
        <v>25</v>
      </c>
      <c r="Y178" s="677" t="str">
        <f>LOOKUP(Q178,$AG$13:$AG$29,$AH$13:$AH$29)</f>
        <v/>
      </c>
      <c r="Z178" s="677"/>
      <c r="AA178" s="677"/>
      <c r="AB178" s="678"/>
      <c r="AC178" s="442" t="s">
        <v>25</v>
      </c>
      <c r="AD178" s="677" t="str">
        <f t="shared" ref="AD178:AD189" si="54">IF(J178=0,"",J178)</f>
        <v/>
      </c>
      <c r="AE178" s="677"/>
      <c r="AF178" s="677"/>
      <c r="AG178" s="678"/>
      <c r="AH178" s="443" t="str">
        <f t="shared" ref="AH178" si="55">LOOKUP(S178,$AL$13:$AL$16,$AM$13:$AM$16)</f>
        <v/>
      </c>
      <c r="AI178" s="443" t="str">
        <f>LOOKUP(T178,$AL$13:$AL$16,$AN$13:$AN$16)</f>
        <v/>
      </c>
      <c r="AL178" s="444" t="str">
        <f t="shared" ref="AL178:AL183" si="56">Y178</f>
        <v/>
      </c>
      <c r="AM178" s="444" t="str">
        <f t="shared" ref="AM178:AM183" si="57">AD178</f>
        <v/>
      </c>
      <c r="AN178" s="445" t="str">
        <f t="shared" si="52"/>
        <v/>
      </c>
      <c r="AO178" s="446" t="str">
        <f t="shared" si="53"/>
        <v/>
      </c>
      <c r="AP178" s="447">
        <f t="shared" ref="AP178:AP188" si="58">SUM(AND(AN178=$AL$34, AO178=$AM$34),AP177)</f>
        <v>0</v>
      </c>
      <c r="AT178" s="447">
        <v>1</v>
      </c>
      <c r="AU178" s="448" t="str">
        <f t="array" ref="AU178">IF($AT178&gt;$AR$177,"",INDEX(AL$178:AL$189,MATCH($AT178,$AP$178:$AP$189,0)))</f>
        <v/>
      </c>
      <c r="AV178" s="448" t="str">
        <f t="array" ref="AV178">IF($AT178&gt;$AR$177,"",INDEX(AM$178:AM$189,MATCH($AT178,$AP$178:$AP$189,0)))</f>
        <v/>
      </c>
      <c r="AW178" s="448" t="str">
        <f t="array" ref="AW178">IF($AT178&gt;$AR$177,"",INDEX(AN$178:AN$189,MATCH($AT178,$AP$178:$AP$189,0)))</f>
        <v/>
      </c>
      <c r="AX178" s="448" t="str">
        <f t="array" ref="AX178">IF($AT178&gt;$AR$177,"",INDEX(AO$178:AO$189,MATCH($AT178,$AP$178:$AP$189,0)))</f>
        <v/>
      </c>
      <c r="BI178"/>
      <c r="BJ178"/>
      <c r="BM178" s="80">
        <f t="shared" ref="BM178:BM184" si="59">COUNTIF($BN$86:$BN$91,"&lt;="&amp;BN178)</f>
        <v>1</v>
      </c>
      <c r="BN178" s="80" t="str">
        <f>IF(BF178=$AP$14,BI178,"xx")</f>
        <v>xx</v>
      </c>
      <c r="BO178" s="80" t="e">
        <f t="shared" ref="BO178:BO184" si="60">VLOOKUP(ROW()-ROW($BO$85),$BM$86:$BN$91,2,FALSE)</f>
        <v>#N/A</v>
      </c>
      <c r="BP178" s="81" t="e">
        <f>IF(COUNT(SEARCH({"xx";"xxx";"xxxx";"xxxxx";"xxxxxx";"xxxxxxx"},A82)),"-",BO178)</f>
        <v>#N/A</v>
      </c>
    </row>
    <row r="179" spans="3:68" ht="37.5" hidden="1" customHeight="1" x14ac:dyDescent="0.25">
      <c r="C179" s="669"/>
      <c r="D179" s="27"/>
      <c r="E179" s="635"/>
      <c r="F179" s="635"/>
      <c r="G179" s="635"/>
      <c r="H179" s="635"/>
      <c r="I179" s="27" t="s">
        <v>25</v>
      </c>
      <c r="J179" s="284" t="s">
        <v>20</v>
      </c>
      <c r="K179" s="581"/>
      <c r="L179" s="586"/>
      <c r="M179" s="586"/>
      <c r="N179" s="586"/>
      <c r="O179" s="58"/>
      <c r="P179"/>
      <c r="Q179" s="138">
        <v>1</v>
      </c>
      <c r="S179" s="138">
        <v>1</v>
      </c>
      <c r="T179" s="138">
        <v>1</v>
      </c>
      <c r="W179" s="701"/>
      <c r="X179" s="442" t="s">
        <v>25</v>
      </c>
      <c r="Y179" s="677" t="str">
        <f t="shared" ref="Y179:Y189" si="61">LOOKUP(Q179,$AG$13:$AG$29,$AH$13:$AH$29)</f>
        <v/>
      </c>
      <c r="Z179" s="677"/>
      <c r="AA179" s="677"/>
      <c r="AB179" s="678"/>
      <c r="AC179" s="442" t="s">
        <v>25</v>
      </c>
      <c r="AD179" s="677" t="str">
        <f t="shared" si="54"/>
        <v/>
      </c>
      <c r="AE179" s="677"/>
      <c r="AF179" s="677"/>
      <c r="AG179" s="678"/>
      <c r="AH179" s="443" t="str">
        <f t="shared" ref="AH179:AH189" si="62">LOOKUP(S179,$AL$13:$AL$16,$AM$13:$AM$16)</f>
        <v/>
      </c>
      <c r="AI179" s="443" t="str">
        <f t="shared" ref="AI179:AI189" si="63">LOOKUP(T179,$AL$13:$AL$16,$AN$13:$AN$16)</f>
        <v/>
      </c>
      <c r="AL179" s="449" t="str">
        <f t="shared" si="56"/>
        <v/>
      </c>
      <c r="AM179" s="449" t="str">
        <f t="shared" si="57"/>
        <v/>
      </c>
      <c r="AN179" s="450" t="str">
        <f t="shared" si="52"/>
        <v/>
      </c>
      <c r="AO179" s="451" t="str">
        <f t="shared" si="53"/>
        <v/>
      </c>
      <c r="AP179" s="447">
        <f t="shared" si="58"/>
        <v>0</v>
      </c>
      <c r="AT179" s="447">
        <v>2</v>
      </c>
      <c r="AU179" s="448" t="str">
        <f t="array" ref="AU179">IF($AT179&gt;$AR$177,"",INDEX(AL$178:AL$189,MATCH($AT179,$AP$178:$AP$189,0)))</f>
        <v/>
      </c>
      <c r="AV179" s="448" t="str">
        <f t="array" ref="AV179">IF($AT179&gt;$AR$177,"",INDEX(AM$178:AM$189,MATCH($AT179,$AP$178:$AP$189,0)))</f>
        <v/>
      </c>
      <c r="AW179" s="448" t="str">
        <f t="array" ref="AW179">IF($AT179&gt;$AR$177,"",INDEX(AN$178:AN$189,MATCH($AT179,$AP$178:$AP$189,0)))</f>
        <v/>
      </c>
      <c r="AX179" s="448" t="str">
        <f t="array" ref="AX179">IF($AT179&gt;$AR$177,"",INDEX(AO$178:AO$189,MATCH($AT179,$AP$178:$AP$189,0)))</f>
        <v/>
      </c>
      <c r="BI179"/>
      <c r="BJ179"/>
      <c r="BM179" s="80">
        <f t="shared" si="59"/>
        <v>2</v>
      </c>
      <c r="BN179" s="80" t="str">
        <f>IF(BF179=$AP$14,BI179,"xxx")</f>
        <v>xxx</v>
      </c>
      <c r="BO179" s="80" t="e">
        <f t="shared" si="60"/>
        <v>#N/A</v>
      </c>
      <c r="BP179" s="81" t="e">
        <f>IF(COUNT(SEARCH({"xx";"xxx";"xxxx";"xxxxx";"xxxxxx";"xxxxxxx"},A83)),"-",BO179)</f>
        <v>#N/A</v>
      </c>
    </row>
    <row r="180" spans="3:68" ht="37.5" hidden="1" customHeight="1" x14ac:dyDescent="0.25">
      <c r="C180" s="669"/>
      <c r="D180" s="27"/>
      <c r="E180" s="635"/>
      <c r="F180" s="635"/>
      <c r="G180" s="635"/>
      <c r="H180" s="635"/>
      <c r="I180" s="27" t="s">
        <v>25</v>
      </c>
      <c r="J180" s="284" t="s">
        <v>20</v>
      </c>
      <c r="K180" s="581"/>
      <c r="L180" s="586"/>
      <c r="M180" s="586"/>
      <c r="N180" s="586"/>
      <c r="O180" s="58"/>
      <c r="P180"/>
      <c r="Q180" s="138">
        <v>1</v>
      </c>
      <c r="S180" s="138">
        <v>1</v>
      </c>
      <c r="T180" s="138">
        <v>1</v>
      </c>
      <c r="W180" s="701"/>
      <c r="X180" s="442" t="s">
        <v>25</v>
      </c>
      <c r="Y180" s="677" t="str">
        <f t="shared" si="61"/>
        <v/>
      </c>
      <c r="Z180" s="677"/>
      <c r="AA180" s="677"/>
      <c r="AB180" s="678"/>
      <c r="AC180" s="442" t="s">
        <v>25</v>
      </c>
      <c r="AD180" s="677" t="str">
        <f t="shared" si="54"/>
        <v/>
      </c>
      <c r="AE180" s="677"/>
      <c r="AF180" s="677"/>
      <c r="AG180" s="678"/>
      <c r="AH180" s="443" t="str">
        <f t="shared" si="62"/>
        <v/>
      </c>
      <c r="AI180" s="443" t="str">
        <f t="shared" si="63"/>
        <v/>
      </c>
      <c r="AL180" s="449" t="str">
        <f t="shared" si="56"/>
        <v/>
      </c>
      <c r="AM180" s="449" t="str">
        <f t="shared" si="57"/>
        <v/>
      </c>
      <c r="AN180" s="450" t="str">
        <f t="shared" si="52"/>
        <v/>
      </c>
      <c r="AO180" s="451" t="str">
        <f t="shared" si="53"/>
        <v/>
      </c>
      <c r="AP180" s="447">
        <f t="shared" si="58"/>
        <v>0</v>
      </c>
      <c r="AT180" s="447">
        <v>3</v>
      </c>
      <c r="AU180" s="448" t="str">
        <f t="array" ref="AU180">IF($AT180&gt;$AR$177,"",INDEX(AL$178:AL$189,MATCH($AT180,$AP$178:$AP$189,0)))</f>
        <v/>
      </c>
      <c r="AV180" s="448" t="str">
        <f t="array" ref="AV180">IF($AT180&gt;$AR$177,"",INDEX(AM$178:AM$189,MATCH($AT180,$AP$178:$AP$189,0)))</f>
        <v/>
      </c>
      <c r="AW180" s="448" t="str">
        <f t="array" ref="AW180">IF($AT180&gt;$AR$177,"",INDEX(AN$178:AN$189,MATCH($AT180,$AP$178:$AP$189,0)))</f>
        <v/>
      </c>
      <c r="AX180" s="448" t="str">
        <f t="array" ref="AX180">IF($AT180&gt;$AR$177,"",INDEX(AO$178:AO$189,MATCH($AT180,$AP$178:$AP$189,0)))</f>
        <v/>
      </c>
      <c r="BI180"/>
      <c r="BJ180"/>
      <c r="BM180" s="80">
        <f t="shared" si="59"/>
        <v>3</v>
      </c>
      <c r="BN180" s="80" t="str">
        <f>IF(BF180=$AP$14,BI180,"xxxx")</f>
        <v>xxxx</v>
      </c>
      <c r="BO180" s="80" t="e">
        <f t="shared" si="60"/>
        <v>#N/A</v>
      </c>
      <c r="BP180" s="81" t="e">
        <f>IF(COUNT(SEARCH({"xx";"xxx";"xxxx";"xxxxx";"xxxxxx";"xxxxxxx"},A84)),"-",BO180)</f>
        <v>#N/A</v>
      </c>
    </row>
    <row r="181" spans="3:68" ht="37.5" hidden="1" customHeight="1" x14ac:dyDescent="0.25">
      <c r="C181" s="669"/>
      <c r="D181" s="27"/>
      <c r="E181" s="635"/>
      <c r="F181" s="635"/>
      <c r="G181" s="635"/>
      <c r="H181" s="635"/>
      <c r="I181" s="27" t="s">
        <v>25</v>
      </c>
      <c r="J181" s="284" t="s">
        <v>20</v>
      </c>
      <c r="K181" s="581"/>
      <c r="L181" s="586"/>
      <c r="M181" s="586"/>
      <c r="N181" s="586"/>
      <c r="O181" s="58"/>
      <c r="P181"/>
      <c r="Q181" s="138">
        <v>1</v>
      </c>
      <c r="S181" s="138">
        <v>1</v>
      </c>
      <c r="T181" s="138">
        <v>1</v>
      </c>
      <c r="W181" s="701"/>
      <c r="X181" s="442" t="s">
        <v>25</v>
      </c>
      <c r="Y181" s="677" t="str">
        <f t="shared" si="61"/>
        <v/>
      </c>
      <c r="Z181" s="677"/>
      <c r="AA181" s="677"/>
      <c r="AB181" s="678"/>
      <c r="AC181" s="442" t="s">
        <v>25</v>
      </c>
      <c r="AD181" s="677" t="str">
        <f t="shared" si="54"/>
        <v/>
      </c>
      <c r="AE181" s="677"/>
      <c r="AF181" s="677"/>
      <c r="AG181" s="678"/>
      <c r="AH181" s="443" t="str">
        <f t="shared" si="62"/>
        <v/>
      </c>
      <c r="AI181" s="443" t="str">
        <f t="shared" si="63"/>
        <v/>
      </c>
      <c r="AL181" s="449" t="str">
        <f t="shared" si="56"/>
        <v/>
      </c>
      <c r="AM181" s="449" t="str">
        <f t="shared" si="57"/>
        <v/>
      </c>
      <c r="AN181" s="450" t="str">
        <f t="shared" si="52"/>
        <v/>
      </c>
      <c r="AO181" s="451" t="str">
        <f t="shared" si="53"/>
        <v/>
      </c>
      <c r="AP181" s="447">
        <f t="shared" si="58"/>
        <v>0</v>
      </c>
      <c r="AT181" s="447">
        <v>4</v>
      </c>
      <c r="AU181" s="448" t="str">
        <f t="array" ref="AU181">IF($AT181&gt;$AR$177,"",INDEX(AL$178:AL$189,MATCH($AT181,$AP$178:$AP$189,0)))</f>
        <v/>
      </c>
      <c r="AV181" s="448" t="str">
        <f t="array" ref="AV181">IF($AT181&gt;$AR$177,"",INDEX(AM$178:AM$189,MATCH($AT181,$AP$178:$AP$189,0)))</f>
        <v/>
      </c>
      <c r="AW181" s="448" t="str">
        <f t="array" ref="AW181">IF($AT181&gt;$AR$177,"",INDEX(AN$178:AN$189,MATCH($AT181,$AP$178:$AP$189,0)))</f>
        <v/>
      </c>
      <c r="AX181" s="448" t="str">
        <f t="array" ref="AX181">IF($AT181&gt;$AR$177,"",INDEX(AO$178:AO$189,MATCH($AT181,$AP$178:$AP$189,0)))</f>
        <v/>
      </c>
      <c r="BI181"/>
      <c r="BJ181"/>
      <c r="BM181" s="80">
        <f t="shared" si="59"/>
        <v>4</v>
      </c>
      <c r="BN181" s="80" t="str">
        <f>IF(BF181=$AP$14,BI181,"xxxxx")</f>
        <v>xxxxx</v>
      </c>
      <c r="BO181" s="80" t="e">
        <f t="shared" si="60"/>
        <v>#N/A</v>
      </c>
      <c r="BP181" s="81" t="e">
        <f>IF(COUNT(SEARCH({"xx";"xxx";"xxxx";"xxxxx";"xxxxxx";"xxxxxxx"},A85)),"-",BO181)</f>
        <v>#N/A</v>
      </c>
    </row>
    <row r="182" spans="3:68" ht="37.5" hidden="1" customHeight="1" x14ac:dyDescent="0.25">
      <c r="C182" s="669"/>
      <c r="D182" s="27"/>
      <c r="E182" s="635"/>
      <c r="F182" s="635"/>
      <c r="G182" s="635"/>
      <c r="H182" s="635"/>
      <c r="I182" s="27" t="s">
        <v>25</v>
      </c>
      <c r="J182" s="284" t="s">
        <v>20</v>
      </c>
      <c r="K182" s="581"/>
      <c r="L182" s="586"/>
      <c r="M182" s="586"/>
      <c r="N182" s="586"/>
      <c r="O182" s="58"/>
      <c r="P182"/>
      <c r="Q182" s="138">
        <v>1</v>
      </c>
      <c r="S182" s="138">
        <v>1</v>
      </c>
      <c r="T182" s="138">
        <v>1</v>
      </c>
      <c r="W182" s="701"/>
      <c r="X182" s="442" t="s">
        <v>25</v>
      </c>
      <c r="Y182" s="677" t="str">
        <f t="shared" si="61"/>
        <v/>
      </c>
      <c r="Z182" s="677"/>
      <c r="AA182" s="677"/>
      <c r="AB182" s="678"/>
      <c r="AC182" s="442" t="s">
        <v>25</v>
      </c>
      <c r="AD182" s="677" t="str">
        <f t="shared" si="54"/>
        <v/>
      </c>
      <c r="AE182" s="677"/>
      <c r="AF182" s="677"/>
      <c r="AG182" s="678"/>
      <c r="AH182" s="443" t="str">
        <f t="shared" si="62"/>
        <v/>
      </c>
      <c r="AI182" s="443" t="str">
        <f t="shared" si="63"/>
        <v/>
      </c>
      <c r="AL182" s="449" t="str">
        <f t="shared" si="56"/>
        <v/>
      </c>
      <c r="AM182" s="449" t="str">
        <f t="shared" si="57"/>
        <v/>
      </c>
      <c r="AN182" s="450" t="str">
        <f t="shared" si="52"/>
        <v/>
      </c>
      <c r="AO182" s="451" t="str">
        <f t="shared" si="53"/>
        <v/>
      </c>
      <c r="AP182" s="447">
        <f t="shared" si="58"/>
        <v>0</v>
      </c>
      <c r="AT182" s="447">
        <v>5</v>
      </c>
      <c r="AU182" s="448" t="str">
        <f t="array" ref="AU182">IF($AT182&gt;$AR$177,"",INDEX(AL$178:AL$189,MATCH($AT182,$AP$178:$AP$189,0)))</f>
        <v/>
      </c>
      <c r="AV182" s="448" t="str">
        <f t="array" ref="AV182">IF($AT182&gt;$AR$177,"",INDEX(AM$178:AM$189,MATCH($AT182,$AP$178:$AP$189,0)))</f>
        <v/>
      </c>
      <c r="AW182" s="448" t="str">
        <f t="array" ref="AW182">IF($AT182&gt;$AR$177,"",INDEX(AN$178:AN$189,MATCH($AT182,$AP$178:$AP$189,0)))</f>
        <v/>
      </c>
      <c r="AX182" s="448" t="str">
        <f t="array" ref="AX182">IF($AT182&gt;$AR$177,"",INDEX(AO$178:AO$189,MATCH($AT182,$AP$178:$AP$189,0)))</f>
        <v/>
      </c>
      <c r="BI182"/>
      <c r="BJ182"/>
      <c r="BM182" s="80">
        <f t="shared" si="59"/>
        <v>5</v>
      </c>
      <c r="BN182" s="80" t="str">
        <f>IF(BF182=$AP$14,BI182,"xxxxxx")</f>
        <v>xxxxxx</v>
      </c>
      <c r="BO182" s="80" t="e">
        <f t="shared" si="60"/>
        <v>#N/A</v>
      </c>
      <c r="BP182" s="81" t="e">
        <f>IF(COUNT(SEARCH({"xx";"xxx";"xxxx";"xxxxx";"xxxxxx";"xxxxxxx"},A86)),"-",BO182)</f>
        <v>#N/A</v>
      </c>
    </row>
    <row r="183" spans="3:68" ht="37.5" hidden="1" customHeight="1" x14ac:dyDescent="0.25">
      <c r="C183" s="669"/>
      <c r="D183" s="27"/>
      <c r="E183" s="635"/>
      <c r="F183" s="635"/>
      <c r="G183" s="635"/>
      <c r="H183" s="635"/>
      <c r="I183" s="27" t="s">
        <v>25</v>
      </c>
      <c r="J183" s="284" t="s">
        <v>20</v>
      </c>
      <c r="K183" s="581"/>
      <c r="L183" s="586"/>
      <c r="M183" s="586"/>
      <c r="N183" s="586"/>
      <c r="O183" s="58"/>
      <c r="P183"/>
      <c r="Q183" s="138">
        <v>1</v>
      </c>
      <c r="S183" s="138">
        <v>1</v>
      </c>
      <c r="T183" s="138">
        <v>1</v>
      </c>
      <c r="W183" s="701"/>
      <c r="X183" s="452" t="s">
        <v>25</v>
      </c>
      <c r="Y183" s="677" t="str">
        <f t="shared" si="61"/>
        <v/>
      </c>
      <c r="Z183" s="677"/>
      <c r="AA183" s="677"/>
      <c r="AB183" s="678"/>
      <c r="AC183" s="452" t="s">
        <v>25</v>
      </c>
      <c r="AD183" s="675" t="str">
        <f t="shared" si="54"/>
        <v/>
      </c>
      <c r="AE183" s="675"/>
      <c r="AF183" s="675"/>
      <c r="AG183" s="676"/>
      <c r="AH183" s="443" t="str">
        <f t="shared" si="62"/>
        <v/>
      </c>
      <c r="AI183" s="443" t="str">
        <f t="shared" si="63"/>
        <v/>
      </c>
      <c r="AL183" s="449" t="str">
        <f t="shared" si="56"/>
        <v/>
      </c>
      <c r="AM183" s="449" t="str">
        <f t="shared" si="57"/>
        <v/>
      </c>
      <c r="AN183" s="450" t="str">
        <f t="shared" si="52"/>
        <v/>
      </c>
      <c r="AO183" s="451" t="str">
        <f t="shared" si="53"/>
        <v/>
      </c>
      <c r="AP183" s="447">
        <f t="shared" si="58"/>
        <v>0</v>
      </c>
      <c r="AT183" s="447">
        <v>6</v>
      </c>
      <c r="AU183" s="448" t="str">
        <f t="array" ref="AU183">IF($AT183&gt;$AR$177,"",INDEX(AL$178:AL$189,MATCH($AT183,$AP$178:$AP$189,0)))</f>
        <v/>
      </c>
      <c r="AV183" s="448" t="str">
        <f t="array" ref="AV183">IF($AT183&gt;$AR$177,"",INDEX(AM$178:AM$189,MATCH($AT183,$AP$178:$AP$189,0)))</f>
        <v/>
      </c>
      <c r="AW183" s="448" t="str">
        <f t="array" ref="AW183">IF($AT183&gt;$AR$177,"",INDEX(AN$178:AN$189,MATCH($AT183,$AP$178:$AP$189,0)))</f>
        <v/>
      </c>
      <c r="AX183" s="448" t="str">
        <f t="array" ref="AX183">IF($AT183&gt;$AR$177,"",INDEX(AO$178:AO$189,MATCH($AT183,$AP$178:$AP$189,0)))</f>
        <v/>
      </c>
      <c r="BI183"/>
      <c r="BJ183"/>
      <c r="BM183" s="80">
        <f t="shared" si="59"/>
        <v>6</v>
      </c>
      <c r="BN183" s="80" t="str">
        <f>IF(BF183=$AP$14,BI183,"xxxxxxx")</f>
        <v>xxxxxxx</v>
      </c>
      <c r="BO183" s="80" t="e">
        <f t="shared" si="60"/>
        <v>#N/A</v>
      </c>
      <c r="BP183" s="81" t="b">
        <f>IF(COUNT(SEARCH({"XX";"XXX";"XXXX";"XXXXX";"XXXXXX";"XXXXXXX"},BO183)),BO183)</f>
        <v>0</v>
      </c>
    </row>
    <row r="184" spans="3:68" ht="37.5" hidden="1" customHeight="1" x14ac:dyDescent="0.25">
      <c r="C184" s="669"/>
      <c r="D184" s="27"/>
      <c r="E184" s="635"/>
      <c r="F184" s="635"/>
      <c r="G184" s="635"/>
      <c r="H184" s="635"/>
      <c r="I184" s="27" t="s">
        <v>25</v>
      </c>
      <c r="J184" s="284" t="s">
        <v>20</v>
      </c>
      <c r="K184" s="581"/>
      <c r="L184" s="586"/>
      <c r="M184" s="586"/>
      <c r="N184" s="586"/>
      <c r="O184" s="58"/>
      <c r="P184"/>
      <c r="Q184" s="138">
        <v>1</v>
      </c>
      <c r="S184" s="138">
        <v>1</v>
      </c>
      <c r="T184" s="138">
        <v>1</v>
      </c>
      <c r="W184" s="701"/>
      <c r="X184" s="452" t="s">
        <v>25</v>
      </c>
      <c r="Y184" s="677" t="str">
        <f t="shared" si="61"/>
        <v/>
      </c>
      <c r="Z184" s="677"/>
      <c r="AA184" s="677"/>
      <c r="AB184" s="678"/>
      <c r="AC184" s="452" t="s">
        <v>25</v>
      </c>
      <c r="AD184" s="675" t="str">
        <f t="shared" si="54"/>
        <v/>
      </c>
      <c r="AE184" s="675"/>
      <c r="AF184" s="675"/>
      <c r="AG184" s="676"/>
      <c r="AH184" s="443" t="str">
        <f t="shared" si="62"/>
        <v/>
      </c>
      <c r="AI184" s="443" t="str">
        <f t="shared" si="63"/>
        <v/>
      </c>
      <c r="AL184" s="449" t="str">
        <f>Y184</f>
        <v/>
      </c>
      <c r="AM184" s="449" t="str">
        <f>AD184</f>
        <v/>
      </c>
      <c r="AN184" s="450" t="str">
        <f>AH184</f>
        <v/>
      </c>
      <c r="AO184" s="451" t="str">
        <f>AI184</f>
        <v/>
      </c>
      <c r="AP184" s="447">
        <f t="shared" si="58"/>
        <v>0</v>
      </c>
      <c r="AT184" s="447">
        <v>7</v>
      </c>
      <c r="AU184" s="448" t="str">
        <f t="array" ref="AU184">IF($AT184&gt;$AR$177,"",INDEX(AL$178:AL$189,MATCH($AT184,$AP$178:$AP$189,0)))</f>
        <v/>
      </c>
      <c r="AV184" s="448" t="str">
        <f t="array" ref="AV184">IF($AT184&gt;$AR$177,"",INDEX(AM$178:AM$189,MATCH($AT184,$AP$178:$AP$189,0)))</f>
        <v/>
      </c>
      <c r="AW184" s="448" t="str">
        <f t="array" ref="AW184">IF($AT184&gt;$AR$177,"",INDEX(AN$178:AN$189,MATCH($AT184,$AP$178:$AP$189,0)))</f>
        <v/>
      </c>
      <c r="AX184" s="448" t="str">
        <f t="array" ref="AX184">IF($AT184&gt;$AR$177,"",INDEX(AO$178:AO$189,MATCH($AT184,$AP$178:$AP$189,0)))</f>
        <v/>
      </c>
      <c r="BI184"/>
      <c r="BJ184"/>
      <c r="BM184" s="80">
        <f t="shared" si="59"/>
        <v>6</v>
      </c>
      <c r="BN184" s="80" t="str">
        <f>IF(BF184=$AP$14,BI184,"xxxxxxx")</f>
        <v>xxxxxxx</v>
      </c>
      <c r="BO184" s="80" t="e">
        <f t="shared" si="60"/>
        <v>#N/A</v>
      </c>
      <c r="BP184" s="81" t="b">
        <f>IF(COUNT(SEARCH({"XX";"XXX";"XXXX";"XXXXX";"XXXXXX";"XXXXXXX"},BO184)),BO184)</f>
        <v>0</v>
      </c>
    </row>
    <row r="185" spans="3:68" ht="37.5" hidden="1" customHeight="1" x14ac:dyDescent="0.25">
      <c r="C185" s="669"/>
      <c r="D185" s="27"/>
      <c r="E185" s="587"/>
      <c r="F185" s="587"/>
      <c r="G185" s="587"/>
      <c r="H185" s="587"/>
      <c r="I185" s="27" t="s">
        <v>25</v>
      </c>
      <c r="J185" s="284" t="s">
        <v>20</v>
      </c>
      <c r="K185" s="581"/>
      <c r="L185" s="586"/>
      <c r="M185" s="586"/>
      <c r="N185" s="586"/>
      <c r="O185" s="58"/>
      <c r="P185"/>
      <c r="Q185" s="138">
        <v>1</v>
      </c>
      <c r="S185" s="138">
        <v>1</v>
      </c>
      <c r="T185" s="138">
        <v>1</v>
      </c>
      <c r="W185" s="701"/>
      <c r="X185" s="452" t="s">
        <v>25</v>
      </c>
      <c r="Y185" s="677" t="str">
        <f t="shared" si="61"/>
        <v/>
      </c>
      <c r="Z185" s="677"/>
      <c r="AA185" s="677"/>
      <c r="AB185" s="678"/>
      <c r="AC185" s="452" t="s">
        <v>25</v>
      </c>
      <c r="AD185" s="675" t="str">
        <f t="shared" si="54"/>
        <v/>
      </c>
      <c r="AE185" s="675"/>
      <c r="AF185" s="675"/>
      <c r="AG185" s="676"/>
      <c r="AH185" s="443" t="str">
        <f t="shared" si="62"/>
        <v/>
      </c>
      <c r="AI185" s="443" t="str">
        <f t="shared" si="63"/>
        <v/>
      </c>
      <c r="AL185" s="449" t="str">
        <f t="shared" ref="AL185:AL188" si="64">Y185</f>
        <v/>
      </c>
      <c r="AM185" s="449" t="str">
        <f t="shared" ref="AM185:AM188" si="65">AD185</f>
        <v/>
      </c>
      <c r="AN185" s="450" t="str">
        <f t="shared" ref="AN185:AN188" si="66">AH185</f>
        <v/>
      </c>
      <c r="AO185" s="451" t="str">
        <f t="shared" ref="AO185:AO188" si="67">AI185</f>
        <v/>
      </c>
      <c r="AP185" s="447">
        <f t="shared" si="58"/>
        <v>0</v>
      </c>
      <c r="AT185" s="447">
        <v>8</v>
      </c>
      <c r="AU185" s="448" t="str">
        <f t="array" ref="AU185">IF($AT185&gt;$AR$177,"",INDEX(AL$178:AL$189,MATCH($AT185,$AP$178:$AP$189,0)))</f>
        <v/>
      </c>
      <c r="AV185" s="448" t="str">
        <f t="array" ref="AV185">IF($AT185&gt;$AR$177,"",INDEX(AM$178:AM$189,MATCH($AT185,$AP$178:$AP$189,0)))</f>
        <v/>
      </c>
      <c r="AW185" s="448" t="str">
        <f t="array" ref="AW185">IF($AT185&gt;$AR$177,"",INDEX(AN$178:AN$189,MATCH($AT185,$AP$178:$AP$189,0)))</f>
        <v/>
      </c>
      <c r="AX185" s="448" t="str">
        <f t="array" ref="AX185">IF($AT185&gt;$AR$177,"",INDEX(AO$178:AO$189,MATCH($AT185,$AP$178:$AP$189,0)))</f>
        <v/>
      </c>
      <c r="BI185"/>
      <c r="BJ185"/>
      <c r="BM185" s="80"/>
      <c r="BN185" s="80"/>
      <c r="BO185" s="80"/>
      <c r="BP185" s="81"/>
    </row>
    <row r="186" spans="3:68" ht="37.5" hidden="1" customHeight="1" x14ac:dyDescent="0.25">
      <c r="C186" s="669"/>
      <c r="D186" s="27"/>
      <c r="E186" s="587"/>
      <c r="F186" s="587"/>
      <c r="G186" s="587"/>
      <c r="H186" s="587"/>
      <c r="I186" s="27" t="s">
        <v>25</v>
      </c>
      <c r="J186" s="284" t="s">
        <v>20</v>
      </c>
      <c r="K186" s="581"/>
      <c r="L186" s="586"/>
      <c r="M186" s="586"/>
      <c r="N186" s="586"/>
      <c r="O186" s="58"/>
      <c r="P186"/>
      <c r="Q186" s="138">
        <v>1</v>
      </c>
      <c r="S186" s="138">
        <v>1</v>
      </c>
      <c r="T186" s="138">
        <v>1</v>
      </c>
      <c r="W186" s="701"/>
      <c r="X186" s="452" t="s">
        <v>25</v>
      </c>
      <c r="Y186" s="677" t="str">
        <f t="shared" si="61"/>
        <v/>
      </c>
      <c r="Z186" s="677"/>
      <c r="AA186" s="677"/>
      <c r="AB186" s="678"/>
      <c r="AC186" s="452" t="s">
        <v>25</v>
      </c>
      <c r="AD186" s="675" t="str">
        <f t="shared" si="54"/>
        <v/>
      </c>
      <c r="AE186" s="675"/>
      <c r="AF186" s="675"/>
      <c r="AG186" s="676"/>
      <c r="AH186" s="443" t="str">
        <f t="shared" si="62"/>
        <v/>
      </c>
      <c r="AI186" s="443" t="str">
        <f t="shared" si="63"/>
        <v/>
      </c>
      <c r="AL186" s="449" t="str">
        <f t="shared" si="64"/>
        <v/>
      </c>
      <c r="AM186" s="449" t="str">
        <f t="shared" si="65"/>
        <v/>
      </c>
      <c r="AN186" s="450" t="str">
        <f t="shared" si="66"/>
        <v/>
      </c>
      <c r="AO186" s="451" t="str">
        <f t="shared" si="67"/>
        <v/>
      </c>
      <c r="AP186" s="447">
        <f t="shared" si="58"/>
        <v>0</v>
      </c>
      <c r="AT186" s="447">
        <v>9</v>
      </c>
      <c r="AU186" s="448" t="str">
        <f t="array" ref="AU186">IF($AT186&gt;$AR$177,"",INDEX(AL$178:AL$189,MATCH($AT186,$AP$178:$AP$189,0)))</f>
        <v/>
      </c>
      <c r="AV186" s="448" t="str">
        <f t="array" ref="AV186">IF($AT186&gt;$AR$177,"",INDEX(AM$178:AM$189,MATCH($AT186,$AP$178:$AP$189,0)))</f>
        <v/>
      </c>
      <c r="AW186" s="448" t="str">
        <f t="array" ref="AW186">IF($AT186&gt;$AR$177,"",INDEX(AN$178:AN$189,MATCH($AT186,$AP$178:$AP$189,0)))</f>
        <v/>
      </c>
      <c r="AX186" s="448" t="str">
        <f t="array" ref="AX186">IF($AT186&gt;$AR$177,"",INDEX(AO$178:AO$189,MATCH($AT186,$AP$178:$AP$189,0)))</f>
        <v/>
      </c>
      <c r="BI186"/>
      <c r="BJ186"/>
      <c r="BM186" s="80"/>
      <c r="BN186" s="80"/>
      <c r="BO186" s="80"/>
      <c r="BP186" s="81"/>
    </row>
    <row r="187" spans="3:68" ht="37.5" hidden="1" customHeight="1" x14ac:dyDescent="0.25">
      <c r="C187" s="669"/>
      <c r="D187" s="27"/>
      <c r="E187" s="587"/>
      <c r="F187" s="587"/>
      <c r="G187" s="587"/>
      <c r="H187" s="587"/>
      <c r="I187" s="27" t="s">
        <v>25</v>
      </c>
      <c r="J187" s="284"/>
      <c r="K187" s="581"/>
      <c r="L187" s="586"/>
      <c r="M187" s="586"/>
      <c r="N187" s="586"/>
      <c r="O187" s="58"/>
      <c r="P187"/>
      <c r="Q187" s="138">
        <v>1</v>
      </c>
      <c r="S187" s="138">
        <v>1</v>
      </c>
      <c r="T187" s="138">
        <v>1</v>
      </c>
      <c r="W187" s="701"/>
      <c r="X187" s="452" t="s">
        <v>25</v>
      </c>
      <c r="Y187" s="677" t="str">
        <f t="shared" si="61"/>
        <v/>
      </c>
      <c r="Z187" s="677"/>
      <c r="AA187" s="677"/>
      <c r="AB187" s="678"/>
      <c r="AC187" s="452" t="s">
        <v>25</v>
      </c>
      <c r="AD187" s="675" t="str">
        <f t="shared" si="54"/>
        <v/>
      </c>
      <c r="AE187" s="675"/>
      <c r="AF187" s="675"/>
      <c r="AG187" s="676"/>
      <c r="AH187" s="443" t="str">
        <f t="shared" si="62"/>
        <v/>
      </c>
      <c r="AI187" s="443" t="str">
        <f t="shared" si="63"/>
        <v/>
      </c>
      <c r="AL187" s="449" t="str">
        <f t="shared" si="64"/>
        <v/>
      </c>
      <c r="AM187" s="449" t="str">
        <f t="shared" si="65"/>
        <v/>
      </c>
      <c r="AN187" s="450" t="str">
        <f t="shared" si="66"/>
        <v/>
      </c>
      <c r="AO187" s="451" t="str">
        <f t="shared" si="67"/>
        <v/>
      </c>
      <c r="AP187" s="447">
        <f t="shared" si="58"/>
        <v>0</v>
      </c>
      <c r="AT187" s="447">
        <v>10</v>
      </c>
      <c r="AU187" s="448" t="str">
        <f t="array" ref="AU187">IF($AT187&gt;$AR$177,"",INDEX(AL$178:AL$189,MATCH($AT187,$AP$178:$AP$189,0)))</f>
        <v/>
      </c>
      <c r="AV187" s="448" t="str">
        <f t="array" ref="AV187">IF($AT187&gt;$AR$177,"",INDEX(AM$178:AM$189,MATCH($AT187,$AP$178:$AP$189,0)))</f>
        <v/>
      </c>
      <c r="AW187" s="448" t="str">
        <f t="array" ref="AW187">IF($AT187&gt;$AR$177,"",INDEX(AN$178:AN$189,MATCH($AT187,$AP$178:$AP$189,0)))</f>
        <v/>
      </c>
      <c r="AX187" s="448" t="str">
        <f t="array" ref="AX187">IF($AT187&gt;$AR$177,"",INDEX(AO$178:AO$189,MATCH($AT187,$AP$178:$AP$189,0)))</f>
        <v/>
      </c>
      <c r="BI187"/>
      <c r="BJ187"/>
      <c r="BM187" s="80"/>
      <c r="BN187" s="80"/>
      <c r="BO187" s="80"/>
      <c r="BP187" s="81"/>
    </row>
    <row r="188" spans="3:68" ht="37.5" hidden="1" customHeight="1" x14ac:dyDescent="0.25">
      <c r="C188" s="669"/>
      <c r="D188" s="27"/>
      <c r="E188" s="587"/>
      <c r="F188" s="587"/>
      <c r="G188" s="587"/>
      <c r="H188" s="587"/>
      <c r="I188" s="27" t="s">
        <v>25</v>
      </c>
      <c r="J188" s="284"/>
      <c r="K188" s="581"/>
      <c r="L188" s="586"/>
      <c r="M188" s="586"/>
      <c r="N188" s="586"/>
      <c r="O188" s="58"/>
      <c r="P188"/>
      <c r="Q188" s="138">
        <v>1</v>
      </c>
      <c r="S188" s="138">
        <v>1</v>
      </c>
      <c r="T188" s="138">
        <v>1</v>
      </c>
      <c r="W188" s="701"/>
      <c r="X188" s="452" t="s">
        <v>25</v>
      </c>
      <c r="Y188" s="677" t="str">
        <f t="shared" si="61"/>
        <v/>
      </c>
      <c r="Z188" s="677"/>
      <c r="AA188" s="677"/>
      <c r="AB188" s="678"/>
      <c r="AC188" s="452" t="s">
        <v>25</v>
      </c>
      <c r="AD188" s="675" t="str">
        <f t="shared" si="54"/>
        <v/>
      </c>
      <c r="AE188" s="675"/>
      <c r="AF188" s="675"/>
      <c r="AG188" s="676"/>
      <c r="AH188" s="443" t="str">
        <f t="shared" si="62"/>
        <v/>
      </c>
      <c r="AI188" s="443" t="str">
        <f t="shared" si="63"/>
        <v/>
      </c>
      <c r="AL188" s="449" t="str">
        <f t="shared" si="64"/>
        <v/>
      </c>
      <c r="AM188" s="449" t="str">
        <f t="shared" si="65"/>
        <v/>
      </c>
      <c r="AN188" s="450" t="str">
        <f t="shared" si="66"/>
        <v/>
      </c>
      <c r="AO188" s="451" t="str">
        <f t="shared" si="67"/>
        <v/>
      </c>
      <c r="AP188" s="447">
        <f t="shared" si="58"/>
        <v>0</v>
      </c>
      <c r="AT188" s="447">
        <v>11</v>
      </c>
      <c r="AU188" s="448" t="str">
        <f t="array" ref="AU188">IF($AT188&gt;$AR$177,"",INDEX(AL$178:AL$189,MATCH($AT188,$AP$178:$AP$189,0)))</f>
        <v/>
      </c>
      <c r="AV188" s="448" t="str">
        <f t="array" ref="AV188">IF($AT188&gt;$AR$177,"",INDEX(AM$178:AM$189,MATCH($AT188,$AP$178:$AP$189,0)))</f>
        <v/>
      </c>
      <c r="AW188" s="448" t="str">
        <f t="array" ref="AW188">IF($AT188&gt;$AR$177,"",INDEX(AN$178:AN$189,MATCH($AT188,$AP$178:$AP$189,0)))</f>
        <v/>
      </c>
      <c r="AX188" s="448" t="str">
        <f t="array" ref="AX188">IF($AT188&gt;$AR$177,"",INDEX(AO$178:AO$189,MATCH($AT188,$AP$178:$AP$189,0)))</f>
        <v/>
      </c>
      <c r="BI188"/>
      <c r="BJ188"/>
      <c r="BM188" s="80"/>
      <c r="BN188" s="80"/>
      <c r="BO188" s="80"/>
      <c r="BP188" s="81"/>
    </row>
    <row r="189" spans="3:68" ht="37.5" hidden="1" customHeight="1" x14ac:dyDescent="0.25">
      <c r="C189" s="670"/>
      <c r="D189" s="27"/>
      <c r="E189" s="635"/>
      <c r="F189" s="635"/>
      <c r="G189" s="635"/>
      <c r="H189" s="635"/>
      <c r="I189" s="27" t="s">
        <v>25</v>
      </c>
      <c r="J189" s="284"/>
      <c r="K189" s="581"/>
      <c r="L189" s="586"/>
      <c r="M189" s="586"/>
      <c r="N189" s="586"/>
      <c r="O189" s="58"/>
      <c r="P189"/>
      <c r="Q189" s="138">
        <v>1</v>
      </c>
      <c r="S189" s="138">
        <v>1</v>
      </c>
      <c r="T189" s="138">
        <v>1</v>
      </c>
      <c r="W189" s="702"/>
      <c r="X189" s="452" t="s">
        <v>25</v>
      </c>
      <c r="Y189" s="677" t="str">
        <f t="shared" si="61"/>
        <v/>
      </c>
      <c r="Z189" s="677"/>
      <c r="AA189" s="677"/>
      <c r="AB189" s="678"/>
      <c r="AC189" s="452" t="s">
        <v>25</v>
      </c>
      <c r="AD189" s="675" t="str">
        <f t="shared" si="54"/>
        <v/>
      </c>
      <c r="AE189" s="675"/>
      <c r="AF189" s="675"/>
      <c r="AG189" s="676"/>
      <c r="AH189" s="443" t="str">
        <f t="shared" si="62"/>
        <v/>
      </c>
      <c r="AI189" s="443" t="str">
        <f t="shared" si="63"/>
        <v/>
      </c>
      <c r="AL189" s="449" t="str">
        <f>Y189</f>
        <v/>
      </c>
      <c r="AM189" s="449" t="str">
        <f>AD189</f>
        <v/>
      </c>
      <c r="AN189" s="450" t="str">
        <f>AH189</f>
        <v/>
      </c>
      <c r="AO189" s="451" t="str">
        <f>AI189</f>
        <v/>
      </c>
      <c r="AP189" s="447">
        <f>SUM(AND(AN189=$AL$34, AO189=$AM$34),AP188)</f>
        <v>0</v>
      </c>
      <c r="AT189" s="447">
        <v>12</v>
      </c>
      <c r="AU189" s="448" t="str">
        <f t="array" ref="AU189">IF($AT189&gt;$AR$177,"",INDEX(AL$178:AL$189,MATCH($AT189,$AP$178:$AP$189,0)))</f>
        <v/>
      </c>
      <c r="AV189" s="448" t="str">
        <f t="array" ref="AV189">IF($AT189&gt;$AR$177,"",INDEX(AM$178:AM$189,MATCH($AT189,$AP$178:$AP$189,0)))</f>
        <v/>
      </c>
      <c r="AW189" s="448" t="str">
        <f t="array" ref="AW189">IF($AT189&gt;$AR$177,"",INDEX(AN$178:AN$189,MATCH($AT189,$AP$178:$AP$189,0)))</f>
        <v/>
      </c>
      <c r="AX189" s="448" t="str">
        <f t="array" ref="AX189">IF($AT189&gt;$AR$177,"",INDEX(AO$178:AO$189,MATCH($AT189,$AP$178:$AP$189,0)))</f>
        <v/>
      </c>
      <c r="BI189"/>
      <c r="BJ189"/>
      <c r="BM189" s="80">
        <f>COUNTIF($BN$86:$BN$91,"&lt;="&amp;BN189)</f>
        <v>6</v>
      </c>
      <c r="BN189" s="80" t="str">
        <f>IF(BF189=$AP$14,BI189,"xxxxxxx")</f>
        <v>xxxxxxx</v>
      </c>
      <c r="BO189" s="80" t="e">
        <f>VLOOKUP(ROW()-ROW($BO$85),$BM$86:$BN$91,2,FALSE)</f>
        <v>#N/A</v>
      </c>
      <c r="BP189" s="81" t="b">
        <f>IF(COUNT(SEARCH({"XX";"XXX";"XXXX";"XXXXX";"XXXXXX";"XXXXXXX"},BO189)),BO189)</f>
        <v>0</v>
      </c>
    </row>
    <row r="190" spans="3:68" ht="39.950000000000003" hidden="1" customHeight="1" x14ac:dyDescent="0.25">
      <c r="C190" s="761" t="str">
        <f>W190</f>
        <v>Risques pertinents pour la garantie considérée</v>
      </c>
      <c r="D190" s="679" t="str">
        <f>X190</f>
        <v>Actions REDD+ du Module 1 (toutes les actions ne présentent pas forcément des risques pertinents pour la garantie considérée)</v>
      </c>
      <c r="E190" s="679"/>
      <c r="F190" s="679"/>
      <c r="G190" s="679"/>
      <c r="H190" s="679"/>
      <c r="I190" s="288"/>
      <c r="J190" s="281" t="str">
        <f>AC190</f>
        <v>Risques</v>
      </c>
      <c r="K190" s="652" t="str">
        <f>AH190</f>
        <v>Estimation des risques</v>
      </c>
      <c r="L190" s="653"/>
      <c r="M190" s="653"/>
      <c r="N190" s="654"/>
      <c r="O190" s="72"/>
      <c r="P190"/>
      <c r="Q190" s="137" t="s">
        <v>79</v>
      </c>
      <c r="S190" s="137" t="s">
        <v>79</v>
      </c>
      <c r="W190" s="721" t="str">
        <f>$W$95</f>
        <v>Risques pertinents pour la garantie considérée</v>
      </c>
      <c r="X190" s="723" t="str">
        <f>$X$95</f>
        <v>Actions REDD+ du Module 1 (toutes les actions ne présentent pas forcément des risques pertinents pour la garantie considérée)</v>
      </c>
      <c r="Y190" s="723"/>
      <c r="Z190" s="723"/>
      <c r="AA190" s="723"/>
      <c r="AB190" s="723"/>
      <c r="AC190" s="723" t="str">
        <f>$AC$95</f>
        <v>Risques</v>
      </c>
      <c r="AD190" s="723"/>
      <c r="AE190" s="723"/>
      <c r="AF190" s="723"/>
      <c r="AG190" s="723"/>
      <c r="AH190" s="723" t="str">
        <f>$AH$95</f>
        <v>Estimation des risques</v>
      </c>
      <c r="AI190" s="723"/>
      <c r="AL190" s="137" t="s">
        <v>83</v>
      </c>
      <c r="AR190" s="137" t="s">
        <v>81</v>
      </c>
      <c r="AU190" s="137" t="s">
        <v>77</v>
      </c>
      <c r="BI190"/>
      <c r="BJ190"/>
      <c r="BM190" s="80"/>
      <c r="BN190" s="79"/>
      <c r="BO190" s="79"/>
      <c r="BP190" s="79"/>
    </row>
    <row r="191" spans="3:68" ht="65.099999999999994" hidden="1" customHeight="1" x14ac:dyDescent="0.25">
      <c r="C191" s="762"/>
      <c r="D191" s="672" t="str">
        <f>LOOKUP($Q$191,$AE$213:$AF$215)</f>
        <v>CLIQUEZ POUR UN EXEMPLE:</v>
      </c>
      <c r="E191" s="673" t="str">
        <f>LOOKUP(Q191,AE213:AF215)</f>
        <v>CLIQUEZ POUR UN EXEMPLE:</v>
      </c>
      <c r="F191" s="673"/>
      <c r="G191" s="673"/>
      <c r="H191" s="674"/>
      <c r="I191" s="285"/>
      <c r="J191" s="323" t="str">
        <f>LOOKUP($Q$191,$AE$213:$AE$219,$AG$213:$AG$219)</f>
        <v>(Pour voir un exemple de risque, sélectionnez tout d'abord un exemple d’action REDD+ dans la liste déroulante de gauche.)</v>
      </c>
      <c r="K191" s="630" t="str">
        <f>AH191</f>
        <v>Probabilité</v>
      </c>
      <c r="L191" s="631"/>
      <c r="M191" s="630" t="str">
        <f>AI191</f>
        <v>Impact</v>
      </c>
      <c r="N191" s="631"/>
      <c r="O191" s="58"/>
      <c r="P191"/>
      <c r="Q191" s="435">
        <v>1</v>
      </c>
      <c r="R191" s="436" t="s">
        <v>59</v>
      </c>
      <c r="S191" s="437" t="str">
        <f>S177</f>
        <v>Probability</v>
      </c>
      <c r="T191" s="437" t="str">
        <f>T177</f>
        <v>Impact</v>
      </c>
      <c r="W191" s="722"/>
      <c r="X191" s="438"/>
      <c r="Y191" s="757"/>
      <c r="Z191" s="757"/>
      <c r="AA191" s="757"/>
      <c r="AB191" s="758"/>
      <c r="AC191" s="438"/>
      <c r="AD191" s="759"/>
      <c r="AE191" s="759"/>
      <c r="AF191" s="759"/>
      <c r="AG191" s="760"/>
      <c r="AH191" s="493" t="str">
        <f>$AH$96</f>
        <v>Probabilité</v>
      </c>
      <c r="AI191" s="493" t="str">
        <f>$AI$96</f>
        <v>Impact</v>
      </c>
      <c r="AL191" s="437" t="str">
        <f>$X$95</f>
        <v>Actions REDD+ du Module 1 (toutes les actions ne présentent pas forcément des risques pertinents pour la garantie considérée)</v>
      </c>
      <c r="AM191" s="437" t="str">
        <f>$AC$95</f>
        <v>Risques</v>
      </c>
      <c r="AN191" s="437" t="str">
        <f>$AH$96</f>
        <v>Probabilité</v>
      </c>
      <c r="AO191" s="437" t="str">
        <f>$AI$96</f>
        <v>Impact</v>
      </c>
      <c r="AP191" s="441" t="s">
        <v>80</v>
      </c>
      <c r="AR191" s="138">
        <f>MAX(AP192:AP206)</f>
        <v>0</v>
      </c>
      <c r="AT191" s="441" t="s">
        <v>82</v>
      </c>
      <c r="AU191" s="437" t="str">
        <f>$X$95</f>
        <v>Actions REDD+ du Module 1 (toutes les actions ne présentent pas forcément des risques pertinents pour la garantie considérée)</v>
      </c>
      <c r="AV191" s="437" t="str">
        <f>$AC$95</f>
        <v>Risques</v>
      </c>
      <c r="AW191" s="437" t="str">
        <f>$AH$96</f>
        <v>Probabilité</v>
      </c>
      <c r="AX191" s="437" t="str">
        <f>$AI$96</f>
        <v>Impact</v>
      </c>
      <c r="BI191"/>
      <c r="BJ191"/>
      <c r="BM191" s="78" t="s">
        <v>28</v>
      </c>
      <c r="BN191" s="78" t="s">
        <v>38</v>
      </c>
      <c r="BO191" s="78" t="s">
        <v>36</v>
      </c>
      <c r="BP191" s="79"/>
    </row>
    <row r="192" spans="3:68" ht="38.25" hidden="1" customHeight="1" x14ac:dyDescent="0.25">
      <c r="C192" s="762"/>
      <c r="D192" s="126"/>
      <c r="E192" s="671"/>
      <c r="F192" s="671"/>
      <c r="G192" s="671"/>
      <c r="H192" s="671"/>
      <c r="I192" s="306" t="s">
        <v>25</v>
      </c>
      <c r="J192" s="284"/>
      <c r="K192" s="581"/>
      <c r="L192" s="586"/>
      <c r="M192" s="586"/>
      <c r="N192" s="586"/>
      <c r="O192" s="58"/>
      <c r="P192"/>
      <c r="Q192" s="138">
        <v>1</v>
      </c>
      <c r="S192" s="139">
        <v>1</v>
      </c>
      <c r="T192" s="453">
        <v>1</v>
      </c>
      <c r="W192" s="722"/>
      <c r="X192" s="442" t="s">
        <v>25</v>
      </c>
      <c r="Y192" s="675" t="str">
        <f>LOOKUP(Q192,$AG$13:$AG$29,$AH$13:$AH$29)</f>
        <v/>
      </c>
      <c r="Z192" s="675"/>
      <c r="AA192" s="675"/>
      <c r="AB192" s="676"/>
      <c r="AC192" s="442" t="s">
        <v>25</v>
      </c>
      <c r="AD192" s="677" t="str">
        <f t="shared" ref="AD192:AD206" si="68">IF(J192=0,"",J192)</f>
        <v/>
      </c>
      <c r="AE192" s="677"/>
      <c r="AF192" s="677"/>
      <c r="AG192" s="678"/>
      <c r="AH192" s="454" t="str">
        <f>LOOKUP(S192,$AL$13:$AL$16,$AM$13:$AM$16)</f>
        <v/>
      </c>
      <c r="AI192" s="454" t="str">
        <f>LOOKUP(T192,$AL$13:$AL$16,$AN$13:$AN$16)</f>
        <v/>
      </c>
      <c r="AL192" s="444" t="str">
        <f t="shared" ref="AL192:AL197" si="69">Y192</f>
        <v/>
      </c>
      <c r="AM192" s="444" t="str">
        <f t="shared" ref="AM192:AM197" si="70">AD192</f>
        <v/>
      </c>
      <c r="AN192" s="446" t="str">
        <f t="shared" ref="AN192:AN197" si="71">AH192</f>
        <v/>
      </c>
      <c r="AO192" s="446" t="str">
        <f t="shared" ref="AO192:AO197" si="72">AI192</f>
        <v/>
      </c>
      <c r="AP192" s="447">
        <f t="shared" ref="AP192:AP204" si="73">SUM(AND(AN192=$AO$34, AO192=$AP$34),AP191)</f>
        <v>0</v>
      </c>
      <c r="AT192" s="447">
        <v>1</v>
      </c>
      <c r="AU192" s="448" t="str">
        <f t="array" ref="AU192">IF($AT192&gt;$AR$191,"",INDEX(AL$192:AL$206,MATCH($AT192,$AP$192:$AP$206,0)))</f>
        <v/>
      </c>
      <c r="AV192" s="448" t="str">
        <f t="array" ref="AV192">IF($AT192&gt;$AR$191,"",INDEX(AM$192:AM$206,MATCH($AT192,$AP$192:$AP$206,0)))</f>
        <v/>
      </c>
      <c r="AW192" s="448" t="str">
        <f t="array" ref="AW192">IF($AT192&gt;$AR$191,"",INDEX(AN$192:AN$206,MATCH($AT192,$AP$192:$AP$206,0)))</f>
        <v/>
      </c>
      <c r="AX192" s="448" t="str">
        <f t="array" ref="AX192">IF($AT192&gt;$AR$191,"",INDEX(AO$192:AO$206,MATCH($AT192,$AP$192:$AP$206,0)))</f>
        <v/>
      </c>
      <c r="BI192"/>
      <c r="BJ192"/>
      <c r="BM192" s="80">
        <f t="shared" ref="BM192:BM198" si="74">COUNTIF($BN$97:$BN$102,"&lt;="&amp;BN192)</f>
        <v>1</v>
      </c>
      <c r="BN192" s="80" t="str">
        <f>IF(BF192=$AP$14,BI192,"xx")</f>
        <v>xx</v>
      </c>
      <c r="BO192" s="80" t="e">
        <f t="shared" ref="BO192:BO198" si="75">VLOOKUP(ROW()-ROW($BO$96),$BM$97:$BN$102,2,FALSE)</f>
        <v>#N/A</v>
      </c>
      <c r="BP192" s="79"/>
    </row>
    <row r="193" spans="3:68" ht="37.5" hidden="1" customHeight="1" x14ac:dyDescent="0.25">
      <c r="C193" s="762"/>
      <c r="D193" s="27"/>
      <c r="E193" s="635"/>
      <c r="F193" s="635"/>
      <c r="G193" s="635"/>
      <c r="H193" s="635"/>
      <c r="I193" s="27" t="s">
        <v>25</v>
      </c>
      <c r="J193" s="284" t="s">
        <v>20</v>
      </c>
      <c r="K193" s="581"/>
      <c r="L193" s="586"/>
      <c r="M193" s="586"/>
      <c r="N193" s="586"/>
      <c r="O193" s="58"/>
      <c r="P193"/>
      <c r="Q193" s="138">
        <v>1</v>
      </c>
      <c r="S193" s="139">
        <v>1</v>
      </c>
      <c r="T193" s="453">
        <v>1</v>
      </c>
      <c r="W193" s="722"/>
      <c r="X193" s="442" t="s">
        <v>25</v>
      </c>
      <c r="Y193" s="675" t="str">
        <f t="shared" ref="Y193:Y206" si="76">LOOKUP(Q193,$AG$13:$AG$29,$AH$13:$AH$29)</f>
        <v/>
      </c>
      <c r="Z193" s="675"/>
      <c r="AA193" s="675"/>
      <c r="AB193" s="676"/>
      <c r="AC193" s="442" t="s">
        <v>25</v>
      </c>
      <c r="AD193" s="677" t="str">
        <f t="shared" si="68"/>
        <v/>
      </c>
      <c r="AE193" s="677"/>
      <c r="AF193" s="677"/>
      <c r="AG193" s="678"/>
      <c r="AH193" s="454" t="str">
        <f t="shared" ref="AH193:AH206" si="77">LOOKUP(S193,$AL$13:$AL$16,$AM$13:$AM$16)</f>
        <v/>
      </c>
      <c r="AI193" s="454" t="str">
        <f t="shared" ref="AI193:AI206" si="78">LOOKUP(T193,$AL$13:$AL$16,$AN$13:$AN$16)</f>
        <v/>
      </c>
      <c r="AL193" s="449" t="str">
        <f t="shared" si="69"/>
        <v/>
      </c>
      <c r="AM193" s="449" t="str">
        <f t="shared" si="70"/>
        <v/>
      </c>
      <c r="AN193" s="451" t="str">
        <f t="shared" si="71"/>
        <v/>
      </c>
      <c r="AO193" s="451" t="str">
        <f t="shared" si="72"/>
        <v/>
      </c>
      <c r="AP193" s="447">
        <f t="shared" si="73"/>
        <v>0</v>
      </c>
      <c r="AT193" s="447">
        <v>2</v>
      </c>
      <c r="AU193" s="448" t="str">
        <f t="array" ref="AU193">IF($AT193&gt;$AR$191,"",INDEX(AL$192:AL$206,MATCH($AT193,$AP$192:$AP$206,0)))</f>
        <v/>
      </c>
      <c r="AV193" s="448" t="str">
        <f t="array" ref="AV193">IF($AT193&gt;$AR$191,"",INDEX(AM$192:AM$206,MATCH($AT193,$AP$192:$AP$206,0)))</f>
        <v/>
      </c>
      <c r="AW193" s="448" t="str">
        <f t="array" ref="AW193">IF($AT193&gt;$AR$191,"",INDEX(AN$192:AN$206,MATCH($AT193,$AP$192:$AP$206,0)))</f>
        <v/>
      </c>
      <c r="AX193" s="448" t="str">
        <f t="array" ref="AX193">IF($AT193&gt;$AR$191,"",INDEX(AO$192:AO$206,MATCH($AT193,$AP$192:$AP$206,0)))</f>
        <v/>
      </c>
      <c r="BI193"/>
      <c r="BJ193"/>
      <c r="BM193" s="80">
        <f t="shared" si="74"/>
        <v>2</v>
      </c>
      <c r="BN193" s="80" t="str">
        <f>IF(BF193=$AP$14,BI193,"xxx")</f>
        <v>xxx</v>
      </c>
      <c r="BO193" s="80" t="e">
        <f t="shared" si="75"/>
        <v>#N/A</v>
      </c>
      <c r="BP193" s="79"/>
    </row>
    <row r="194" spans="3:68" ht="37.5" hidden="1" customHeight="1" x14ac:dyDescent="0.25">
      <c r="C194" s="762"/>
      <c r="D194" s="27"/>
      <c r="E194" s="635"/>
      <c r="F194" s="635"/>
      <c r="G194" s="635"/>
      <c r="H194" s="635"/>
      <c r="I194" s="27" t="s">
        <v>25</v>
      </c>
      <c r="J194" s="284" t="s">
        <v>20</v>
      </c>
      <c r="K194" s="581"/>
      <c r="L194" s="586"/>
      <c r="M194" s="586"/>
      <c r="N194" s="586"/>
      <c r="O194" s="58"/>
      <c r="P194"/>
      <c r="Q194" s="138">
        <v>1</v>
      </c>
      <c r="S194" s="139">
        <v>1</v>
      </c>
      <c r="T194" s="453">
        <v>1</v>
      </c>
      <c r="W194" s="722"/>
      <c r="X194" s="442" t="s">
        <v>25</v>
      </c>
      <c r="Y194" s="675" t="str">
        <f t="shared" si="76"/>
        <v/>
      </c>
      <c r="Z194" s="675"/>
      <c r="AA194" s="675"/>
      <c r="AB194" s="676"/>
      <c r="AC194" s="442" t="s">
        <v>25</v>
      </c>
      <c r="AD194" s="677" t="str">
        <f t="shared" si="68"/>
        <v/>
      </c>
      <c r="AE194" s="677"/>
      <c r="AF194" s="677"/>
      <c r="AG194" s="678"/>
      <c r="AH194" s="454" t="str">
        <f t="shared" si="77"/>
        <v/>
      </c>
      <c r="AI194" s="454" t="str">
        <f t="shared" si="78"/>
        <v/>
      </c>
      <c r="AL194" s="449" t="str">
        <f t="shared" si="69"/>
        <v/>
      </c>
      <c r="AM194" s="449" t="str">
        <f t="shared" si="70"/>
        <v/>
      </c>
      <c r="AN194" s="451" t="str">
        <f t="shared" si="71"/>
        <v/>
      </c>
      <c r="AO194" s="451" t="str">
        <f t="shared" si="72"/>
        <v/>
      </c>
      <c r="AP194" s="447">
        <f t="shared" si="73"/>
        <v>0</v>
      </c>
      <c r="AT194" s="447">
        <v>3</v>
      </c>
      <c r="AU194" s="448" t="str">
        <f t="array" ref="AU194">IF($AT194&gt;$AR$191,"",INDEX(AL$192:AL$206,MATCH($AT194,$AP$192:$AP$206,0)))</f>
        <v/>
      </c>
      <c r="AV194" s="448" t="str">
        <f t="array" ref="AV194">IF($AT194&gt;$AR$191,"",INDEX(AM$192:AM$206,MATCH($AT194,$AP$192:$AP$206,0)))</f>
        <v/>
      </c>
      <c r="AW194" s="448" t="str">
        <f t="array" ref="AW194">IF($AT194&gt;$AR$191,"",INDEX(AN$192:AN$206,MATCH($AT194,$AP$192:$AP$206,0)))</f>
        <v/>
      </c>
      <c r="AX194" s="448" t="str">
        <f t="array" ref="AX194">IF($AT194&gt;$AR$191,"",INDEX(AO$192:AO$206,MATCH($AT194,$AP$192:$AP$206,0)))</f>
        <v/>
      </c>
      <c r="BI194"/>
      <c r="BJ194"/>
      <c r="BM194" s="80">
        <f t="shared" si="74"/>
        <v>3</v>
      </c>
      <c r="BN194" s="80" t="str">
        <f>IF(BF194=$AP$14,BI194,"xxxx")</f>
        <v>xxxx</v>
      </c>
      <c r="BO194" s="80" t="e">
        <f t="shared" si="75"/>
        <v>#N/A</v>
      </c>
      <c r="BP194" s="79"/>
    </row>
    <row r="195" spans="3:68" ht="37.5" hidden="1" customHeight="1" x14ac:dyDescent="0.25">
      <c r="C195" s="762"/>
      <c r="D195" s="27"/>
      <c r="E195" s="635"/>
      <c r="F195" s="635"/>
      <c r="G195" s="635"/>
      <c r="H195" s="635"/>
      <c r="I195" s="27" t="s">
        <v>25</v>
      </c>
      <c r="J195" s="284" t="s">
        <v>20</v>
      </c>
      <c r="K195" s="581"/>
      <c r="L195" s="586"/>
      <c r="M195" s="586"/>
      <c r="N195" s="586"/>
      <c r="O195" s="58"/>
      <c r="P195"/>
      <c r="Q195" s="138">
        <v>1</v>
      </c>
      <c r="S195" s="139">
        <v>1</v>
      </c>
      <c r="T195" s="453">
        <v>1</v>
      </c>
      <c r="W195" s="722"/>
      <c r="X195" s="442" t="s">
        <v>25</v>
      </c>
      <c r="Y195" s="675" t="str">
        <f t="shared" si="76"/>
        <v/>
      </c>
      <c r="Z195" s="675"/>
      <c r="AA195" s="675"/>
      <c r="AB195" s="676"/>
      <c r="AC195" s="442" t="s">
        <v>25</v>
      </c>
      <c r="AD195" s="677" t="str">
        <f t="shared" si="68"/>
        <v/>
      </c>
      <c r="AE195" s="677"/>
      <c r="AF195" s="677"/>
      <c r="AG195" s="678"/>
      <c r="AH195" s="454" t="str">
        <f t="shared" si="77"/>
        <v/>
      </c>
      <c r="AI195" s="454" t="str">
        <f t="shared" si="78"/>
        <v/>
      </c>
      <c r="AL195" s="449" t="str">
        <f t="shared" si="69"/>
        <v/>
      </c>
      <c r="AM195" s="449" t="str">
        <f t="shared" si="70"/>
        <v/>
      </c>
      <c r="AN195" s="451" t="str">
        <f t="shared" si="71"/>
        <v/>
      </c>
      <c r="AO195" s="451" t="str">
        <f t="shared" si="72"/>
        <v/>
      </c>
      <c r="AP195" s="447">
        <f t="shared" si="73"/>
        <v>0</v>
      </c>
      <c r="AT195" s="447">
        <v>4</v>
      </c>
      <c r="AU195" s="448" t="str">
        <f t="array" ref="AU195">IF($AT195&gt;$AR$191,"",INDEX(AL$192:AL$206,MATCH($AT195,$AP$192:$AP$206,0)))</f>
        <v/>
      </c>
      <c r="AV195" s="448" t="str">
        <f t="array" ref="AV195">IF($AT195&gt;$AR$191,"",INDEX(AM$192:AM$206,MATCH($AT195,$AP$192:$AP$206,0)))</f>
        <v/>
      </c>
      <c r="AW195" s="448" t="str">
        <f t="array" ref="AW195">IF($AT195&gt;$AR$191,"",INDEX(AN$192:AN$206,MATCH($AT195,$AP$192:$AP$206,0)))</f>
        <v/>
      </c>
      <c r="AX195" s="448" t="str">
        <f t="array" ref="AX195">IF($AT195&gt;$AR$191,"",INDEX(AO$192:AO$206,MATCH($AT195,$AP$192:$AP$206,0)))</f>
        <v/>
      </c>
      <c r="BI195"/>
      <c r="BJ195"/>
      <c r="BM195" s="80">
        <f t="shared" si="74"/>
        <v>4</v>
      </c>
      <c r="BN195" s="80" t="str">
        <f>IF(BF195=$AP$14,BI195,"xxxxx")</f>
        <v>xxxxx</v>
      </c>
      <c r="BO195" s="80" t="e">
        <f t="shared" si="75"/>
        <v>#N/A</v>
      </c>
      <c r="BP195" s="79"/>
    </row>
    <row r="196" spans="3:68" ht="37.5" hidden="1" customHeight="1" x14ac:dyDescent="0.25">
      <c r="C196" s="762"/>
      <c r="D196" s="27"/>
      <c r="E196" s="635"/>
      <c r="F196" s="635"/>
      <c r="G196" s="635"/>
      <c r="H196" s="635"/>
      <c r="I196" s="27" t="s">
        <v>25</v>
      </c>
      <c r="J196" s="284" t="s">
        <v>20</v>
      </c>
      <c r="K196" s="581"/>
      <c r="L196" s="586"/>
      <c r="M196" s="586"/>
      <c r="N196" s="586"/>
      <c r="O196" s="58"/>
      <c r="P196"/>
      <c r="Q196" s="138">
        <v>1</v>
      </c>
      <c r="S196" s="139">
        <v>1</v>
      </c>
      <c r="T196" s="453">
        <v>1</v>
      </c>
      <c r="W196" s="722"/>
      <c r="X196" s="442" t="s">
        <v>25</v>
      </c>
      <c r="Y196" s="675" t="str">
        <f t="shared" si="76"/>
        <v/>
      </c>
      <c r="Z196" s="675"/>
      <c r="AA196" s="675"/>
      <c r="AB196" s="676"/>
      <c r="AC196" s="442" t="s">
        <v>25</v>
      </c>
      <c r="AD196" s="677" t="str">
        <f t="shared" si="68"/>
        <v/>
      </c>
      <c r="AE196" s="677"/>
      <c r="AF196" s="677"/>
      <c r="AG196" s="678"/>
      <c r="AH196" s="454" t="str">
        <f t="shared" si="77"/>
        <v/>
      </c>
      <c r="AI196" s="454" t="str">
        <f t="shared" si="78"/>
        <v/>
      </c>
      <c r="AL196" s="449" t="str">
        <f t="shared" si="69"/>
        <v/>
      </c>
      <c r="AM196" s="449" t="str">
        <f t="shared" si="70"/>
        <v/>
      </c>
      <c r="AN196" s="451" t="str">
        <f t="shared" si="71"/>
        <v/>
      </c>
      <c r="AO196" s="451" t="str">
        <f t="shared" si="72"/>
        <v/>
      </c>
      <c r="AP196" s="447">
        <f t="shared" si="73"/>
        <v>0</v>
      </c>
      <c r="AT196" s="447">
        <v>5</v>
      </c>
      <c r="AU196" s="448" t="str">
        <f t="array" ref="AU196">IF($AT196&gt;$AR$191,"",INDEX(AL$192:AL$206,MATCH($AT196,$AP$192:$AP$206,0)))</f>
        <v/>
      </c>
      <c r="AV196" s="448" t="str">
        <f t="array" ref="AV196">IF($AT196&gt;$AR$191,"",INDEX(AM$192:AM$206,MATCH($AT196,$AP$192:$AP$206,0)))</f>
        <v/>
      </c>
      <c r="AW196" s="448" t="str">
        <f t="array" ref="AW196">IF($AT196&gt;$AR$191,"",INDEX(AN$192:AN$206,MATCH($AT196,$AP$192:$AP$206,0)))</f>
        <v/>
      </c>
      <c r="AX196" s="448" t="str">
        <f t="array" ref="AX196">IF($AT196&gt;$AR$191,"",INDEX(AO$192:AO$206,MATCH($AT196,$AP$192:$AP$206,0)))</f>
        <v/>
      </c>
      <c r="BI196"/>
      <c r="BJ196"/>
      <c r="BM196" s="80">
        <f t="shared" si="74"/>
        <v>5</v>
      </c>
      <c r="BN196" s="80" t="str">
        <f>IF(BF196=$AP$14,BI196,"xxxxxx")</f>
        <v>xxxxxx</v>
      </c>
      <c r="BO196" s="80" t="e">
        <f t="shared" si="75"/>
        <v>#N/A</v>
      </c>
      <c r="BP196" s="79"/>
    </row>
    <row r="197" spans="3:68" ht="37.5" hidden="1" customHeight="1" x14ac:dyDescent="0.25">
      <c r="C197" s="762"/>
      <c r="D197" s="27"/>
      <c r="E197" s="635"/>
      <c r="F197" s="635"/>
      <c r="G197" s="635"/>
      <c r="H197" s="635"/>
      <c r="I197" s="27" t="s">
        <v>25</v>
      </c>
      <c r="J197" s="284" t="s">
        <v>20</v>
      </c>
      <c r="K197" s="581"/>
      <c r="L197" s="586"/>
      <c r="M197" s="586"/>
      <c r="N197" s="586"/>
      <c r="O197" s="58"/>
      <c r="P197"/>
      <c r="Q197" s="138">
        <v>1</v>
      </c>
      <c r="S197" s="139">
        <v>1</v>
      </c>
      <c r="T197" s="453">
        <v>1</v>
      </c>
      <c r="W197" s="722"/>
      <c r="X197" s="442" t="s">
        <v>25</v>
      </c>
      <c r="Y197" s="675" t="str">
        <f t="shared" si="76"/>
        <v/>
      </c>
      <c r="Z197" s="675"/>
      <c r="AA197" s="675"/>
      <c r="AB197" s="676"/>
      <c r="AC197" s="442" t="s">
        <v>25</v>
      </c>
      <c r="AD197" s="677" t="str">
        <f t="shared" si="68"/>
        <v/>
      </c>
      <c r="AE197" s="677"/>
      <c r="AF197" s="677"/>
      <c r="AG197" s="678"/>
      <c r="AH197" s="454" t="str">
        <f t="shared" si="77"/>
        <v/>
      </c>
      <c r="AI197" s="454" t="str">
        <f t="shared" si="78"/>
        <v/>
      </c>
      <c r="AL197" s="449" t="str">
        <f t="shared" si="69"/>
        <v/>
      </c>
      <c r="AM197" s="449" t="str">
        <f t="shared" si="70"/>
        <v/>
      </c>
      <c r="AN197" s="451" t="str">
        <f t="shared" si="71"/>
        <v/>
      </c>
      <c r="AO197" s="451" t="str">
        <f t="shared" si="72"/>
        <v/>
      </c>
      <c r="AP197" s="447">
        <f t="shared" si="73"/>
        <v>0</v>
      </c>
      <c r="AT197" s="447">
        <v>6</v>
      </c>
      <c r="AU197" s="448" t="str">
        <f t="array" ref="AU197">IF($AT197&gt;$AR$191,"",INDEX(AL$192:AL$206,MATCH($AT197,$AP$192:$AP$206,0)))</f>
        <v/>
      </c>
      <c r="AV197" s="448" t="str">
        <f t="array" ref="AV197">IF($AT197&gt;$AR$191,"",INDEX(AM$192:AM$206,MATCH($AT197,$AP$192:$AP$206,0)))</f>
        <v/>
      </c>
      <c r="AW197" s="448" t="str">
        <f t="array" ref="AW197">IF($AT197&gt;$AR$191,"",INDEX(AN$192:AN$206,MATCH($AT197,$AP$192:$AP$206,0)))</f>
        <v/>
      </c>
      <c r="AX197" s="448" t="str">
        <f t="array" ref="AX197">IF($AT197&gt;$AR$191,"",INDEX(AO$192:AO$206,MATCH($AT197,$AP$192:$AP$206,0)))</f>
        <v/>
      </c>
      <c r="BI197"/>
      <c r="BJ197"/>
      <c r="BM197" s="80">
        <f t="shared" si="74"/>
        <v>6</v>
      </c>
      <c r="BN197" s="80" t="str">
        <f>IF(BF197=$AP$14,BI197,"xxxxxxx")</f>
        <v>xxxxxxx</v>
      </c>
      <c r="BO197" s="80" t="e">
        <f t="shared" si="75"/>
        <v>#N/A</v>
      </c>
      <c r="BP197" s="79"/>
    </row>
    <row r="198" spans="3:68" ht="37.5" hidden="1" customHeight="1" x14ac:dyDescent="0.25">
      <c r="C198" s="762"/>
      <c r="D198" s="27"/>
      <c r="E198" s="635"/>
      <c r="F198" s="635"/>
      <c r="G198" s="635"/>
      <c r="H198" s="635"/>
      <c r="I198" s="27" t="s">
        <v>25</v>
      </c>
      <c r="J198" s="284" t="s">
        <v>20</v>
      </c>
      <c r="K198" s="581"/>
      <c r="L198" s="586"/>
      <c r="M198" s="586"/>
      <c r="N198" s="586"/>
      <c r="O198" s="58"/>
      <c r="P198"/>
      <c r="Q198" s="138">
        <v>1</v>
      </c>
      <c r="S198" s="139">
        <v>1</v>
      </c>
      <c r="T198" s="453">
        <v>1</v>
      </c>
      <c r="W198" s="722"/>
      <c r="X198" s="442" t="s">
        <v>25</v>
      </c>
      <c r="Y198" s="675" t="str">
        <f t="shared" si="76"/>
        <v/>
      </c>
      <c r="Z198" s="675"/>
      <c r="AA198" s="675"/>
      <c r="AB198" s="676"/>
      <c r="AC198" s="442" t="s">
        <v>25</v>
      </c>
      <c r="AD198" s="677" t="str">
        <f t="shared" si="68"/>
        <v/>
      </c>
      <c r="AE198" s="677"/>
      <c r="AF198" s="677"/>
      <c r="AG198" s="678"/>
      <c r="AH198" s="454" t="str">
        <f t="shared" si="77"/>
        <v/>
      </c>
      <c r="AI198" s="454" t="str">
        <f t="shared" si="78"/>
        <v/>
      </c>
      <c r="AL198" s="449" t="str">
        <f>Y198</f>
        <v/>
      </c>
      <c r="AM198" s="449" t="str">
        <f>AD198</f>
        <v/>
      </c>
      <c r="AN198" s="451" t="str">
        <f>AH198</f>
        <v/>
      </c>
      <c r="AO198" s="451" t="str">
        <f>AI198</f>
        <v/>
      </c>
      <c r="AP198" s="447">
        <f t="shared" si="73"/>
        <v>0</v>
      </c>
      <c r="AT198" s="447">
        <v>7</v>
      </c>
      <c r="AU198" s="448" t="str">
        <f t="array" ref="AU198">IF($AT198&gt;$AR$191,"",INDEX(AL$192:AL$206,MATCH($AT198,$AP$192:$AP$206,0)))</f>
        <v/>
      </c>
      <c r="AV198" s="448" t="str">
        <f t="array" ref="AV198">IF($AT198&gt;$AR$191,"",INDEX(AM$192:AM$206,MATCH($AT198,$AP$192:$AP$206,0)))</f>
        <v/>
      </c>
      <c r="AW198" s="448" t="str">
        <f t="array" ref="AW198">IF($AT198&gt;$AR$191,"",INDEX(AN$192:AN$206,MATCH($AT198,$AP$192:$AP$206,0)))</f>
        <v/>
      </c>
      <c r="AX198" s="448" t="str">
        <f t="array" ref="AX198">IF($AT198&gt;$AR$191,"",INDEX(AO$192:AO$206,MATCH($AT198,$AP$192:$AP$206,0)))</f>
        <v/>
      </c>
      <c r="BI198"/>
      <c r="BJ198"/>
      <c r="BM198" s="80">
        <f t="shared" si="74"/>
        <v>6</v>
      </c>
      <c r="BN198" s="80" t="str">
        <f>IF(BF198=$AP$14,BI198,"xxxxxxx")</f>
        <v>xxxxxxx</v>
      </c>
      <c r="BO198" s="80" t="e">
        <f t="shared" si="75"/>
        <v>#N/A</v>
      </c>
      <c r="BP198" s="79"/>
    </row>
    <row r="199" spans="3:68" ht="37.5" hidden="1" customHeight="1" x14ac:dyDescent="0.25">
      <c r="C199" s="762"/>
      <c r="D199" s="27"/>
      <c r="E199" s="587"/>
      <c r="F199" s="587"/>
      <c r="G199" s="587"/>
      <c r="H199" s="587"/>
      <c r="I199" s="27" t="s">
        <v>25</v>
      </c>
      <c r="J199" s="284" t="s">
        <v>20</v>
      </c>
      <c r="K199" s="581"/>
      <c r="L199" s="586"/>
      <c r="M199" s="586"/>
      <c r="N199" s="586"/>
      <c r="O199" s="58"/>
      <c r="P199"/>
      <c r="Q199" s="138">
        <v>1</v>
      </c>
      <c r="S199" s="139">
        <v>1</v>
      </c>
      <c r="T199" s="453">
        <v>1</v>
      </c>
      <c r="W199" s="722"/>
      <c r="X199" s="442" t="s">
        <v>25</v>
      </c>
      <c r="Y199" s="675" t="str">
        <f t="shared" si="76"/>
        <v/>
      </c>
      <c r="Z199" s="675"/>
      <c r="AA199" s="675"/>
      <c r="AB199" s="676"/>
      <c r="AC199" s="442" t="s">
        <v>25</v>
      </c>
      <c r="AD199" s="677" t="str">
        <f t="shared" si="68"/>
        <v/>
      </c>
      <c r="AE199" s="677"/>
      <c r="AF199" s="677"/>
      <c r="AG199" s="678"/>
      <c r="AH199" s="454" t="str">
        <f t="shared" si="77"/>
        <v/>
      </c>
      <c r="AI199" s="454" t="str">
        <f t="shared" si="78"/>
        <v/>
      </c>
      <c r="AL199" s="449" t="str">
        <f t="shared" ref="AL199:AL204" si="79">Y199</f>
        <v/>
      </c>
      <c r="AM199" s="449" t="str">
        <f t="shared" ref="AM199:AM204" si="80">AD199</f>
        <v/>
      </c>
      <c r="AN199" s="451" t="str">
        <f t="shared" ref="AN199:AN204" si="81">AH199</f>
        <v/>
      </c>
      <c r="AO199" s="451" t="str">
        <f t="shared" ref="AO199:AO204" si="82">AI199</f>
        <v/>
      </c>
      <c r="AP199" s="447">
        <f t="shared" si="73"/>
        <v>0</v>
      </c>
      <c r="AT199" s="447">
        <v>8</v>
      </c>
      <c r="AU199" s="448" t="str">
        <f t="array" ref="AU199">IF($AT199&gt;$AR$191,"",INDEX(AL$192:AL$206,MATCH($AT199,$AP$192:$AP$206,0)))</f>
        <v/>
      </c>
      <c r="AV199" s="448" t="str">
        <f t="array" ref="AV199">IF($AT199&gt;$AR$191,"",INDEX(AM$192:AM$206,MATCH($AT199,$AP$192:$AP$206,0)))</f>
        <v/>
      </c>
      <c r="AW199" s="448" t="str">
        <f t="array" ref="AW199">IF($AT199&gt;$AR$191,"",INDEX(AN$192:AN$206,MATCH($AT199,$AP$192:$AP$206,0)))</f>
        <v/>
      </c>
      <c r="AX199" s="448" t="str">
        <f t="array" ref="AX199">IF($AT199&gt;$AR$191,"",INDEX(AO$192:AO$206,MATCH($AT199,$AP$192:$AP$206,0)))</f>
        <v/>
      </c>
      <c r="BI199"/>
      <c r="BJ199"/>
      <c r="BM199" s="80"/>
      <c r="BN199" s="80"/>
      <c r="BO199" s="80"/>
      <c r="BP199" s="79"/>
    </row>
    <row r="200" spans="3:68" ht="37.5" hidden="1" customHeight="1" x14ac:dyDescent="0.25">
      <c r="C200" s="762"/>
      <c r="D200" s="27"/>
      <c r="E200" s="587"/>
      <c r="F200" s="587"/>
      <c r="G200" s="587"/>
      <c r="H200" s="587"/>
      <c r="I200" s="27" t="s">
        <v>25</v>
      </c>
      <c r="J200" s="284" t="s">
        <v>20</v>
      </c>
      <c r="K200" s="581"/>
      <c r="L200" s="586"/>
      <c r="M200" s="586"/>
      <c r="N200" s="586"/>
      <c r="O200" s="58"/>
      <c r="P200"/>
      <c r="Q200" s="138">
        <v>1</v>
      </c>
      <c r="S200" s="139">
        <v>1</v>
      </c>
      <c r="T200" s="453">
        <v>1</v>
      </c>
      <c r="W200" s="722"/>
      <c r="X200" s="442" t="s">
        <v>25</v>
      </c>
      <c r="Y200" s="675" t="str">
        <f t="shared" si="76"/>
        <v/>
      </c>
      <c r="Z200" s="675"/>
      <c r="AA200" s="675"/>
      <c r="AB200" s="676"/>
      <c r="AC200" s="442" t="s">
        <v>25</v>
      </c>
      <c r="AD200" s="677" t="str">
        <f t="shared" si="68"/>
        <v/>
      </c>
      <c r="AE200" s="677"/>
      <c r="AF200" s="677"/>
      <c r="AG200" s="678"/>
      <c r="AH200" s="454" t="str">
        <f t="shared" si="77"/>
        <v/>
      </c>
      <c r="AI200" s="454" t="str">
        <f t="shared" si="78"/>
        <v/>
      </c>
      <c r="AL200" s="449" t="str">
        <f t="shared" si="79"/>
        <v/>
      </c>
      <c r="AM200" s="449" t="str">
        <f t="shared" si="80"/>
        <v/>
      </c>
      <c r="AN200" s="451" t="str">
        <f t="shared" si="81"/>
        <v/>
      </c>
      <c r="AO200" s="451" t="str">
        <f t="shared" si="82"/>
        <v/>
      </c>
      <c r="AP200" s="447">
        <f t="shared" si="73"/>
        <v>0</v>
      </c>
      <c r="AT200" s="447">
        <v>9</v>
      </c>
      <c r="AU200" s="448" t="str">
        <f t="array" ref="AU200">IF($AT200&gt;$AR$191,"",INDEX(AL$192:AL$206,MATCH($AT200,$AP$192:$AP$206,0)))</f>
        <v/>
      </c>
      <c r="AV200" s="448" t="str">
        <f t="array" ref="AV200">IF($AT200&gt;$AR$191,"",INDEX(AM$192:AM$206,MATCH($AT200,$AP$192:$AP$206,0)))</f>
        <v/>
      </c>
      <c r="AW200" s="448" t="str">
        <f t="array" ref="AW200">IF($AT200&gt;$AR$191,"",INDEX(AN$192:AN$206,MATCH($AT200,$AP$192:$AP$206,0)))</f>
        <v/>
      </c>
      <c r="AX200" s="448" t="str">
        <f t="array" ref="AX200">IF($AT200&gt;$AR$191,"",INDEX(AO$192:AO$206,MATCH($AT200,$AP$192:$AP$206,0)))</f>
        <v/>
      </c>
      <c r="BI200"/>
      <c r="BJ200"/>
      <c r="BM200" s="80"/>
      <c r="BN200" s="80"/>
      <c r="BO200" s="80"/>
      <c r="BP200" s="79"/>
    </row>
    <row r="201" spans="3:68" ht="37.5" hidden="1" customHeight="1" x14ac:dyDescent="0.25">
      <c r="C201" s="762"/>
      <c r="D201" s="27"/>
      <c r="E201" s="587"/>
      <c r="F201" s="587"/>
      <c r="G201" s="587"/>
      <c r="H201" s="587"/>
      <c r="I201" s="27" t="s">
        <v>25</v>
      </c>
      <c r="J201" s="284"/>
      <c r="K201" s="581"/>
      <c r="L201" s="586"/>
      <c r="M201" s="586"/>
      <c r="N201" s="586"/>
      <c r="O201" s="58"/>
      <c r="P201"/>
      <c r="Q201" s="138">
        <v>1</v>
      </c>
      <c r="S201" s="139">
        <v>1</v>
      </c>
      <c r="T201" s="453">
        <v>1</v>
      </c>
      <c r="W201" s="722"/>
      <c r="X201" s="442" t="s">
        <v>25</v>
      </c>
      <c r="Y201" s="675" t="str">
        <f t="shared" si="76"/>
        <v/>
      </c>
      <c r="Z201" s="675"/>
      <c r="AA201" s="675"/>
      <c r="AB201" s="676"/>
      <c r="AC201" s="442" t="s">
        <v>25</v>
      </c>
      <c r="AD201" s="677" t="str">
        <f t="shared" si="68"/>
        <v/>
      </c>
      <c r="AE201" s="677"/>
      <c r="AF201" s="677"/>
      <c r="AG201" s="678"/>
      <c r="AH201" s="454" t="str">
        <f t="shared" si="77"/>
        <v/>
      </c>
      <c r="AI201" s="454" t="str">
        <f t="shared" si="78"/>
        <v/>
      </c>
      <c r="AL201" s="449" t="str">
        <f t="shared" si="79"/>
        <v/>
      </c>
      <c r="AM201" s="449" t="str">
        <f t="shared" si="80"/>
        <v/>
      </c>
      <c r="AN201" s="451" t="str">
        <f t="shared" si="81"/>
        <v/>
      </c>
      <c r="AO201" s="451" t="str">
        <f t="shared" si="82"/>
        <v/>
      </c>
      <c r="AP201" s="447">
        <f t="shared" si="73"/>
        <v>0</v>
      </c>
      <c r="AT201" s="447">
        <v>10</v>
      </c>
      <c r="AU201" s="448" t="str">
        <f t="array" ref="AU201">IF($AT201&gt;$AR$191,"",INDEX(AL$192:AL$206,MATCH($AT201,$AP$192:$AP$206,0)))</f>
        <v/>
      </c>
      <c r="AV201" s="448" t="str">
        <f t="array" ref="AV201">IF($AT201&gt;$AR$191,"",INDEX(AM$192:AM$206,MATCH($AT201,$AP$192:$AP$206,0)))</f>
        <v/>
      </c>
      <c r="AW201" s="448" t="str">
        <f t="array" ref="AW201">IF($AT201&gt;$AR$191,"",INDEX(AN$192:AN$206,MATCH($AT201,$AP$192:$AP$206,0)))</f>
        <v/>
      </c>
      <c r="AX201" s="448" t="str">
        <f t="array" ref="AX201">IF($AT201&gt;$AR$191,"",INDEX(AO$192:AO$206,MATCH($AT201,$AP$192:$AP$206,0)))</f>
        <v/>
      </c>
      <c r="BI201"/>
      <c r="BJ201"/>
      <c r="BM201" s="80"/>
      <c r="BN201" s="80"/>
      <c r="BO201" s="80"/>
      <c r="BP201" s="79"/>
    </row>
    <row r="202" spans="3:68" ht="37.5" hidden="1" customHeight="1" x14ac:dyDescent="0.25">
      <c r="C202" s="762"/>
      <c r="D202" s="27"/>
      <c r="E202" s="587"/>
      <c r="F202" s="587"/>
      <c r="G202" s="587"/>
      <c r="H202" s="587"/>
      <c r="I202" s="27" t="s">
        <v>25</v>
      </c>
      <c r="J202" s="284"/>
      <c r="K202" s="581"/>
      <c r="L202" s="586"/>
      <c r="M202" s="586"/>
      <c r="N202" s="586"/>
      <c r="O202" s="58"/>
      <c r="P202"/>
      <c r="Q202" s="138">
        <v>1</v>
      </c>
      <c r="S202" s="139">
        <v>1</v>
      </c>
      <c r="T202" s="453">
        <v>1</v>
      </c>
      <c r="W202" s="722"/>
      <c r="X202" s="442" t="s">
        <v>25</v>
      </c>
      <c r="Y202" s="675" t="str">
        <f t="shared" si="76"/>
        <v/>
      </c>
      <c r="Z202" s="675"/>
      <c r="AA202" s="675"/>
      <c r="AB202" s="676"/>
      <c r="AC202" s="442" t="s">
        <v>25</v>
      </c>
      <c r="AD202" s="677" t="str">
        <f t="shared" si="68"/>
        <v/>
      </c>
      <c r="AE202" s="677"/>
      <c r="AF202" s="677"/>
      <c r="AG202" s="678"/>
      <c r="AH202" s="454" t="str">
        <f t="shared" si="77"/>
        <v/>
      </c>
      <c r="AI202" s="454" t="str">
        <f t="shared" si="78"/>
        <v/>
      </c>
      <c r="AL202" s="449" t="str">
        <f t="shared" si="79"/>
        <v/>
      </c>
      <c r="AM202" s="449" t="str">
        <f t="shared" si="80"/>
        <v/>
      </c>
      <c r="AN202" s="451" t="str">
        <f t="shared" si="81"/>
        <v/>
      </c>
      <c r="AO202" s="451" t="str">
        <f t="shared" si="82"/>
        <v/>
      </c>
      <c r="AP202" s="447">
        <f t="shared" si="73"/>
        <v>0</v>
      </c>
      <c r="AT202" s="447">
        <v>11</v>
      </c>
      <c r="AU202" s="448" t="str">
        <f t="array" ref="AU202">IF($AT202&gt;$AR$191,"",INDEX(AL$192:AL$206,MATCH($AT202,$AP$192:$AP$206,0)))</f>
        <v/>
      </c>
      <c r="AV202" s="448" t="str">
        <f t="array" ref="AV202">IF($AT202&gt;$AR$191,"",INDEX(AM$192:AM$206,MATCH($AT202,$AP$192:$AP$206,0)))</f>
        <v/>
      </c>
      <c r="AW202" s="448" t="str">
        <f t="array" ref="AW202">IF($AT202&gt;$AR$191,"",INDEX(AN$192:AN$206,MATCH($AT202,$AP$192:$AP$206,0)))</f>
        <v/>
      </c>
      <c r="AX202" s="448" t="str">
        <f t="array" ref="AX202">IF($AT202&gt;$AR$191,"",INDEX(AO$192:AO$206,MATCH($AT202,$AP$192:$AP$206,0)))</f>
        <v/>
      </c>
      <c r="BI202"/>
      <c r="BJ202"/>
      <c r="BM202" s="80"/>
      <c r="BN202" s="80"/>
      <c r="BO202" s="80"/>
      <c r="BP202" s="79"/>
    </row>
    <row r="203" spans="3:68" ht="37.5" hidden="1" customHeight="1" x14ac:dyDescent="0.25">
      <c r="C203" s="762"/>
      <c r="D203" s="27"/>
      <c r="E203" s="587"/>
      <c r="F203" s="587"/>
      <c r="G203" s="587"/>
      <c r="H203" s="587"/>
      <c r="I203" s="27" t="s">
        <v>25</v>
      </c>
      <c r="J203" s="284"/>
      <c r="K203" s="581"/>
      <c r="L203" s="586"/>
      <c r="M203" s="586"/>
      <c r="N203" s="586"/>
      <c r="O203" s="58"/>
      <c r="P203"/>
      <c r="Q203" s="138">
        <v>1</v>
      </c>
      <c r="S203" s="139">
        <v>1</v>
      </c>
      <c r="T203" s="453">
        <v>1</v>
      </c>
      <c r="W203" s="722"/>
      <c r="X203" s="442" t="s">
        <v>25</v>
      </c>
      <c r="Y203" s="675" t="str">
        <f t="shared" si="76"/>
        <v/>
      </c>
      <c r="Z203" s="675"/>
      <c r="AA203" s="675"/>
      <c r="AB203" s="676"/>
      <c r="AC203" s="442" t="s">
        <v>25</v>
      </c>
      <c r="AD203" s="677" t="str">
        <f t="shared" si="68"/>
        <v/>
      </c>
      <c r="AE203" s="677"/>
      <c r="AF203" s="677"/>
      <c r="AG203" s="678"/>
      <c r="AH203" s="454" t="str">
        <f t="shared" si="77"/>
        <v/>
      </c>
      <c r="AI203" s="454" t="str">
        <f t="shared" si="78"/>
        <v/>
      </c>
      <c r="AL203" s="449" t="str">
        <f t="shared" si="79"/>
        <v/>
      </c>
      <c r="AM203" s="449" t="str">
        <f t="shared" si="80"/>
        <v/>
      </c>
      <c r="AN203" s="451" t="str">
        <f t="shared" si="81"/>
        <v/>
      </c>
      <c r="AO203" s="451" t="str">
        <f t="shared" si="82"/>
        <v/>
      </c>
      <c r="AP203" s="447">
        <f t="shared" si="73"/>
        <v>0</v>
      </c>
      <c r="AT203" s="447">
        <v>12</v>
      </c>
      <c r="AU203" s="448" t="str">
        <f t="array" ref="AU203">IF($AT203&gt;$AR$191,"",INDEX(AL$192:AL$206,MATCH($AT203,$AP$192:$AP$206,0)))</f>
        <v/>
      </c>
      <c r="AV203" s="448" t="str">
        <f t="array" ref="AV203">IF($AT203&gt;$AR$191,"",INDEX(AM$192:AM$206,MATCH($AT203,$AP$192:$AP$206,0)))</f>
        <v/>
      </c>
      <c r="AW203" s="448" t="str">
        <f t="array" ref="AW203">IF($AT203&gt;$AR$191,"",INDEX(AN$192:AN$206,MATCH($AT203,$AP$192:$AP$206,0)))</f>
        <v/>
      </c>
      <c r="AX203" s="448" t="str">
        <f t="array" ref="AX203">IF($AT203&gt;$AR$191,"",INDEX(AO$192:AO$206,MATCH($AT203,$AP$192:$AP$206,0)))</f>
        <v/>
      </c>
      <c r="BI203"/>
      <c r="BJ203"/>
      <c r="BM203" s="80"/>
      <c r="BN203" s="80"/>
      <c r="BO203" s="80"/>
      <c r="BP203" s="79"/>
    </row>
    <row r="204" spans="3:68" ht="37.5" hidden="1" customHeight="1" x14ac:dyDescent="0.25">
      <c r="C204" s="762"/>
      <c r="D204" s="27"/>
      <c r="E204" s="587"/>
      <c r="F204" s="587"/>
      <c r="G204" s="587"/>
      <c r="H204" s="587"/>
      <c r="I204" s="27" t="s">
        <v>25</v>
      </c>
      <c r="J204" s="284"/>
      <c r="K204" s="581"/>
      <c r="L204" s="586"/>
      <c r="M204" s="586"/>
      <c r="N204" s="586"/>
      <c r="O204" s="58"/>
      <c r="P204"/>
      <c r="Q204" s="138">
        <v>1</v>
      </c>
      <c r="S204" s="139">
        <v>1</v>
      </c>
      <c r="T204" s="453">
        <v>1</v>
      </c>
      <c r="W204" s="722"/>
      <c r="X204" s="442" t="s">
        <v>25</v>
      </c>
      <c r="Y204" s="675" t="str">
        <f t="shared" si="76"/>
        <v/>
      </c>
      <c r="Z204" s="675"/>
      <c r="AA204" s="675"/>
      <c r="AB204" s="676"/>
      <c r="AC204" s="442" t="s">
        <v>25</v>
      </c>
      <c r="AD204" s="677" t="str">
        <f t="shared" si="68"/>
        <v/>
      </c>
      <c r="AE204" s="677"/>
      <c r="AF204" s="677"/>
      <c r="AG204" s="678"/>
      <c r="AH204" s="454" t="str">
        <f t="shared" si="77"/>
        <v/>
      </c>
      <c r="AI204" s="454" t="str">
        <f t="shared" si="78"/>
        <v/>
      </c>
      <c r="AL204" s="449" t="str">
        <f t="shared" si="79"/>
        <v/>
      </c>
      <c r="AM204" s="449" t="str">
        <f t="shared" si="80"/>
        <v/>
      </c>
      <c r="AN204" s="451" t="str">
        <f t="shared" si="81"/>
        <v/>
      </c>
      <c r="AO204" s="451" t="str">
        <f t="shared" si="82"/>
        <v/>
      </c>
      <c r="AP204" s="447">
        <f t="shared" si="73"/>
        <v>0</v>
      </c>
      <c r="AT204" s="447">
        <v>13</v>
      </c>
      <c r="AU204" s="448" t="str">
        <f t="array" ref="AU204">IF($AT204&gt;$AR$191,"",INDEX(AL$192:AL$206,MATCH($AT204,$AP$192:$AP$206,0)))</f>
        <v/>
      </c>
      <c r="AV204" s="448" t="str">
        <f t="array" ref="AV204">IF($AT204&gt;$AR$191,"",INDEX(AM$192:AM$206,MATCH($AT204,$AP$192:$AP$206,0)))</f>
        <v/>
      </c>
      <c r="AW204" s="448" t="str">
        <f t="array" ref="AW204">IF($AT204&gt;$AR$191,"",INDEX(AN$192:AN$206,MATCH($AT204,$AP$192:$AP$206,0)))</f>
        <v/>
      </c>
      <c r="AX204" s="448" t="str">
        <f t="array" ref="AX204">IF($AT204&gt;$AR$191,"",INDEX(AO$192:AO$206,MATCH($AT204,$AP$192:$AP$206,0)))</f>
        <v/>
      </c>
      <c r="BI204"/>
      <c r="BJ204"/>
      <c r="BM204" s="80"/>
      <c r="BN204" s="80"/>
      <c r="BO204" s="80"/>
      <c r="BP204" s="79"/>
    </row>
    <row r="205" spans="3:68" ht="37.5" hidden="1" customHeight="1" x14ac:dyDescent="0.25">
      <c r="C205" s="762"/>
      <c r="D205" s="27"/>
      <c r="E205" s="635"/>
      <c r="F205" s="635"/>
      <c r="G205" s="635"/>
      <c r="H205" s="635"/>
      <c r="I205" s="27" t="s">
        <v>25</v>
      </c>
      <c r="J205" s="284"/>
      <c r="K205" s="581"/>
      <c r="L205" s="586"/>
      <c r="M205" s="586"/>
      <c r="N205" s="586"/>
      <c r="O205" s="58"/>
      <c r="P205"/>
      <c r="Q205" s="138">
        <v>1</v>
      </c>
      <c r="S205" s="139">
        <v>1</v>
      </c>
      <c r="T205" s="453">
        <v>1</v>
      </c>
      <c r="W205" s="722"/>
      <c r="X205" s="442" t="s">
        <v>25</v>
      </c>
      <c r="Y205" s="675" t="str">
        <f t="shared" si="76"/>
        <v/>
      </c>
      <c r="Z205" s="675"/>
      <c r="AA205" s="675"/>
      <c r="AB205" s="676"/>
      <c r="AC205" s="442" t="s">
        <v>25</v>
      </c>
      <c r="AD205" s="677" t="str">
        <f t="shared" ref="AD205" si="83">IF(J205=0,"",J205)</f>
        <v/>
      </c>
      <c r="AE205" s="677"/>
      <c r="AF205" s="677"/>
      <c r="AG205" s="678"/>
      <c r="AH205" s="454" t="str">
        <f t="shared" ref="AH205" si="84">LOOKUP(S205,$AL$13:$AL$16,$AM$13:$AM$16)</f>
        <v/>
      </c>
      <c r="AI205" s="454" t="str">
        <f t="shared" ref="AI205" si="85">LOOKUP(T205,$AL$13:$AL$16,$AN$13:$AN$16)</f>
        <v/>
      </c>
      <c r="AL205" s="449" t="str">
        <f>Y205</f>
        <v/>
      </c>
      <c r="AM205" s="449" t="str">
        <f>AD205</f>
        <v/>
      </c>
      <c r="AN205" s="451" t="str">
        <f>AH205</f>
        <v/>
      </c>
      <c r="AO205" s="451" t="str">
        <f>AI205</f>
        <v/>
      </c>
      <c r="AP205" s="447">
        <f>SUM(AND(AN205=$AO$34, AO205=$AP$34),AP204)</f>
        <v>0</v>
      </c>
      <c r="AT205" s="447">
        <v>14</v>
      </c>
      <c r="AU205" s="448" t="str">
        <f t="array" ref="AU205">IF($AT205&gt;$AR$191,"",INDEX(AL$192:AL$206,MATCH($AT205,$AP$192:$AP$206,0)))</f>
        <v/>
      </c>
      <c r="AV205" s="448" t="str">
        <f t="array" ref="AV205">IF($AT205&gt;$AR$191,"",INDEX(AM$192:AM$206,MATCH($AT205,$AP$192:$AP$206,0)))</f>
        <v/>
      </c>
      <c r="AW205" s="448" t="str">
        <f t="array" ref="AW205">IF($AT205&gt;$AR$191,"",INDEX(AN$192:AN$206,MATCH($AT205,$AP$192:$AP$206,0)))</f>
        <v/>
      </c>
      <c r="AX205" s="448" t="str">
        <f t="array" ref="AX205">IF($AT205&gt;$AR$191,"",INDEX(AO$192:AO$206,MATCH($AT205,$AP$192:$AP$206,0)))</f>
        <v/>
      </c>
      <c r="BI205"/>
      <c r="BJ205"/>
      <c r="BM205" s="80">
        <f>COUNTIF($BN$97:$BN$102,"&lt;="&amp;BN205)</f>
        <v>6</v>
      </c>
      <c r="BN205" s="80" t="str">
        <f>IF(BF205=$AP$14,BI205,"xxxxxxx")</f>
        <v>xxxxxxx</v>
      </c>
      <c r="BO205" s="80" t="e">
        <f>VLOOKUP(ROW()-ROW($BO$96),$BM$97:$BN$102,2,FALSE)</f>
        <v>#N/A</v>
      </c>
      <c r="BP205" s="79"/>
    </row>
    <row r="206" spans="3:68" ht="37.5" hidden="1" customHeight="1" x14ac:dyDescent="0.25">
      <c r="C206" s="762"/>
      <c r="D206" s="27"/>
      <c r="E206" s="635"/>
      <c r="F206" s="635"/>
      <c r="G206" s="635"/>
      <c r="H206" s="635"/>
      <c r="I206" s="27" t="s">
        <v>25</v>
      </c>
      <c r="J206" s="289"/>
      <c r="K206" s="584"/>
      <c r="L206" s="586"/>
      <c r="M206" s="586"/>
      <c r="N206" s="586"/>
      <c r="O206" s="58"/>
      <c r="P206"/>
      <c r="Q206" s="138">
        <v>1</v>
      </c>
      <c r="S206" s="139">
        <v>1</v>
      </c>
      <c r="T206" s="453">
        <v>1</v>
      </c>
      <c r="W206" s="722"/>
      <c r="X206" s="442" t="s">
        <v>25</v>
      </c>
      <c r="Y206" s="675" t="str">
        <f t="shared" si="76"/>
        <v/>
      </c>
      <c r="Z206" s="675"/>
      <c r="AA206" s="675"/>
      <c r="AB206" s="676"/>
      <c r="AC206" s="442" t="s">
        <v>25</v>
      </c>
      <c r="AD206" s="677" t="str">
        <f t="shared" si="68"/>
        <v/>
      </c>
      <c r="AE206" s="677"/>
      <c r="AF206" s="677"/>
      <c r="AG206" s="678"/>
      <c r="AH206" s="454" t="str">
        <f t="shared" si="77"/>
        <v/>
      </c>
      <c r="AI206" s="454" t="str">
        <f t="shared" si="78"/>
        <v/>
      </c>
      <c r="AL206" s="449" t="str">
        <f>Y206</f>
        <v/>
      </c>
      <c r="AM206" s="449" t="str">
        <f>AD206</f>
        <v/>
      </c>
      <c r="AN206" s="451" t="str">
        <f>AH206</f>
        <v/>
      </c>
      <c r="AO206" s="451" t="str">
        <f>AI206</f>
        <v/>
      </c>
      <c r="AP206" s="447">
        <f>SUM(AND(AN206=$AO$34, AO206=$AP$34),AP205)</f>
        <v>0</v>
      </c>
      <c r="AT206" s="447">
        <v>15</v>
      </c>
      <c r="AU206" s="448" t="str">
        <f t="array" ref="AU206">IF($AT206&gt;$AR$191,"",INDEX(AL$192:AL$206,MATCH($AT206,$AP$192:$AP$206,0)))</f>
        <v/>
      </c>
      <c r="AV206" s="448" t="str">
        <f t="array" ref="AV206">IF($AT206&gt;$AR$191,"",INDEX(AM$192:AM$206,MATCH($AT206,$AP$192:$AP$206,0)))</f>
        <v/>
      </c>
      <c r="AW206" s="448" t="str">
        <f t="array" ref="AW206">IF($AT206&gt;$AR$191,"",INDEX(AN$192:AN$206,MATCH($AT206,$AP$192:$AP$206,0)))</f>
        <v/>
      </c>
      <c r="AX206" s="448" t="str">
        <f t="array" ref="AX206">IF($AT206&gt;$AR$191,"",INDEX(AO$192:AO$206,MATCH($AT206,$AP$192:$AP$206,0)))</f>
        <v/>
      </c>
      <c r="BI206"/>
      <c r="BJ206"/>
      <c r="BM206" s="80">
        <f>COUNTIF($BN$97:$BN$102,"&lt;="&amp;BN206)</f>
        <v>6</v>
      </c>
      <c r="BN206" s="80" t="str">
        <f>IF(BF206=$AP$14,BI206,"xxxxxxx")</f>
        <v>xxxxxxx</v>
      </c>
      <c r="BO206" s="80" t="e">
        <f>VLOOKUP(ROW()-ROW($BO$96),$BM$97:$BN$102,2,FALSE)</f>
        <v>#N/A</v>
      </c>
      <c r="BP206" s="79"/>
    </row>
    <row r="207" spans="3:68" ht="0.95" hidden="1" customHeight="1" x14ac:dyDescent="0.25">
      <c r="C207" s="134"/>
      <c r="D207" s="136"/>
      <c r="E207" s="136"/>
      <c r="F207" s="136"/>
      <c r="G207" s="136"/>
      <c r="H207" s="136"/>
      <c r="I207" s="136"/>
      <c r="J207" s="136"/>
      <c r="BI207"/>
      <c r="BJ207"/>
      <c r="BM207" s="80"/>
      <c r="BN207" s="79"/>
      <c r="BO207" s="79"/>
      <c r="BP207" s="79"/>
    </row>
    <row r="208" spans="3:68" ht="0.95" hidden="1" customHeight="1" x14ac:dyDescent="0.25">
      <c r="C208" s="259"/>
      <c r="D208" s="260"/>
      <c r="E208" s="260"/>
      <c r="F208" s="260"/>
      <c r="G208" s="260"/>
      <c r="H208" s="260"/>
      <c r="I208" s="260"/>
      <c r="J208" s="260"/>
      <c r="BI208"/>
      <c r="BJ208"/>
      <c r="BM208" s="80"/>
      <c r="BN208" s="79"/>
      <c r="BO208" s="79"/>
      <c r="BP208" s="79"/>
    </row>
    <row r="209" spans="3:68" hidden="1" x14ac:dyDescent="0.25">
      <c r="C209" s="259"/>
      <c r="D209" s="260"/>
      <c r="E209" s="260"/>
      <c r="F209" s="260"/>
      <c r="G209" s="260"/>
      <c r="H209" s="260"/>
      <c r="I209" s="260"/>
      <c r="J209" s="260"/>
      <c r="BI209"/>
      <c r="BJ209"/>
      <c r="BM209" s="80"/>
      <c r="BN209" s="79"/>
      <c r="BO209" s="79"/>
      <c r="BP209" s="79"/>
    </row>
    <row r="210" spans="3:68" hidden="1" x14ac:dyDescent="0.25">
      <c r="C210" s="134"/>
      <c r="D210" s="136"/>
      <c r="E210" s="136"/>
      <c r="F210" s="136"/>
      <c r="G210" s="136"/>
      <c r="H210" s="136"/>
      <c r="I210" s="136"/>
      <c r="J210" s="136"/>
      <c r="W210" s="455" t="s">
        <v>52</v>
      </c>
      <c r="X210" s="456"/>
      <c r="Y210" s="455" t="s">
        <v>53</v>
      </c>
      <c r="Z210" s="457"/>
      <c r="AA210" s="118"/>
      <c r="AC210" s="455" t="str">
        <f>W210</f>
        <v>BENEFITS SECTION</v>
      </c>
      <c r="AD210" s="458"/>
      <c r="AF210" s="455" t="s">
        <v>53</v>
      </c>
      <c r="AG210" s="459"/>
    </row>
    <row r="211" spans="3:68" ht="15" hidden="1" customHeight="1" x14ac:dyDescent="0.25">
      <c r="C211" s="134"/>
      <c r="D211" s="136"/>
      <c r="E211" s="136"/>
      <c r="F211" s="136"/>
      <c r="G211" s="136"/>
      <c r="H211" s="136"/>
      <c r="I211" s="136"/>
      <c r="J211" s="136"/>
      <c r="W211" s="456"/>
      <c r="X211" s="456"/>
      <c r="Y211" s="456"/>
      <c r="Z211" s="457"/>
      <c r="AA211" s="118"/>
      <c r="AC211" s="456"/>
      <c r="AD211" s="458"/>
      <c r="AF211" s="456"/>
      <c r="AG211" s="459"/>
    </row>
    <row r="212" spans="3:68" hidden="1" x14ac:dyDescent="0.25">
      <c r="C212" s="134"/>
      <c r="D212" s="136"/>
      <c r="E212" s="136"/>
      <c r="F212" s="136"/>
      <c r="G212" s="136"/>
      <c r="H212" s="136"/>
      <c r="I212" s="136"/>
      <c r="J212" s="136"/>
      <c r="W212" s="460" t="s">
        <v>2</v>
      </c>
      <c r="X212" s="460" t="s">
        <v>54</v>
      </c>
      <c r="Y212" s="460" t="s">
        <v>2</v>
      </c>
      <c r="Z212" s="460" t="s">
        <v>55</v>
      </c>
      <c r="AA212" s="118"/>
      <c r="AC212" s="461" t="str">
        <f>W212</f>
        <v>Sample REDD+ Actions</v>
      </c>
      <c r="AD212" s="461" t="str">
        <f>X212</f>
        <v>Sample Benefits</v>
      </c>
      <c r="AE212" s="410" t="s">
        <v>20</v>
      </c>
      <c r="AF212" s="461" t="s">
        <v>2</v>
      </c>
      <c r="AG212" s="377" t="s">
        <v>55</v>
      </c>
      <c r="AH212" s="462" t="s">
        <v>20</v>
      </c>
      <c r="AL212" s="335"/>
    </row>
    <row r="213" spans="3:68" hidden="1" x14ac:dyDescent="0.25">
      <c r="C213" s="134"/>
      <c r="D213" s="136"/>
      <c r="E213" s="136"/>
      <c r="F213" s="136"/>
      <c r="G213" s="136"/>
      <c r="H213" s="136"/>
      <c r="I213" s="136"/>
      <c r="J213" s="136"/>
      <c r="W213" s="598" t="str">
        <f>$W$113</f>
        <v>CLIQUEZ POUR UN EXEMPLE:</v>
      </c>
      <c r="X213" s="598" t="str">
        <f>$X$113</f>
        <v>(Pour voir un exemple de bénéfice, sélectionnez tout d'abord un exemple d’action REDD+ dans la liste déroulante de gauche.)</v>
      </c>
      <c r="Y213" s="598" t="str">
        <f>$Y$113</f>
        <v>CLIQUEZ POUR UN EXEMPLE:</v>
      </c>
      <c r="Z213" s="598" t="str">
        <f>$Z$113</f>
        <v>(Pour voir un exemple de risque, sélectionnez tout d'abord un exemple d’action REDD+ dans la liste déroulante de gauche.)</v>
      </c>
      <c r="AA213" s="410" t="s">
        <v>20</v>
      </c>
      <c r="AC213" s="463" t="str">
        <f>W213</f>
        <v>CLIQUEZ POUR UN EXEMPLE:</v>
      </c>
      <c r="AD213" s="464" t="str">
        <f>X213</f>
        <v>(Pour voir un exemple de bénéfice, sélectionnez tout d'abord un exemple d’action REDD+ dans la liste déroulante de gauche.)</v>
      </c>
      <c r="AE213" s="465">
        <v>1</v>
      </c>
      <c r="AF213" s="463" t="str">
        <f>Y213</f>
        <v>CLIQUEZ POUR UN EXEMPLE:</v>
      </c>
      <c r="AG213" s="463" t="str">
        <f>Z213</f>
        <v>(Pour voir un exemple de risque, sélectionnez tout d'abord un exemple d’action REDD+ dans la liste déroulante de gauche.)</v>
      </c>
      <c r="AH213" s="462" t="s">
        <v>20</v>
      </c>
    </row>
    <row r="214" spans="3:68" hidden="1" x14ac:dyDescent="0.25">
      <c r="W214" s="387" t="s">
        <v>166</v>
      </c>
      <c r="X214" s="387" t="s">
        <v>295</v>
      </c>
      <c r="Y214" s="387" t="s">
        <v>166</v>
      </c>
      <c r="Z214" s="387" t="s">
        <v>299</v>
      </c>
      <c r="AA214" s="466" t="s">
        <v>61</v>
      </c>
      <c r="AC214" s="467" t="str">
        <f>CONCATENATE(AA214,"     ", W214)</f>
        <v>e.g.:     Général.</v>
      </c>
      <c r="AD214" s="467" t="str">
        <f>CONCATENATE(AA214,"     ", X214)</f>
        <v>e.g.:     Accroître la décentralisation et la délégation des pouvoirs (avec des rôles et responsabilités clairement définis) pour la gestion durable des forêts conduit à des systèmes de gouvernance et de responsabilisation plus efficaces et efficients.</v>
      </c>
      <c r="AE214" s="465">
        <v>2</v>
      </c>
      <c r="AF214" s="467" t="str">
        <f t="shared" ref="AF214:AF215" si="86">CONCATENATE(AA214,"     ", Y214)</f>
        <v>e.g.:     Général.</v>
      </c>
      <c r="AG214" s="467" t="str">
        <f t="shared" ref="AG214:AG215" si="87">CONCATENATE(AA214,"     ", Z214)</f>
        <v>e.g.:     Le manque de capacité pour appliquer les lois/réglementations existants peut conduire au renforcement des motivations à l’origine de la déforestation et avoir un effet négatif sur la confiance des acteurs dans le processus REDD+.</v>
      </c>
      <c r="AH214" s="462" t="s">
        <v>20</v>
      </c>
    </row>
    <row r="215" spans="3:68" hidden="1" x14ac:dyDescent="0.25">
      <c r="F215" s="36" t="s">
        <v>20</v>
      </c>
      <c r="P215" s="52"/>
      <c r="S215" s="52"/>
      <c r="W215" s="387" t="s">
        <v>296</v>
      </c>
      <c r="X215" s="387" t="s">
        <v>297</v>
      </c>
      <c r="Y215" s="387" t="s">
        <v>296</v>
      </c>
      <c r="Z215" s="387" t="s">
        <v>298</v>
      </c>
      <c r="AA215" s="466" t="str">
        <f>$AA$214</f>
        <v>e.g.:</v>
      </c>
      <c r="AC215" s="467" t="str">
        <f>CONCATENATE(AA215,"     ", W215)</f>
        <v>e.g.:     Réduire le nombre de nouveaux permis pour des concessions de plantation.</v>
      </c>
      <c r="AD215" s="467" t="str">
        <f>CONCATENATE(AA215,"     ", X215)</f>
        <v>e.g.:     Si le processus d’appel d’offres pour les concessions de plantation est conduit de manière transparente, il peut favoriser un contrôle plus facile en raison d’un plus petit nombre de concessions.</v>
      </c>
      <c r="AE215" s="465">
        <v>3</v>
      </c>
      <c r="AF215" s="467" t="str">
        <f t="shared" si="86"/>
        <v>e.g.:     Réduire le nombre de nouveaux permis pour des concessions de plantation.</v>
      </c>
      <c r="AG215" s="467" t="str">
        <f t="shared" si="87"/>
        <v>e.g.:     Le nombre réduits de permis n’est attribué qu’aux acteurs les plus puissants et influents.</v>
      </c>
      <c r="AH215" s="462" t="s">
        <v>20</v>
      </c>
    </row>
    <row r="216" spans="3:68" hidden="1" x14ac:dyDescent="0.25">
      <c r="F216" s="36" t="s">
        <v>20</v>
      </c>
      <c r="P216" s="52"/>
      <c r="S216" s="52"/>
      <c r="X216" s="469"/>
      <c r="Y216" s="470"/>
      <c r="AH216" s="462" t="s">
        <v>20</v>
      </c>
    </row>
    <row r="217" spans="3:68" hidden="1" x14ac:dyDescent="0.25">
      <c r="F217" s="36"/>
      <c r="P217" s="52"/>
      <c r="S217" s="52"/>
      <c r="X217" s="469"/>
      <c r="Y217" s="470"/>
      <c r="AH217" s="462" t="s">
        <v>20</v>
      </c>
    </row>
    <row r="218" spans="3:68" hidden="1" x14ac:dyDescent="0.25">
      <c r="F218" s="36"/>
      <c r="P218" s="52"/>
      <c r="S218" s="52"/>
      <c r="X218" s="469"/>
      <c r="Y218" s="470"/>
      <c r="AH218" s="462" t="s">
        <v>20</v>
      </c>
    </row>
    <row r="219" spans="3:68" hidden="1" x14ac:dyDescent="0.25">
      <c r="F219" s="36"/>
      <c r="P219" s="52"/>
      <c r="S219" s="52"/>
      <c r="X219" s="469"/>
      <c r="Y219" s="470"/>
      <c r="AH219" s="462" t="s">
        <v>20</v>
      </c>
    </row>
    <row r="220" spans="3:68" hidden="1" x14ac:dyDescent="0.25">
      <c r="F220" s="36"/>
      <c r="P220" s="52"/>
      <c r="S220" s="52"/>
      <c r="X220" s="469"/>
      <c r="Y220" s="470"/>
    </row>
    <row r="221" spans="3:68" hidden="1" x14ac:dyDescent="0.25">
      <c r="F221" s="36" t="s">
        <v>20</v>
      </c>
      <c r="P221" s="52"/>
      <c r="S221" s="52"/>
    </row>
    <row r="222" spans="3:68" hidden="1" x14ac:dyDescent="0.25">
      <c r="F222" s="36" t="s">
        <v>20</v>
      </c>
      <c r="P222" s="52"/>
      <c r="S222" s="52"/>
    </row>
    <row r="223" spans="3:68" hidden="1" x14ac:dyDescent="0.25">
      <c r="F223" s="36" t="s">
        <v>20</v>
      </c>
      <c r="P223" s="52"/>
      <c r="S223" s="52"/>
      <c r="W223" s="340"/>
      <c r="X223" s="340"/>
      <c r="Y223" s="340"/>
      <c r="Z223" s="340"/>
      <c r="AA223" s="340"/>
      <c r="AB223" s="340"/>
    </row>
    <row r="224" spans="3:68" hidden="1" x14ac:dyDescent="0.25">
      <c r="F224" s="36" t="s">
        <v>20</v>
      </c>
      <c r="P224" s="52"/>
      <c r="S224" s="52"/>
      <c r="W224" s="340"/>
      <c r="X224" s="340"/>
      <c r="Y224" s="340"/>
      <c r="Z224" s="340"/>
      <c r="AA224" s="340"/>
      <c r="AB224" s="340"/>
    </row>
    <row r="225" spans="3:68" hidden="1" x14ac:dyDescent="0.25">
      <c r="F225" s="36" t="s">
        <v>20</v>
      </c>
      <c r="P225" s="52"/>
      <c r="S225" s="52"/>
      <c r="W225" s="340"/>
      <c r="X225" s="340"/>
      <c r="Y225" s="340"/>
      <c r="Z225" s="340"/>
      <c r="AA225" s="340"/>
      <c r="AB225" s="340"/>
    </row>
    <row r="226" spans="3:68" hidden="1" x14ac:dyDescent="0.25">
      <c r="F226" s="36" t="s">
        <v>20</v>
      </c>
      <c r="P226" s="52"/>
      <c r="S226" s="52"/>
    </row>
    <row r="227" spans="3:68" hidden="1" x14ac:dyDescent="0.25">
      <c r="F227" s="36" t="s">
        <v>20</v>
      </c>
      <c r="P227" s="52"/>
      <c r="S227" s="52"/>
    </row>
    <row r="228" spans="3:68" hidden="1" x14ac:dyDescent="0.25">
      <c r="F228" s="36" t="s">
        <v>20</v>
      </c>
      <c r="P228" s="52"/>
      <c r="S228" s="52"/>
    </row>
    <row r="229" spans="3:68" hidden="1" x14ac:dyDescent="0.25">
      <c r="F229" s="36" t="s">
        <v>20</v>
      </c>
      <c r="P229" s="52"/>
      <c r="S229" s="52"/>
    </row>
    <row r="230" spans="3:68" ht="131.25" hidden="1" customHeight="1" x14ac:dyDescent="0.25">
      <c r="C230" s="636" t="str">
        <f>W230</f>
        <v>Garantie (c) - Respect des connaissances et des droits des peuples autochtones et des membres des communautés locales, en tenant compte des obligations internationales pertinentes et des situations et législations nationales, et en notant que l’Assemblée générale des Nations Unies a adopté la Déclaration des Nations Unies sur les droits des peuples autochtones.</v>
      </c>
      <c r="D230" s="636"/>
      <c r="E230" s="636"/>
      <c r="F230" s="636"/>
      <c r="G230" s="636"/>
      <c r="H230" s="636"/>
      <c r="I230" s="636"/>
      <c r="J230" s="636"/>
      <c r="K230" s="636"/>
      <c r="L230" s="636"/>
      <c r="M230" s="636"/>
      <c r="N230" s="636"/>
      <c r="W230" s="698" t="str">
        <f>CONCATENATE($W$16, " - ",$X$16)</f>
        <v>Garantie (c) - Respect des connaissances et des droits des peuples autochtones et des membres des communautés locales, en tenant compte des obligations internationales pertinentes et des situations et législations nationales, et en notant que l’Assemblée générale des Nations Unies a adopté la Déclaration des Nations Unies sur les droits des peuples autochtones.</v>
      </c>
      <c r="X230" s="698"/>
      <c r="Y230" s="698"/>
      <c r="Z230" s="698"/>
      <c r="AA230" s="698"/>
      <c r="AB230" s="698"/>
      <c r="AC230" s="698"/>
      <c r="AD230" s="698"/>
      <c r="AE230" s="698"/>
      <c r="AF230" s="698"/>
      <c r="AG230" s="698"/>
      <c r="AH230" s="698"/>
      <c r="BG230" s="36"/>
      <c r="BN230" s="75"/>
      <c r="BO230"/>
      <c r="BP230"/>
    </row>
    <row r="231" spans="3:68" hidden="1" x14ac:dyDescent="0.25">
      <c r="P231"/>
      <c r="S231" s="52"/>
      <c r="BN231" s="75"/>
      <c r="BO231"/>
      <c r="BP231"/>
    </row>
    <row r="232" spans="3:68" ht="18.75" hidden="1" x14ac:dyDescent="0.3">
      <c r="C232" s="7" t="str">
        <f>W232</f>
        <v>Mode d'emploi :</v>
      </c>
      <c r="D232" s="134"/>
      <c r="E232" s="134"/>
      <c r="F232" s="134"/>
      <c r="G232" s="134"/>
      <c r="H232" s="134"/>
      <c r="I232" s="134"/>
      <c r="J232" s="134"/>
      <c r="W232" s="472" t="str">
        <f>$W$39</f>
        <v>Mode d'emploi :</v>
      </c>
      <c r="BN232" s="75"/>
      <c r="BO232"/>
      <c r="BP232"/>
    </row>
    <row r="233" spans="3:68" ht="15" hidden="1" customHeight="1" x14ac:dyDescent="0.3">
      <c r="C233" s="7"/>
      <c r="D233" s="134"/>
      <c r="E233" s="134"/>
      <c r="F233" s="134"/>
      <c r="G233" s="134"/>
      <c r="H233" s="134"/>
      <c r="I233" s="134"/>
      <c r="J233" s="134"/>
      <c r="W233" s="384"/>
      <c r="BN233" s="75"/>
      <c r="BO233"/>
      <c r="BP233"/>
    </row>
    <row r="234" spans="3:68" ht="159.94999999999999" hidden="1" customHeight="1" x14ac:dyDescent="0.25">
      <c r="C234" s="680" t="str">
        <f>W234</f>
        <v>• Passez en revue les problématiques à considérer.
• Répondez par ‘Oui’ ou ‘Non’ aux questions d'orientation (le cas échéant). Au cas où vous manquez d'informations pour répondre à la question, vous pouvez choisir «Ne sait pas».
• Importez les bénéfices et les risques dans le Tableau 2.
• Étudiez les bénéfices et les risques générés automatiquement pour s’assurer qu’ils sont appropriés au contexte national et assignez-les à des actions REDD+ spécifiques. Si plus d’une action est associée à un bénéfice ou un risque, copier et coller le texte du bénéfice ou du risque dans une des lignes vides. Si le bénéfice ou le risque ne se rapporte pas à une action REDD+ spécifique, il peut être classé dans la catégorie Général.
• Ajoutez les autres bénéfices et risques pertinents pour la garantie considérée.
• Indiquez la probabilité et l'impact des bénéfices ou des risques particuliers.</v>
      </c>
      <c r="D234" s="680"/>
      <c r="E234" s="680"/>
      <c r="F234" s="680"/>
      <c r="G234" s="680"/>
      <c r="H234" s="680"/>
      <c r="I234" s="680"/>
      <c r="J234" s="680"/>
      <c r="K234" s="680"/>
      <c r="L234" s="680"/>
      <c r="M234" s="282"/>
      <c r="W234" s="699" t="str">
        <f>$W$41</f>
        <v>• Passez en revue les problématiques à considérer.
• Répondez par ‘Oui’ ou ‘Non’ aux questions d'orientation (le cas échéant). Au cas où vous manquez d'informations pour répondre à la question, vous pouvez choisir «Ne sait pas».
• Importez les bénéfices et les risques dans le Tableau 2.
• Étudiez les bénéfices et les risques générés automatiquement pour s’assurer qu’ils sont appropriés au contexte national et assignez-les à des actions REDD+ spécifiques. Si plus d’une action est associée à un bénéfice ou un risque, copier et coller le texte du bénéfice ou du risque dans une des lignes vides. Si le bénéfice ou le risque ne se rapporte pas à une action REDD+ spécifique, il peut être classé dans la catégorie Général.
• Ajoutez les autres bénéfices et risques pertinents pour la garantie considérée.
• Indiquez la probabilité et l'impact des bénéfices ou des risques particuliers.</v>
      </c>
      <c r="X234" s="699"/>
      <c r="Y234" s="699"/>
      <c r="Z234" s="699"/>
      <c r="AA234" s="699"/>
      <c r="AB234" s="699"/>
      <c r="AC234" s="699"/>
      <c r="AD234" s="699"/>
      <c r="AE234" s="699"/>
      <c r="AF234" s="385"/>
      <c r="AG234" s="385"/>
      <c r="BN234" s="75"/>
      <c r="BO234"/>
      <c r="BP234"/>
    </row>
    <row r="235" spans="3:68" ht="22.5" hidden="1" customHeight="1" x14ac:dyDescent="0.25">
      <c r="BN235" s="75"/>
      <c r="BO235"/>
      <c r="BP235"/>
    </row>
    <row r="236" spans="3:68" ht="18.75" hidden="1" x14ac:dyDescent="0.3">
      <c r="C236" s="7" t="str">
        <f>W236</f>
        <v>Problématiques à considérer :</v>
      </c>
      <c r="D236" s="136"/>
      <c r="E236" s="136"/>
      <c r="F236" s="136"/>
      <c r="G236" s="136"/>
      <c r="H236" s="136"/>
      <c r="I236" s="136"/>
      <c r="J236" s="136"/>
      <c r="W236" s="472" t="str">
        <f>$W$43</f>
        <v>Problématiques à considérer :</v>
      </c>
      <c r="BN236" s="75"/>
      <c r="BO236"/>
      <c r="BP236"/>
    </row>
    <row r="237" spans="3:68" hidden="1" x14ac:dyDescent="0.25">
      <c r="BN237" s="75"/>
      <c r="BO237"/>
      <c r="BP237"/>
    </row>
    <row r="238" spans="3:68" ht="15" hidden="1" customHeight="1" x14ac:dyDescent="0.25">
      <c r="C238" s="264" t="str">
        <f t="shared" ref="C238:D241" si="88">W238</f>
        <v>1.</v>
      </c>
      <c r="D238" s="629" t="str">
        <f t="shared" si="88"/>
        <v>Définition/détermination des peuples autochtones et des communautés locales.</v>
      </c>
      <c r="E238" s="629"/>
      <c r="F238" s="629"/>
      <c r="G238" s="629"/>
      <c r="H238" s="629"/>
      <c r="I238" s="629"/>
      <c r="J238" s="629"/>
      <c r="K238" s="629"/>
      <c r="L238" s="629"/>
      <c r="M238" s="280"/>
      <c r="W238" s="386" t="s">
        <v>108</v>
      </c>
      <c r="X238" s="387" t="s">
        <v>300</v>
      </c>
      <c r="Y238" s="388"/>
      <c r="Z238" s="388"/>
      <c r="AA238" s="388"/>
      <c r="AB238" s="388"/>
      <c r="BG238" s="36"/>
      <c r="BN238" s="75"/>
      <c r="BO238"/>
      <c r="BP238"/>
    </row>
    <row r="239" spans="3:68" ht="15" hidden="1" customHeight="1" x14ac:dyDescent="0.25">
      <c r="C239" s="264" t="str">
        <f t="shared" si="88"/>
        <v>2.</v>
      </c>
      <c r="D239" s="629" t="str">
        <f t="shared" si="88"/>
        <v>Reconnaissance et attribution de droits aux terres, aux territoires et aux ressources.</v>
      </c>
      <c r="E239" s="629"/>
      <c r="F239" s="629"/>
      <c r="G239" s="629"/>
      <c r="H239" s="629"/>
      <c r="I239" s="629"/>
      <c r="J239" s="629"/>
      <c r="K239" s="629"/>
      <c r="L239" s="629"/>
      <c r="M239" s="280"/>
      <c r="W239" s="386" t="s">
        <v>109</v>
      </c>
      <c r="X239" s="387" t="s">
        <v>301</v>
      </c>
      <c r="Y239" s="388"/>
      <c r="Z239" s="388"/>
      <c r="AA239" s="388"/>
      <c r="AB239" s="388"/>
      <c r="BG239" s="36"/>
      <c r="BN239" s="75"/>
      <c r="BO239"/>
      <c r="BP239"/>
    </row>
    <row r="240" spans="3:68" ht="15" hidden="1" customHeight="1" x14ac:dyDescent="0.25">
      <c r="C240" s="264" t="str">
        <f t="shared" si="88"/>
        <v>3.</v>
      </c>
      <c r="D240" s="629" t="str">
        <f t="shared" si="88"/>
        <v>Droit à des compensations et/ou à d’autres recours en cas de déplacement involontaire des populations et/ou de déplacement économique.</v>
      </c>
      <c r="E240" s="629"/>
      <c r="F240" s="629"/>
      <c r="G240" s="629"/>
      <c r="H240" s="629"/>
      <c r="I240" s="629"/>
      <c r="J240" s="629"/>
      <c r="K240" s="629"/>
      <c r="L240" s="629"/>
      <c r="M240" s="280"/>
      <c r="W240" s="386" t="s">
        <v>114</v>
      </c>
      <c r="X240" s="387" t="s">
        <v>302</v>
      </c>
      <c r="Y240" s="388"/>
      <c r="Z240" s="388"/>
      <c r="AA240" s="388"/>
      <c r="AB240" s="388"/>
      <c r="BG240" s="36"/>
      <c r="BN240" s="75"/>
      <c r="BO240"/>
      <c r="BP240"/>
    </row>
    <row r="241" spans="3:72" ht="15" hidden="1" customHeight="1" x14ac:dyDescent="0.25">
      <c r="C241" s="264" t="str">
        <f t="shared" si="88"/>
        <v>4.</v>
      </c>
      <c r="D241" s="629" t="str">
        <f t="shared" si="88"/>
        <v>Droit au partage des bénéfices, le cas échéant.</v>
      </c>
      <c r="E241" s="629"/>
      <c r="F241" s="629"/>
      <c r="G241" s="629"/>
      <c r="H241" s="629"/>
      <c r="I241" s="629"/>
      <c r="J241" s="629"/>
      <c r="K241" s="629"/>
      <c r="L241" s="629"/>
      <c r="M241" s="280"/>
      <c r="W241" s="386" t="s">
        <v>110</v>
      </c>
      <c r="X241" s="387" t="s">
        <v>303</v>
      </c>
      <c r="Y241" s="388"/>
      <c r="Z241" s="388"/>
      <c r="AA241" s="388"/>
      <c r="AB241" s="388"/>
      <c r="BG241" s="36"/>
      <c r="BN241" s="75"/>
      <c r="BO241"/>
      <c r="BP241"/>
    </row>
    <row r="242" spans="3:72" ht="15" hidden="1" customHeight="1" x14ac:dyDescent="0.25">
      <c r="C242" s="264" t="str">
        <f t="shared" ref="C242:C244" si="89">W242</f>
        <v>5.</v>
      </c>
      <c r="D242" s="629" t="str">
        <f t="shared" ref="D242:D244" si="90">X242</f>
        <v>Droit à l’autodétermination.</v>
      </c>
      <c r="E242" s="629"/>
      <c r="F242" s="629"/>
      <c r="G242" s="629"/>
      <c r="H242" s="629"/>
      <c r="I242" s="629"/>
      <c r="J242" s="629"/>
      <c r="K242" s="629"/>
      <c r="L242" s="629"/>
      <c r="M242" s="280"/>
      <c r="W242" s="386" t="s">
        <v>111</v>
      </c>
      <c r="X242" s="387" t="s">
        <v>304</v>
      </c>
      <c r="Y242" s="388"/>
      <c r="Z242" s="388"/>
      <c r="AA242" s="388"/>
      <c r="AB242" s="388"/>
      <c r="BG242" s="36"/>
      <c r="BN242" s="75"/>
      <c r="BO242"/>
      <c r="BP242"/>
    </row>
    <row r="243" spans="3:72" ht="15" hidden="1" customHeight="1" x14ac:dyDescent="0.25">
      <c r="C243" s="264" t="str">
        <f t="shared" si="89"/>
        <v>6.</v>
      </c>
      <c r="D243" s="629" t="str">
        <f t="shared" si="90"/>
        <v>Droit de participer au processus décisionnel sur les questions qui les affectent.</v>
      </c>
      <c r="E243" s="629"/>
      <c r="F243" s="629"/>
      <c r="G243" s="629"/>
      <c r="H243" s="629"/>
      <c r="I243" s="629"/>
      <c r="J243" s="629"/>
      <c r="K243" s="629"/>
      <c r="L243" s="629"/>
      <c r="M243" s="280"/>
      <c r="W243" s="386" t="s">
        <v>112</v>
      </c>
      <c r="X243" s="387" t="s">
        <v>305</v>
      </c>
      <c r="Y243" s="388"/>
      <c r="Z243" s="388"/>
      <c r="AA243" s="388"/>
      <c r="AB243" s="388"/>
      <c r="BG243" s="36"/>
      <c r="BN243" s="75"/>
      <c r="BO243"/>
      <c r="BP243"/>
    </row>
    <row r="244" spans="3:72" ht="15" hidden="1" customHeight="1" x14ac:dyDescent="0.25">
      <c r="C244" s="264" t="str">
        <f t="shared" si="89"/>
        <v>7.</v>
      </c>
      <c r="D244" s="629" t="str">
        <f t="shared" si="90"/>
        <v>Consentement libre, préalable et éclairé (FPIC).</v>
      </c>
      <c r="E244" s="629"/>
      <c r="F244" s="629"/>
      <c r="G244" s="629"/>
      <c r="H244" s="629"/>
      <c r="I244" s="629"/>
      <c r="J244" s="629"/>
      <c r="K244" s="629"/>
      <c r="L244" s="629"/>
      <c r="M244" s="280"/>
      <c r="W244" s="386" t="s">
        <v>113</v>
      </c>
      <c r="X244" s="387" t="s">
        <v>306</v>
      </c>
      <c r="Y244" s="388"/>
      <c r="Z244" s="388"/>
      <c r="AA244" s="388"/>
      <c r="AB244" s="388"/>
      <c r="BG244" s="36"/>
      <c r="BN244" s="75"/>
      <c r="BO244"/>
      <c r="BP244"/>
    </row>
    <row r="245" spans="3:72" ht="30" hidden="1" customHeight="1" x14ac:dyDescent="0.25">
      <c r="C245" s="264" t="str">
        <f>W245</f>
        <v>8.</v>
      </c>
      <c r="D245" s="629" t="str">
        <f>X245</f>
        <v>Reconnaissance et protection des savoirs traditionnels, du patrimoine culturel et de la propriété intellectuelle des peuples autochtones et des communautés locales.</v>
      </c>
      <c r="E245" s="629"/>
      <c r="F245" s="629"/>
      <c r="G245" s="629"/>
      <c r="H245" s="629"/>
      <c r="I245" s="629"/>
      <c r="J245" s="629"/>
      <c r="K245" s="629"/>
      <c r="L245" s="629"/>
      <c r="M245" s="280"/>
      <c r="W245" s="386" t="s">
        <v>115</v>
      </c>
      <c r="X245" s="387" t="s">
        <v>307</v>
      </c>
      <c r="Y245" s="388"/>
      <c r="Z245" s="388"/>
      <c r="AA245" s="388"/>
      <c r="AB245" s="388"/>
      <c r="BG245" s="36"/>
      <c r="BN245" s="75"/>
      <c r="BO245"/>
      <c r="BP245"/>
    </row>
    <row r="246" spans="3:72" ht="0.95" hidden="1" customHeight="1" x14ac:dyDescent="0.25">
      <c r="C246" s="264"/>
      <c r="D246" s="262"/>
      <c r="E246" s="262"/>
      <c r="F246" s="262"/>
      <c r="G246" s="262"/>
      <c r="H246" s="262"/>
      <c r="I246" s="262"/>
      <c r="J246" s="262"/>
      <c r="K246" s="262"/>
      <c r="L246" s="262"/>
      <c r="M246" s="280"/>
      <c r="W246" s="389"/>
      <c r="X246" s="390"/>
      <c r="Y246" s="388"/>
      <c r="Z246" s="388"/>
      <c r="AA246" s="388"/>
      <c r="AB246" s="388"/>
      <c r="BG246" s="36"/>
      <c r="BN246" s="75"/>
      <c r="BO246"/>
      <c r="BP246"/>
    </row>
    <row r="247" spans="3:72" ht="0.95" hidden="1" customHeight="1" x14ac:dyDescent="0.25">
      <c r="C247" s="264"/>
      <c r="D247" s="262"/>
      <c r="E247" s="262"/>
      <c r="F247" s="262"/>
      <c r="G247" s="262"/>
      <c r="H247" s="262"/>
      <c r="I247" s="262"/>
      <c r="J247" s="262"/>
      <c r="K247" s="262"/>
      <c r="L247" s="262"/>
      <c r="M247" s="280"/>
      <c r="W247" s="389"/>
      <c r="X247" s="390"/>
      <c r="Y247" s="388"/>
      <c r="Z247" s="388"/>
      <c r="AA247" s="388"/>
      <c r="AB247" s="388"/>
      <c r="BG247" s="36"/>
      <c r="BN247" s="75"/>
      <c r="BO247"/>
      <c r="BP247"/>
    </row>
    <row r="248" spans="3:72" ht="7.5" hidden="1" customHeight="1" x14ac:dyDescent="0.25">
      <c r="C248" s="135"/>
      <c r="D248" s="135"/>
      <c r="E248" s="135"/>
      <c r="F248" s="135"/>
      <c r="G248" s="135"/>
      <c r="H248" s="135"/>
      <c r="I248" s="135"/>
      <c r="J248" s="135"/>
      <c r="W248" s="391"/>
      <c r="X248" s="392"/>
      <c r="Y248" s="392"/>
      <c r="Z248" s="392"/>
      <c r="AA248" s="392"/>
      <c r="AB248" s="392"/>
      <c r="BG248" s="36"/>
      <c r="BN248" s="83"/>
      <c r="BO248" s="75"/>
      <c r="BP248" s="75"/>
      <c r="BQ248" s="75"/>
      <c r="BR248" s="75"/>
      <c r="BS248" s="75"/>
      <c r="BT248" s="75"/>
    </row>
    <row r="249" spans="3:72" ht="15" hidden="1" customHeight="1" x14ac:dyDescent="0.25">
      <c r="C249" s="658"/>
      <c r="D249" s="658"/>
      <c r="E249" s="658"/>
      <c r="F249" s="658"/>
      <c r="G249" s="658"/>
      <c r="H249" s="658"/>
      <c r="I249" s="658"/>
      <c r="J249" s="658"/>
      <c r="W249" s="473" t="str">
        <f>$W$55</f>
        <v>Cliquez sur l'icône « - » de gauche pour réduire la vue.</v>
      </c>
      <c r="X249" s="394"/>
      <c r="Y249" s="394"/>
      <c r="Z249" s="394"/>
      <c r="AA249" s="394"/>
      <c r="AB249" s="394"/>
      <c r="AC249" s="394"/>
      <c r="AD249" s="394"/>
      <c r="BN249" s="75"/>
      <c r="BO249" s="75"/>
      <c r="BP249" s="75"/>
      <c r="BQ249" s="75"/>
      <c r="BR249" s="75"/>
      <c r="BS249" s="75"/>
      <c r="BT249" s="75"/>
    </row>
    <row r="250" spans="3:72" ht="15" hidden="1" customHeight="1" x14ac:dyDescent="0.25">
      <c r="C250" s="648"/>
      <c r="D250" s="648"/>
      <c r="E250" s="648"/>
      <c r="F250" s="648"/>
      <c r="G250" s="648"/>
      <c r="H250" s="648"/>
      <c r="I250" s="648"/>
      <c r="J250" s="648"/>
      <c r="W250" s="474" t="str">
        <f>$W$56</f>
        <v>Cliquez sur l'icône « + » de gauche pour agrandir la vue et passer en revue les problématiques à considérer.</v>
      </c>
      <c r="X250" s="396"/>
      <c r="Y250" s="396"/>
      <c r="Z250" s="396"/>
      <c r="AA250" s="396"/>
      <c r="AB250" s="396"/>
      <c r="AC250" s="396"/>
      <c r="AD250" s="396"/>
      <c r="BN250" s="75"/>
      <c r="BO250" s="75"/>
      <c r="BP250" s="75"/>
      <c r="BQ250" s="75"/>
      <c r="BR250" s="75"/>
      <c r="BS250" s="75"/>
      <c r="BT250" s="75"/>
    </row>
    <row r="251" spans="3:72" ht="22.5" hidden="1" customHeight="1" x14ac:dyDescent="0.25">
      <c r="P251"/>
      <c r="S251" s="52"/>
      <c r="X251" s="397"/>
      <c r="Y251" s="398"/>
      <c r="Z251" s="398"/>
      <c r="AA251" s="388"/>
      <c r="AB251" s="388"/>
      <c r="BN251" s="75"/>
      <c r="BO251" s="75"/>
      <c r="BP251" s="75"/>
      <c r="BQ251" s="75"/>
      <c r="BR251" s="75"/>
      <c r="BS251" s="75"/>
      <c r="BT251" s="75"/>
    </row>
    <row r="252" spans="3:72" ht="18.75" hidden="1" x14ac:dyDescent="0.3">
      <c r="C252" s="7" t="str">
        <f>W252</f>
        <v>Questions d'orientation :</v>
      </c>
      <c r="D252" s="136"/>
      <c r="E252" s="136"/>
      <c r="F252" s="136"/>
      <c r="G252" s="136"/>
      <c r="H252" s="136"/>
      <c r="I252" s="136"/>
      <c r="J252" s="136"/>
      <c r="W252" s="472" t="str">
        <f>$W$58</f>
        <v>Questions d'orientation :</v>
      </c>
      <c r="X252" s="398"/>
      <c r="Y252" s="398"/>
      <c r="Z252" s="398"/>
      <c r="AA252" s="388"/>
      <c r="AB252" s="388"/>
      <c r="BN252" s="75"/>
      <c r="BO252" s="75"/>
      <c r="BP252" s="75"/>
      <c r="BQ252" s="75"/>
      <c r="BR252" s="75"/>
      <c r="BS252" s="75"/>
      <c r="BT252" s="75"/>
    </row>
    <row r="253" spans="3:72" ht="15" hidden="1" customHeight="1" x14ac:dyDescent="0.3">
      <c r="C253" s="7"/>
      <c r="D253" s="136"/>
      <c r="E253" s="136"/>
      <c r="F253" s="136"/>
      <c r="G253" s="136"/>
      <c r="H253" s="136"/>
      <c r="I253" s="136"/>
      <c r="J253" s="136"/>
      <c r="W253" s="384"/>
      <c r="X253" s="398"/>
      <c r="Y253" s="398"/>
      <c r="Z253" s="398"/>
      <c r="AA253" s="388"/>
      <c r="AB253" s="388"/>
      <c r="BN253" s="75"/>
      <c r="BO253" s="75"/>
      <c r="BP253" s="75"/>
      <c r="BQ253" s="75"/>
      <c r="BR253" s="75"/>
      <c r="BS253" s="75"/>
      <c r="BT253" s="75"/>
    </row>
    <row r="254" spans="3:72" ht="18.75" hidden="1" customHeight="1" thickBot="1" x14ac:dyDescent="0.35">
      <c r="C254" s="617" t="str">
        <f>$C$60</f>
        <v>Veuillez répondre à chacune des questions suivantes en cliquant sur la réponse appropriée :</v>
      </c>
      <c r="D254" s="617"/>
      <c r="E254" s="617"/>
      <c r="F254" s="617"/>
      <c r="G254" s="617"/>
      <c r="H254" s="617"/>
      <c r="I254" s="617"/>
      <c r="J254" s="617"/>
      <c r="K254" s="617"/>
      <c r="L254" s="617"/>
      <c r="M254" s="279"/>
      <c r="W254" s="384"/>
      <c r="X254" s="695" t="str">
        <f>$X$60</f>
        <v>RELATED TO</v>
      </c>
      <c r="Y254" s="695" t="str">
        <f>$Y$60</f>
        <v>NUMBER</v>
      </c>
      <c r="Z254" s="695" t="str">
        <f>$Z$60</f>
        <v>TRANSLATED VALUE</v>
      </c>
      <c r="AA254" s="695" t="str">
        <f>$AA$60</f>
        <v>IF YES (Benefit)</v>
      </c>
      <c r="AB254" s="695" t="str">
        <f>$AB$60</f>
        <v>IF YES (Risk)</v>
      </c>
      <c r="AC254" s="695" t="str">
        <f>$AC$60</f>
        <v>IF NO (Benefit)</v>
      </c>
      <c r="AD254" s="695" t="str">
        <f>$AD$60</f>
        <v>IF NO (Risk)</v>
      </c>
      <c r="AE254" s="695" t="str">
        <f>$AE$60</f>
        <v>CLASIFIED TEXT</v>
      </c>
      <c r="AF254" s="695"/>
      <c r="AG254" s="695" t="str">
        <f>$AG$60</f>
        <v>SORTED TEXT</v>
      </c>
      <c r="AH254" s="695"/>
      <c r="AJ254" s="695" t="str">
        <f>$AJ$60</f>
        <v>IF "DON'T KNOW"</v>
      </c>
      <c r="AK254" s="695" t="str">
        <f>$AK$60</f>
        <v>AUTOPOPULATED TEXT</v>
      </c>
      <c r="AL254" s="695" t="str">
        <f>$AL$60</f>
        <v>SORTED TEXT</v>
      </c>
      <c r="BG254" s="75"/>
      <c r="BH254" s="75"/>
      <c r="BN254" s="75"/>
      <c r="BO254" s="75"/>
      <c r="BP254" s="75"/>
      <c r="BQ254" s="75"/>
      <c r="BR254" s="75"/>
    </row>
    <row r="255" spans="3:72" ht="28.5" hidden="1" customHeight="1" thickBot="1" x14ac:dyDescent="0.3">
      <c r="K255" s="290" t="str">
        <f>$K$61</f>
        <v>Oui</v>
      </c>
      <c r="L255" s="593" t="str">
        <f>$L$61</f>
        <v>Non</v>
      </c>
      <c r="M255" s="594" t="str">
        <f>$M$61</f>
        <v>Ne sait pas</v>
      </c>
      <c r="Q255" s="137" t="s">
        <v>79</v>
      </c>
      <c r="S255" s="137" t="s">
        <v>79</v>
      </c>
      <c r="X255" s="695"/>
      <c r="Y255" s="695"/>
      <c r="Z255" s="695"/>
      <c r="AA255" s="695"/>
      <c r="AB255" s="695"/>
      <c r="AC255" s="695"/>
      <c r="AD255" s="695"/>
      <c r="AE255" s="477" t="str">
        <f>$AE$61</f>
        <v>Benefits</v>
      </c>
      <c r="AF255" s="477" t="str">
        <f>$AF$61</f>
        <v>Risks</v>
      </c>
      <c r="AG255" s="478" t="str">
        <f>$AG$61</f>
        <v>Benefits</v>
      </c>
      <c r="AH255" s="478" t="str">
        <f>$AH$61</f>
        <v>Risks</v>
      </c>
      <c r="AJ255" s="695"/>
      <c r="AK255" s="695"/>
      <c r="AL255" s="695"/>
      <c r="BE255" s="36"/>
      <c r="BG255" s="75"/>
      <c r="BH255" s="75"/>
      <c r="BL255"/>
      <c r="BM255"/>
      <c r="BN255"/>
      <c r="BO255"/>
      <c r="BP255"/>
    </row>
    <row r="256" spans="3:72" ht="20.100000000000001" hidden="1" customHeight="1" x14ac:dyDescent="0.25">
      <c r="C256" s="681" t="str">
        <f t="shared" ref="C256:C261" si="91">W256</f>
        <v>1.       L'une des actions REDD+ identifiées dans le Module 1 est-elle susceptible de :</v>
      </c>
      <c r="D256" s="682"/>
      <c r="E256" s="682"/>
      <c r="F256" s="682"/>
      <c r="G256" s="682"/>
      <c r="H256" s="682"/>
      <c r="I256" s="682"/>
      <c r="J256" s="683"/>
      <c r="K256" s="655"/>
      <c r="L256" s="655"/>
      <c r="M256" s="656"/>
      <c r="Q256" s="162"/>
      <c r="R256" s="400"/>
      <c r="S256" s="138" t="str">
        <f>LOOKUP(Q256,$AG$31:$AH$34)</f>
        <v/>
      </c>
      <c r="W256" s="383" t="s">
        <v>309</v>
      </c>
      <c r="X256" s="401" t="s">
        <v>20</v>
      </c>
      <c r="Y256" s="402">
        <v>1</v>
      </c>
      <c r="Z256" s="403" t="str">
        <f>S256</f>
        <v/>
      </c>
      <c r="AA256" s="404" t="s">
        <v>20</v>
      </c>
      <c r="AB256" s="404" t="s">
        <v>20</v>
      </c>
      <c r="AC256" s="404" t="s">
        <v>20</v>
      </c>
      <c r="AD256" s="404" t="s">
        <v>20</v>
      </c>
      <c r="AE256" s="405" t="str">
        <f>IF(Z256=TRUE,AA256,AC256)</f>
        <v/>
      </c>
      <c r="AF256" s="485" t="str">
        <f>IF(Z256=TRUE,AB256,AD256)</f>
        <v/>
      </c>
      <c r="AG256" s="494" t="s">
        <v>20</v>
      </c>
      <c r="AH256" s="495" t="str">
        <f t="array" ref="AH256">IFERROR((IF(ROWS(AH$256:AH256)&gt;COUNTA(AF:AF),"",INDEX(AF:AF,SMALL(IF(AF$256:AF$266&lt;&gt;"",ROW(AF$256:AF$266)),ROWS(AH$256:AH256))))),"")</f>
        <v/>
      </c>
      <c r="AI256" s="408">
        <v>1</v>
      </c>
      <c r="AJ256" s="480" t="str">
        <f t="shared" ref="AJ256:AJ266" si="92">W256</f>
        <v>1.       L'une des actions REDD+ identifiées dans le Module 1 est-elle susceptible de :</v>
      </c>
      <c r="AK256" s="409" t="str">
        <f>IF(((COUNTIF(Z257:Z266,"DK"))&gt;0),AJ256,"")</f>
        <v/>
      </c>
      <c r="AL256" s="405" t="str">
        <f t="array" ref="AL256">IFERROR((IF(ROWS(AL$256:AL256)&gt;COUNTA(AK:AK),"",INDEX(AK:AK,SMALL(IF(AK$256:AK$266&lt;&gt;"",ROW(AK$256:AK$266)),ROWS(AL$256:AL256))))),"")</f>
        <v/>
      </c>
      <c r="AM256" s="410" t="s">
        <v>20</v>
      </c>
      <c r="BG256" s="75"/>
      <c r="BH256" s="75"/>
      <c r="BL256"/>
      <c r="BM256"/>
      <c r="BN256"/>
      <c r="BO256"/>
      <c r="BP256"/>
    </row>
    <row r="257" spans="3:68" s="76" customFormat="1" ht="45" hidden="1" customHeight="1" x14ac:dyDescent="0.25">
      <c r="C257" s="659" t="str">
        <f t="shared" si="91"/>
        <v>1.1.    Potentiellement affecter les droits, terres et territoires des peuples autochtones et/ou des communautés locales (indépendamment du fait que les peuples autochtones possèdent ou non des titres légaux pour ces territoires) ?</v>
      </c>
      <c r="D257" s="660"/>
      <c r="E257" s="660"/>
      <c r="F257" s="660"/>
      <c r="G257" s="660"/>
      <c r="H257" s="660"/>
      <c r="I257" s="660"/>
      <c r="J257" s="661"/>
      <c r="K257" s="174"/>
      <c r="L257" s="167"/>
      <c r="M257" s="167"/>
      <c r="Q257" s="162">
        <v>0</v>
      </c>
      <c r="R257" s="400"/>
      <c r="S257" s="138" t="str">
        <f t="shared" ref="S257:S266" si="93">LOOKUP(Q257,$AG$31:$AH$34)</f>
        <v/>
      </c>
      <c r="T257" s="400"/>
      <c r="U257" s="400"/>
      <c r="V257" s="411"/>
      <c r="W257" s="412" t="s">
        <v>310</v>
      </c>
      <c r="X257" s="401" t="s">
        <v>1</v>
      </c>
      <c r="Y257" s="413">
        <v>2</v>
      </c>
      <c r="Z257" s="403" t="str">
        <f t="shared" ref="Z257:Z266" si="94">S257</f>
        <v/>
      </c>
      <c r="AA257" s="119" t="s">
        <v>20</v>
      </c>
      <c r="AB257" s="119" t="s">
        <v>319</v>
      </c>
      <c r="AC257" s="119" t="s">
        <v>20</v>
      </c>
      <c r="AD257" s="119" t="s">
        <v>20</v>
      </c>
      <c r="AE257" s="405" t="str">
        <f t="shared" ref="AE257:AE266" si="95">IF(Z257=TRUE,AA257,AC257)</f>
        <v/>
      </c>
      <c r="AF257" s="485" t="str">
        <f t="shared" ref="AF257:AF266" si="96">IF(Z257=TRUE,AB257,AD257)</f>
        <v/>
      </c>
      <c r="AG257" s="486" t="s">
        <v>20</v>
      </c>
      <c r="AH257" s="488" t="str">
        <f t="array" ref="AH257">IFERROR((IF(ROWS(AH$256:AH257)&gt;COUNTA(AF:AF),"",INDEX(AF:AF,SMALL(IF(AF$256:AF$266&lt;&gt;"",ROW(AF$256:AF$266)),ROWS(AH$256:AH257))))),"")</f>
        <v/>
      </c>
      <c r="AI257" s="408">
        <v>2</v>
      </c>
      <c r="AJ257" s="480" t="str">
        <f t="shared" si="92"/>
        <v>1.1.    Potentiellement affecter les droits, terres et territoires des peuples autochtones et/ou des communautés locales (indépendamment du fait que les peuples autochtones possèdent ou non des titres légaux pour ces territoires) ?</v>
      </c>
      <c r="AK257" s="405" t="str">
        <f t="shared" ref="AK257:AK266" si="97">IF(Z257="DK",AJ257,"")</f>
        <v/>
      </c>
      <c r="AL257" s="405" t="str">
        <f t="array" ref="AL257">IFERROR((IF(ROWS(AL$256:AL257)&gt;COUNTA(AK:AK),"",INDEX(AK:AK,SMALL(IF(AK$256:AK$266&lt;&gt;"",ROW(AK$256:AK$266)),ROWS(AL$256:AL257))))),"")</f>
        <v/>
      </c>
      <c r="AM257" s="416" t="s">
        <v>20</v>
      </c>
      <c r="AN257" s="411"/>
      <c r="AO257" s="411"/>
      <c r="AP257" s="411"/>
      <c r="AQ257" s="52"/>
      <c r="AR257" s="411"/>
      <c r="AS257" s="411"/>
      <c r="AT257" s="52"/>
      <c r="AU257" s="411"/>
      <c r="AV257" s="411"/>
      <c r="AW257" s="411"/>
      <c r="AX257" s="411"/>
      <c r="AY257" s="411"/>
    </row>
    <row r="258" spans="3:68" s="76" customFormat="1" ht="30" hidden="1" customHeight="1" x14ac:dyDescent="0.25">
      <c r="C258" s="659" t="str">
        <f t="shared" si="91"/>
        <v>1.2.    Impliquer l’utilisation et/ou le développement commercial de ressources naturelles sur des terres et territoires revendiqués par des peuples autochtones et/ou des communautés locales ?</v>
      </c>
      <c r="D258" s="660"/>
      <c r="E258" s="660"/>
      <c r="F258" s="660"/>
      <c r="G258" s="660"/>
      <c r="H258" s="660"/>
      <c r="I258" s="660"/>
      <c r="J258" s="661"/>
      <c r="K258" s="174"/>
      <c r="L258" s="167"/>
      <c r="M258" s="167"/>
      <c r="Q258" s="162">
        <v>0</v>
      </c>
      <c r="R258" s="400"/>
      <c r="S258" s="138" t="str">
        <f t="shared" si="93"/>
        <v/>
      </c>
      <c r="T258" s="400"/>
      <c r="U258" s="400"/>
      <c r="V258" s="411"/>
      <c r="W258" s="412" t="s">
        <v>311</v>
      </c>
      <c r="X258" s="401" t="s">
        <v>1</v>
      </c>
      <c r="Y258" s="413">
        <v>3</v>
      </c>
      <c r="Z258" s="403" t="str">
        <f t="shared" si="94"/>
        <v/>
      </c>
      <c r="AA258" s="119" t="s">
        <v>20</v>
      </c>
      <c r="AB258" s="119" t="s">
        <v>320</v>
      </c>
      <c r="AC258" s="119" t="s">
        <v>20</v>
      </c>
      <c r="AD258" s="119" t="s">
        <v>20</v>
      </c>
      <c r="AE258" s="405" t="str">
        <f t="shared" si="95"/>
        <v/>
      </c>
      <c r="AF258" s="485" t="str">
        <f t="shared" si="96"/>
        <v/>
      </c>
      <c r="AG258" s="486" t="s">
        <v>20</v>
      </c>
      <c r="AH258" s="488" t="str">
        <f t="array" ref="AH258">IFERROR((IF(ROWS(AH$256:AH258)&gt;COUNTA(AF:AF),"",INDEX(AF:AF,SMALL(IF(AF$256:AF$266&lt;&gt;"",ROW(AF$256:AF$266)),ROWS(AH$256:AH258))))),"")</f>
        <v/>
      </c>
      <c r="AI258" s="408">
        <v>3</v>
      </c>
      <c r="AJ258" s="480" t="str">
        <f t="shared" si="92"/>
        <v>1.2.    Impliquer l’utilisation et/ou le développement commercial de ressources naturelles sur des terres et territoires revendiqués par des peuples autochtones et/ou des communautés locales ?</v>
      </c>
      <c r="AK258" s="405" t="str">
        <f t="shared" si="97"/>
        <v/>
      </c>
      <c r="AL258" s="405" t="str">
        <f t="array" ref="AL258">IFERROR((IF(ROWS(AL$256:AL258)&gt;COUNTA(AK:AK),"",INDEX(AK:AK,SMALL(IF(AK$256:AK$266&lt;&gt;"",ROW(AK$256:AK$266)),ROWS(AL$256:AL258))))),"")</f>
        <v/>
      </c>
      <c r="AM258" s="416" t="s">
        <v>20</v>
      </c>
      <c r="AN258" s="411"/>
      <c r="AO258" s="411"/>
      <c r="AP258" s="411"/>
      <c r="AQ258" s="52"/>
      <c r="AR258" s="411"/>
      <c r="AS258" s="411"/>
      <c r="AT258" s="52"/>
      <c r="AU258" s="411"/>
      <c r="AV258" s="411"/>
      <c r="AW258" s="411"/>
      <c r="AX258" s="411"/>
      <c r="AY258" s="411"/>
    </row>
    <row r="259" spans="3:68" s="76" customFormat="1" ht="45" hidden="1" customHeight="1" x14ac:dyDescent="0.25">
      <c r="C259" s="659" t="str">
        <f t="shared" si="91"/>
        <v>1.3.    Potentiellement conduire à l’expulsion forcée ou au déplacement physique complet ou partial des peuples autochtones et/ou des communautés locales, y compris par des restrictions à l’accès aux terres, territoires et ressources ?</v>
      </c>
      <c r="D259" s="660"/>
      <c r="E259" s="660"/>
      <c r="F259" s="660"/>
      <c r="G259" s="660"/>
      <c r="H259" s="660"/>
      <c r="I259" s="660"/>
      <c r="J259" s="661"/>
      <c r="K259" s="174"/>
      <c r="L259" s="167"/>
      <c r="M259" s="167"/>
      <c r="Q259" s="162">
        <v>0</v>
      </c>
      <c r="R259" s="400"/>
      <c r="S259" s="138" t="str">
        <f t="shared" si="93"/>
        <v/>
      </c>
      <c r="T259" s="400"/>
      <c r="U259" s="400"/>
      <c r="V259" s="411"/>
      <c r="W259" s="412" t="s">
        <v>312</v>
      </c>
      <c r="X259" s="401" t="s">
        <v>1</v>
      </c>
      <c r="Y259" s="402">
        <v>4</v>
      </c>
      <c r="Z259" s="403" t="str">
        <f t="shared" si="94"/>
        <v/>
      </c>
      <c r="AA259" s="119" t="s">
        <v>20</v>
      </c>
      <c r="AB259" s="119" t="s">
        <v>321</v>
      </c>
      <c r="AC259" s="119" t="s">
        <v>20</v>
      </c>
      <c r="AD259" s="119" t="s">
        <v>20</v>
      </c>
      <c r="AE259" s="405" t="str">
        <f t="shared" si="95"/>
        <v/>
      </c>
      <c r="AF259" s="485" t="str">
        <f t="shared" si="96"/>
        <v/>
      </c>
      <c r="AG259" s="486" t="s">
        <v>20</v>
      </c>
      <c r="AH259" s="488" t="str">
        <f t="array" ref="AH259">IFERROR((IF(ROWS(AH$256:AH259)&gt;COUNTA(AF:AF),"",INDEX(AF:AF,SMALL(IF(AF$256:AF$266&lt;&gt;"",ROW(AF$256:AF$266)),ROWS(AH$256:AH259))))),"")</f>
        <v/>
      </c>
      <c r="AI259" s="408">
        <v>4</v>
      </c>
      <c r="AJ259" s="480" t="str">
        <f t="shared" si="92"/>
        <v>1.3.    Potentiellement conduire à l’expulsion forcée ou au déplacement physique complet ou partial des peuples autochtones et/ou des communautés locales, y compris par des restrictions à l’accès aux terres, territoires et ressources ?</v>
      </c>
      <c r="AK259" s="405" t="str">
        <f t="shared" si="97"/>
        <v/>
      </c>
      <c r="AL259" s="405" t="str">
        <f t="array" ref="AL259">IFERROR((IF(ROWS(AL$256:AL259)&gt;COUNTA(AK:AK),"",INDEX(AK:AK,SMALL(IF(AK$256:AK$266&lt;&gt;"",ROW(AK$256:AK$266)),ROWS(AL$256:AL259))))),"")</f>
        <v/>
      </c>
      <c r="AM259" s="416" t="s">
        <v>20</v>
      </c>
      <c r="AN259" s="411"/>
      <c r="AO259" s="411"/>
      <c r="AP259" s="411"/>
      <c r="AQ259" s="52"/>
      <c r="AR259" s="411"/>
      <c r="AS259" s="411"/>
      <c r="AT259" s="52"/>
      <c r="AU259" s="411"/>
      <c r="AV259" s="411"/>
      <c r="AW259" s="411"/>
      <c r="AX259" s="411"/>
      <c r="AY259" s="411"/>
    </row>
    <row r="260" spans="3:68" s="76" customFormat="1" ht="45" hidden="1" customHeight="1" x14ac:dyDescent="0.25">
      <c r="C260" s="659" t="str">
        <f t="shared" si="91"/>
        <v>1.4.    Potentiellement conduire au déplacement économique des peuples autochtones et/ou des communautés locales (par exemple, la perte de capital ou d’accès aux ressources, même en l’absence de déplacement physique) ?</v>
      </c>
      <c r="D260" s="660"/>
      <c r="E260" s="660"/>
      <c r="F260" s="660"/>
      <c r="G260" s="660"/>
      <c r="H260" s="660"/>
      <c r="I260" s="660"/>
      <c r="J260" s="661"/>
      <c r="K260" s="174"/>
      <c r="L260" s="167"/>
      <c r="M260" s="167"/>
      <c r="Q260" s="162">
        <v>0</v>
      </c>
      <c r="R260" s="400"/>
      <c r="S260" s="138" t="str">
        <f t="shared" si="93"/>
        <v/>
      </c>
      <c r="T260" s="400"/>
      <c r="U260" s="400"/>
      <c r="V260" s="411"/>
      <c r="W260" s="412" t="s">
        <v>313</v>
      </c>
      <c r="X260" s="401" t="s">
        <v>1</v>
      </c>
      <c r="Y260" s="413">
        <v>5</v>
      </c>
      <c r="Z260" s="403" t="str">
        <f t="shared" si="94"/>
        <v/>
      </c>
      <c r="AA260" s="119" t="s">
        <v>20</v>
      </c>
      <c r="AB260" s="119" t="s">
        <v>322</v>
      </c>
      <c r="AC260" s="119" t="s">
        <v>20</v>
      </c>
      <c r="AD260" s="119" t="s">
        <v>20</v>
      </c>
      <c r="AE260" s="405" t="str">
        <f t="shared" si="95"/>
        <v/>
      </c>
      <c r="AF260" s="405" t="str">
        <f t="shared" si="96"/>
        <v/>
      </c>
      <c r="AG260" s="419" t="s">
        <v>20</v>
      </c>
      <c r="AH260" s="488" t="str">
        <f t="array" ref="AH260">IFERROR((IF(ROWS(AH$256:AH260)&gt;COUNTA(AF:AF),"",INDEX(AF:AF,SMALL(IF(AF$256:AF$266&lt;&gt;"",ROW(AF$256:AF$266)),ROWS(AH$256:AH260))))),"")</f>
        <v/>
      </c>
      <c r="AI260" s="408">
        <v>5</v>
      </c>
      <c r="AJ260" s="480" t="str">
        <f t="shared" si="92"/>
        <v>1.4.    Potentiellement conduire au déplacement économique des peuples autochtones et/ou des communautés locales (par exemple, la perte de capital ou d’accès aux ressources, même en l’absence de déplacement physique) ?</v>
      </c>
      <c r="AK260" s="405" t="str">
        <f t="shared" si="97"/>
        <v/>
      </c>
      <c r="AL260" s="405" t="str">
        <f t="array" ref="AL260">IFERROR((IF(ROWS(AL$256:AL260)&gt;COUNTA(AK:AK),"",INDEX(AK:AK,SMALL(IF(AK$256:AK$266&lt;&gt;"",ROW(AK$256:AK$266)),ROWS(AL$256:AL260))))),"")</f>
        <v/>
      </c>
      <c r="AM260" s="416" t="s">
        <v>20</v>
      </c>
      <c r="AN260" s="411"/>
      <c r="AO260" s="411"/>
      <c r="AP260" s="411"/>
      <c r="AQ260" s="52"/>
      <c r="AR260" s="411"/>
      <c r="AS260" s="411"/>
      <c r="AT260" s="52"/>
      <c r="AU260" s="411"/>
      <c r="AV260" s="411"/>
      <c r="AW260" s="411"/>
      <c r="AX260" s="411"/>
      <c r="AY260" s="411"/>
    </row>
    <row r="261" spans="3:68" s="76" customFormat="1" ht="30" hidden="1" customHeight="1" x14ac:dyDescent="0.25">
      <c r="C261" s="659" t="str">
        <f t="shared" si="91"/>
        <v>1.5.    Affecter négativement les priorités de développement des peuples autochtones et/ou des communautés locales, telles qu’ils les ont définies ?</v>
      </c>
      <c r="D261" s="660"/>
      <c r="E261" s="660"/>
      <c r="F261" s="660"/>
      <c r="G261" s="660"/>
      <c r="H261" s="660"/>
      <c r="I261" s="660"/>
      <c r="J261" s="661"/>
      <c r="K261" s="174"/>
      <c r="L261" s="167"/>
      <c r="M261" s="167"/>
      <c r="Q261" s="162">
        <v>0</v>
      </c>
      <c r="R261" s="400"/>
      <c r="S261" s="138" t="str">
        <f t="shared" si="93"/>
        <v/>
      </c>
      <c r="T261" s="400"/>
      <c r="U261" s="400"/>
      <c r="V261" s="411"/>
      <c r="W261" s="412" t="s">
        <v>314</v>
      </c>
      <c r="X261" s="401" t="s">
        <v>1</v>
      </c>
      <c r="Y261" s="413">
        <v>6</v>
      </c>
      <c r="Z261" s="403" t="str">
        <f t="shared" si="94"/>
        <v/>
      </c>
      <c r="AA261" s="119" t="s">
        <v>20</v>
      </c>
      <c r="AB261" s="119" t="s">
        <v>323</v>
      </c>
      <c r="AC261" s="119" t="s">
        <v>20</v>
      </c>
      <c r="AD261" s="119" t="s">
        <v>20</v>
      </c>
      <c r="AE261" s="405" t="str">
        <f t="shared" si="95"/>
        <v/>
      </c>
      <c r="AF261" s="405" t="str">
        <f t="shared" si="96"/>
        <v/>
      </c>
      <c r="AG261" s="419" t="s">
        <v>20</v>
      </c>
      <c r="AH261" s="488" t="str">
        <f t="array" ref="AH261">IFERROR((IF(ROWS(AH$256:AH261)&gt;COUNTA(AF:AF),"",INDEX(AF:AF,SMALL(IF(AF$256:AF$266&lt;&gt;"",ROW(AF$256:AF$266)),ROWS(AH$256:AH261))))),"")</f>
        <v/>
      </c>
      <c r="AI261" s="408">
        <v>6</v>
      </c>
      <c r="AJ261" s="480" t="str">
        <f t="shared" si="92"/>
        <v>1.5.    Affecter négativement les priorités de développement des peuples autochtones et/ou des communautés locales, telles qu’ils les ont définies ?</v>
      </c>
      <c r="AK261" s="405" t="str">
        <f t="shared" si="97"/>
        <v/>
      </c>
      <c r="AL261" s="405" t="str">
        <f t="array" ref="AL261">IFERROR((IF(ROWS(AL$256:AL261)&gt;COUNTA(AK:AK),"",INDEX(AK:AK,SMALL(IF(AK$256:AK$266&lt;&gt;"",ROW(AK$256:AK$266)),ROWS(AL$256:AL261))))),"")</f>
        <v/>
      </c>
      <c r="AM261" s="416" t="s">
        <v>20</v>
      </c>
      <c r="AN261" s="411"/>
      <c r="AO261" s="411"/>
      <c r="AP261" s="411"/>
      <c r="AQ261" s="52"/>
      <c r="AR261" s="411"/>
      <c r="AS261" s="411"/>
      <c r="AT261" s="52"/>
      <c r="AU261" s="411"/>
      <c r="AV261" s="411"/>
      <c r="AW261" s="411"/>
      <c r="AX261" s="411"/>
      <c r="AY261" s="411"/>
    </row>
    <row r="262" spans="3:68" s="76" customFormat="1" ht="30" hidden="1" customHeight="1" x14ac:dyDescent="0.25">
      <c r="C262" s="659" t="str">
        <f t="shared" ref="C262:C266" si="98">W262</f>
        <v>1.6.    Potentiellement affecter les moyens de subsistance traditionnels, ainsi que la survie physique et culturelle des peuples autochtones et/ou des communautés locales ?</v>
      </c>
      <c r="D262" s="660"/>
      <c r="E262" s="660"/>
      <c r="F262" s="660"/>
      <c r="G262" s="660"/>
      <c r="H262" s="660"/>
      <c r="I262" s="660"/>
      <c r="J262" s="661"/>
      <c r="K262" s="174"/>
      <c r="L262" s="167"/>
      <c r="M262" s="167"/>
      <c r="Q262" s="162">
        <v>0</v>
      </c>
      <c r="R262" s="400"/>
      <c r="S262" s="138" t="str">
        <f t="shared" si="93"/>
        <v/>
      </c>
      <c r="T262" s="400"/>
      <c r="U262" s="400"/>
      <c r="V262" s="411"/>
      <c r="W262" s="412" t="s">
        <v>315</v>
      </c>
      <c r="X262" s="401" t="s">
        <v>1</v>
      </c>
      <c r="Y262" s="402">
        <v>7</v>
      </c>
      <c r="Z262" s="403" t="str">
        <f t="shared" si="94"/>
        <v/>
      </c>
      <c r="AA262" s="119" t="s">
        <v>20</v>
      </c>
      <c r="AB262" s="119" t="s">
        <v>324</v>
      </c>
      <c r="AC262" s="119" t="s">
        <v>20</v>
      </c>
      <c r="AD262" s="119" t="s">
        <v>20</v>
      </c>
      <c r="AE262" s="405" t="str">
        <f t="shared" si="95"/>
        <v/>
      </c>
      <c r="AF262" s="405" t="str">
        <f t="shared" si="96"/>
        <v/>
      </c>
      <c r="AG262" s="419" t="s">
        <v>20</v>
      </c>
      <c r="AH262" s="488" t="str">
        <f t="array" ref="AH262">IFERROR((IF(ROWS(AH$256:AH262)&gt;COUNTA(AF:AF),"",INDEX(AF:AF,SMALL(IF(AF$256:AF$266&lt;&gt;"",ROW(AF$256:AF$266)),ROWS(AH$256:AH262))))),"")</f>
        <v/>
      </c>
      <c r="AI262" s="408">
        <v>7</v>
      </c>
      <c r="AJ262" s="480" t="str">
        <f t="shared" si="92"/>
        <v>1.6.    Potentiellement affecter les moyens de subsistance traditionnels, ainsi que la survie physique et culturelle des peuples autochtones et/ou des communautés locales ?</v>
      </c>
      <c r="AK262" s="405" t="str">
        <f t="shared" si="97"/>
        <v/>
      </c>
      <c r="AL262" s="405" t="str">
        <f t="array" ref="AL262">IFERROR((IF(ROWS(AL$256:AL262)&gt;COUNTA(AK:AK),"",INDEX(AK:AK,SMALL(IF(AK$256:AK$266&lt;&gt;"",ROW(AK$256:AK$266)),ROWS(AL$256:AL262))))),"")</f>
        <v/>
      </c>
      <c r="AM262" s="416" t="s">
        <v>20</v>
      </c>
      <c r="AN262" s="411"/>
      <c r="AO262" s="411"/>
      <c r="AP262" s="411"/>
      <c r="AQ262" s="52"/>
      <c r="AR262" s="411"/>
      <c r="AS262" s="411"/>
      <c r="AT262" s="52"/>
      <c r="AU262" s="411"/>
      <c r="AV262" s="411"/>
      <c r="AW262" s="411"/>
      <c r="AX262" s="411"/>
      <c r="AY262" s="411"/>
    </row>
    <row r="263" spans="3:68" s="76" customFormat="1" ht="30" hidden="1" customHeight="1" x14ac:dyDescent="0.25">
      <c r="C263" s="659" t="str">
        <f t="shared" si="98"/>
        <v>1.7.    Potentiellement affecter le Patrimoine Culturel des peuples autochtones et/ou des communautés locales, y compris par la commercialisation ou l’utilisation de leurs savoirs et pratiques traditionnelles ?</v>
      </c>
      <c r="D263" s="660"/>
      <c r="E263" s="660"/>
      <c r="F263" s="660"/>
      <c r="G263" s="660"/>
      <c r="H263" s="660"/>
      <c r="I263" s="660"/>
      <c r="J263" s="661"/>
      <c r="K263" s="174"/>
      <c r="L263" s="167"/>
      <c r="M263" s="167"/>
      <c r="Q263" s="162">
        <v>0</v>
      </c>
      <c r="R263" s="400"/>
      <c r="S263" s="138" t="str">
        <f t="shared" si="93"/>
        <v/>
      </c>
      <c r="T263" s="400"/>
      <c r="U263" s="400"/>
      <c r="V263" s="411"/>
      <c r="W263" s="412" t="s">
        <v>316</v>
      </c>
      <c r="X263" s="401" t="s">
        <v>1</v>
      </c>
      <c r="Y263" s="413">
        <v>8</v>
      </c>
      <c r="Z263" s="403" t="str">
        <f t="shared" si="94"/>
        <v/>
      </c>
      <c r="AA263" s="119" t="s">
        <v>20</v>
      </c>
      <c r="AB263" s="119" t="s">
        <v>325</v>
      </c>
      <c r="AC263" s="119" t="s">
        <v>20</v>
      </c>
      <c r="AD263" s="119" t="s">
        <v>20</v>
      </c>
      <c r="AE263" s="405" t="str">
        <f t="shared" si="95"/>
        <v/>
      </c>
      <c r="AF263" s="405" t="str">
        <f t="shared" si="96"/>
        <v/>
      </c>
      <c r="AG263" s="419" t="s">
        <v>20</v>
      </c>
      <c r="AH263" s="488" t="str">
        <f t="array" ref="AH263">IFERROR((IF(ROWS(AH$256:AH263)&gt;COUNTA(AF:AF),"",INDEX(AF:AF,SMALL(IF(AF$256:AF$266&lt;&gt;"",ROW(AF$256:AF$266)),ROWS(AH$256:AH263))))),"")</f>
        <v/>
      </c>
      <c r="AI263" s="408">
        <v>8</v>
      </c>
      <c r="AJ263" s="480" t="str">
        <f t="shared" si="92"/>
        <v>1.7.    Potentiellement affecter le Patrimoine Culturel des peuples autochtones et/ou des communautés locales, y compris par la commercialisation ou l’utilisation de leurs savoirs et pratiques traditionnelles ?</v>
      </c>
      <c r="AK263" s="405" t="str">
        <f t="shared" si="97"/>
        <v/>
      </c>
      <c r="AL263" s="405" t="str">
        <f t="array" ref="AL263">IFERROR((IF(ROWS(AL$256:AL263)&gt;COUNTA(AK:AK),"",INDEX(AK:AK,SMALL(IF(AK$256:AK$266&lt;&gt;"",ROW(AK$256:AK$266)),ROWS(AL$256:AL263))))),"")</f>
        <v/>
      </c>
      <c r="AM263" s="416" t="s">
        <v>20</v>
      </c>
      <c r="AN263" s="411"/>
      <c r="AO263" s="411"/>
      <c r="AP263" s="411"/>
      <c r="AQ263" s="52"/>
      <c r="AR263" s="411"/>
      <c r="AS263" s="411"/>
      <c r="AT263" s="52"/>
      <c r="AU263" s="411"/>
      <c r="AV263" s="411"/>
      <c r="AW263" s="411"/>
      <c r="AX263" s="411"/>
      <c r="AY263" s="411"/>
    </row>
    <row r="264" spans="3:68" s="76" customFormat="1" ht="45" hidden="1" customHeight="1" x14ac:dyDescent="0.25">
      <c r="C264" s="659" t="str">
        <f t="shared" si="98"/>
        <v>1.8.    Conduire à des interventions ayant potentiellement des impacts négatifs sur des sites, structures ou objets à valeur historique, culturelle, artistique, traditionnelle ou religieuse ou sur des formes culturelles immatérielles (par exemple des savoirs, innovations ou pratiques) ?</v>
      </c>
      <c r="D264" s="660"/>
      <c r="E264" s="660"/>
      <c r="F264" s="660"/>
      <c r="G264" s="660"/>
      <c r="H264" s="660"/>
      <c r="I264" s="660"/>
      <c r="J264" s="661"/>
      <c r="K264" s="174"/>
      <c r="L264" s="167"/>
      <c r="M264" s="167"/>
      <c r="Q264" s="162">
        <v>0</v>
      </c>
      <c r="R264" s="400"/>
      <c r="S264" s="138" t="str">
        <f t="shared" si="93"/>
        <v/>
      </c>
      <c r="T264" s="400"/>
      <c r="U264" s="400"/>
      <c r="V264" s="411"/>
      <c r="W264" s="412" t="s">
        <v>317</v>
      </c>
      <c r="X264" s="401" t="s">
        <v>1</v>
      </c>
      <c r="Y264" s="413">
        <v>9</v>
      </c>
      <c r="Z264" s="403" t="str">
        <f t="shared" si="94"/>
        <v/>
      </c>
      <c r="AA264" s="119" t="s">
        <v>20</v>
      </c>
      <c r="AB264" s="119" t="s">
        <v>326</v>
      </c>
      <c r="AC264" s="119" t="s">
        <v>20</v>
      </c>
      <c r="AD264" s="119" t="s">
        <v>20</v>
      </c>
      <c r="AE264" s="405" t="str">
        <f t="shared" si="95"/>
        <v/>
      </c>
      <c r="AF264" s="405" t="str">
        <f t="shared" si="96"/>
        <v/>
      </c>
      <c r="AG264" s="419" t="s">
        <v>20</v>
      </c>
      <c r="AH264" s="488" t="str">
        <f t="array" ref="AH264">IFERROR((IF(ROWS(AH$256:AH264)&gt;COUNTA(AF:AF),"",INDEX(AF:AF,SMALL(IF(AF$256:AF$266&lt;&gt;"",ROW(AF$256:AF$266)),ROWS(AH$256:AH264))))),"")</f>
        <v/>
      </c>
      <c r="AI264" s="408">
        <v>9</v>
      </c>
      <c r="AJ264" s="480" t="str">
        <f t="shared" si="92"/>
        <v>1.8.    Conduire à des interventions ayant potentiellement des impacts négatifs sur des sites, structures ou objets à valeur historique, culturelle, artistique, traditionnelle ou religieuse ou sur des formes culturelles immatérielles (par exemple des savoirs, innovations ou pratiques) ?</v>
      </c>
      <c r="AK264" s="405" t="str">
        <f t="shared" si="97"/>
        <v/>
      </c>
      <c r="AL264" s="405" t="str">
        <f t="array" ref="AL264">IFERROR((IF(ROWS(AL$256:AL264)&gt;COUNTA(AK:AK),"",INDEX(AK:AK,SMALL(IF(AK$256:AK$266&lt;&gt;"",ROW(AK$256:AK$266)),ROWS(AL$256:AL264))))),"")</f>
        <v/>
      </c>
      <c r="AM264" s="416" t="s">
        <v>20</v>
      </c>
      <c r="AN264" s="411"/>
      <c r="AO264" s="411"/>
      <c r="AP264" s="411"/>
      <c r="AQ264" s="52"/>
      <c r="AR264" s="411"/>
      <c r="AS264" s="411"/>
      <c r="AT264" s="52"/>
      <c r="AU264" s="411"/>
      <c r="AV264" s="411"/>
      <c r="AW264" s="411"/>
      <c r="AX264" s="411"/>
      <c r="AY264" s="411"/>
    </row>
    <row r="265" spans="3:68" s="76" customFormat="1" ht="30" hidden="1" customHeight="1" thickBot="1" x14ac:dyDescent="0.3">
      <c r="C265" s="659" t="str">
        <f t="shared" si="98"/>
        <v>1.9.    Potentiellement affecter le régime foncier et/ou les droits de propriété communautaires/droits coutumiers sur les terres, territoires et/ou ressources ?</v>
      </c>
      <c r="D265" s="660"/>
      <c r="E265" s="660"/>
      <c r="F265" s="660"/>
      <c r="G265" s="660"/>
      <c r="H265" s="660"/>
      <c r="I265" s="660"/>
      <c r="J265" s="661"/>
      <c r="K265" s="174"/>
      <c r="L265" s="167"/>
      <c r="M265" s="167"/>
      <c r="Q265" s="162">
        <v>0</v>
      </c>
      <c r="R265" s="400"/>
      <c r="S265" s="138" t="str">
        <f t="shared" si="93"/>
        <v/>
      </c>
      <c r="T265" s="400"/>
      <c r="U265" s="400"/>
      <c r="V265" s="411"/>
      <c r="W265" s="412" t="s">
        <v>318</v>
      </c>
      <c r="X265" s="401" t="s">
        <v>1</v>
      </c>
      <c r="Y265" s="402">
        <v>10</v>
      </c>
      <c r="Z265" s="403" t="str">
        <f t="shared" si="94"/>
        <v/>
      </c>
      <c r="AA265" s="119" t="s">
        <v>20</v>
      </c>
      <c r="AB265" s="119" t="s">
        <v>327</v>
      </c>
      <c r="AC265" s="119" t="s">
        <v>20</v>
      </c>
      <c r="AD265" s="119" t="s">
        <v>20</v>
      </c>
      <c r="AE265" s="405" t="str">
        <f t="shared" si="95"/>
        <v/>
      </c>
      <c r="AF265" s="405" t="str">
        <f t="shared" si="96"/>
        <v/>
      </c>
      <c r="AG265" s="419" t="s">
        <v>20</v>
      </c>
      <c r="AH265" s="420" t="str">
        <f t="array" ref="AH265">IFERROR((IF(ROWS(AH$256:AH265)&gt;COUNTA(AF:AF),"",INDEX(AF:AF,SMALL(IF(AF$256:AF$266&lt;&gt;"",ROW(AF$256:AF$266)),ROWS(AH$256:AH265))))),"")</f>
        <v/>
      </c>
      <c r="AI265" s="408">
        <v>10</v>
      </c>
      <c r="AJ265" s="480" t="str">
        <f t="shared" si="92"/>
        <v>1.9.    Potentiellement affecter le régime foncier et/ou les droits de propriété communautaires/droits coutumiers sur les terres, territoires et/ou ressources ?</v>
      </c>
      <c r="AK265" s="405" t="str">
        <f t="shared" si="97"/>
        <v/>
      </c>
      <c r="AL265" s="405" t="str">
        <f t="array" ref="AL265">IFERROR((IF(ROWS(AL$256:AL265)&gt;COUNTA(AK:AK),"",INDEX(AK:AK,SMALL(IF(AK$256:AK$266&lt;&gt;"",ROW(AK$256:AK$266)),ROWS(AL$256:AL265))))),"")</f>
        <v/>
      </c>
      <c r="AM265" s="416" t="s">
        <v>20</v>
      </c>
      <c r="AN265" s="411"/>
      <c r="AO265" s="411"/>
      <c r="AP265" s="411"/>
      <c r="AQ265" s="52"/>
      <c r="AR265" s="411"/>
      <c r="AS265" s="411"/>
      <c r="AT265" s="52"/>
      <c r="AU265" s="411"/>
      <c r="AV265" s="411"/>
      <c r="AW265" s="411"/>
      <c r="AX265" s="411"/>
      <c r="AY265" s="411"/>
    </row>
    <row r="266" spans="3:68" s="76" customFormat="1" ht="30" hidden="1" customHeight="1" thickBot="1" x14ac:dyDescent="0.3">
      <c r="C266" s="665" t="str">
        <f t="shared" si="98"/>
        <v>1.10.Potentiellement discriminer les peuples autochtones et/ou les communautés locales en ce qui concerne la participation à la conception et à la mise en œuvre ou à l’accès aux opportunités et aux bénéfices ?</v>
      </c>
      <c r="D266" s="666"/>
      <c r="E266" s="666"/>
      <c r="F266" s="666"/>
      <c r="G266" s="666"/>
      <c r="H266" s="666"/>
      <c r="I266" s="666"/>
      <c r="J266" s="667"/>
      <c r="K266" s="293"/>
      <c r="L266" s="168"/>
      <c r="M266" s="168"/>
      <c r="Q266" s="162">
        <v>0</v>
      </c>
      <c r="R266" s="400"/>
      <c r="S266" s="138" t="str">
        <f t="shared" si="93"/>
        <v/>
      </c>
      <c r="T266" s="400"/>
      <c r="U266" s="400"/>
      <c r="V266" s="411"/>
      <c r="W266" s="412" t="s">
        <v>308</v>
      </c>
      <c r="X266" s="401" t="s">
        <v>1</v>
      </c>
      <c r="Y266" s="413">
        <v>11</v>
      </c>
      <c r="Z266" s="403" t="str">
        <f t="shared" si="94"/>
        <v/>
      </c>
      <c r="AA266" s="119" t="s">
        <v>20</v>
      </c>
      <c r="AB266" s="119" t="s">
        <v>328</v>
      </c>
      <c r="AC266" s="119" t="s">
        <v>20</v>
      </c>
      <c r="AD266" s="119" t="s">
        <v>20</v>
      </c>
      <c r="AE266" s="405" t="str">
        <f t="shared" si="95"/>
        <v/>
      </c>
      <c r="AF266" s="405" t="str">
        <f t="shared" si="96"/>
        <v/>
      </c>
      <c r="AG266" s="419" t="s">
        <v>20</v>
      </c>
      <c r="AH266" s="490" t="s">
        <v>20</v>
      </c>
      <c r="AI266" s="408"/>
      <c r="AJ266" s="480" t="str">
        <f t="shared" si="92"/>
        <v>1.10.Potentiellement discriminer les peuples autochtones et/ou les communautés locales en ce qui concerne la participation à la conception et à la mise en œuvre ou à l’accès aux opportunités et aux bénéfices ?</v>
      </c>
      <c r="AK266" s="405" t="str">
        <f t="shared" si="97"/>
        <v/>
      </c>
      <c r="AL266" s="405" t="str">
        <f t="array" ref="AL266">IFERROR((IF(ROWS(AL$256:AL266)&gt;COUNTA(AK:AK),"",INDEX(AK:AK,SMALL(IF(AK$256:AK$266&lt;&gt;"",ROW(AK$256:AK$266)),ROWS(AL$256:AL266))))),"")</f>
        <v/>
      </c>
      <c r="AM266" s="416" t="s">
        <v>20</v>
      </c>
      <c r="AN266" s="411"/>
      <c r="AO266" s="411"/>
      <c r="AP266" s="411"/>
      <c r="AQ266" s="52"/>
      <c r="AR266" s="411"/>
      <c r="AS266" s="411"/>
      <c r="AT266" s="52"/>
      <c r="AU266" s="411"/>
      <c r="AV266" s="411"/>
      <c r="AW266" s="411"/>
      <c r="AX266" s="411"/>
      <c r="AY266" s="411"/>
    </row>
    <row r="267" spans="3:68" s="76" customFormat="1" ht="0.95" hidden="1" customHeight="1" x14ac:dyDescent="0.25">
      <c r="C267" s="266"/>
      <c r="D267" s="266"/>
      <c r="E267" s="266"/>
      <c r="F267" s="266"/>
      <c r="G267" s="266"/>
      <c r="H267" s="266"/>
      <c r="I267" s="266"/>
      <c r="J267" s="266"/>
      <c r="K267" s="208"/>
      <c r="L267" s="208"/>
      <c r="M267" s="208"/>
      <c r="N267" s="208"/>
      <c r="P267" s="273"/>
      <c r="Q267" s="411"/>
      <c r="R267" s="400"/>
      <c r="S267" s="268"/>
      <c r="T267" s="400"/>
      <c r="U267" s="400"/>
      <c r="V267" s="411"/>
      <c r="W267" s="421"/>
      <c r="X267" s="422"/>
      <c r="Y267" s="496"/>
      <c r="Z267" s="424"/>
      <c r="AA267" s="271"/>
      <c r="AB267" s="272"/>
      <c r="AC267" s="425"/>
      <c r="AD267" s="419"/>
      <c r="AE267" s="419"/>
      <c r="AF267" s="419"/>
      <c r="AG267" s="419"/>
      <c r="AH267" s="462"/>
      <c r="AI267" s="355"/>
      <c r="AJ267" s="491"/>
      <c r="AK267" s="425"/>
      <c r="AL267" s="425"/>
      <c r="AM267" s="416"/>
      <c r="AN267" s="411"/>
      <c r="AO267" s="411"/>
      <c r="AP267" s="411"/>
      <c r="AQ267" s="52"/>
      <c r="AR267" s="411"/>
      <c r="AS267" s="411"/>
      <c r="AT267" s="52"/>
      <c r="AU267" s="411"/>
      <c r="AV267" s="411"/>
      <c r="AW267" s="411"/>
      <c r="AX267" s="411"/>
      <c r="AY267" s="411"/>
    </row>
    <row r="268" spans="3:68" s="76" customFormat="1" ht="0.95" hidden="1" customHeight="1" x14ac:dyDescent="0.25">
      <c r="C268" s="266"/>
      <c r="D268" s="266"/>
      <c r="E268" s="266"/>
      <c r="F268" s="266"/>
      <c r="G268" s="266"/>
      <c r="H268" s="266"/>
      <c r="I268" s="266"/>
      <c r="J268" s="266"/>
      <c r="K268" s="208"/>
      <c r="L268" s="208"/>
      <c r="M268" s="208"/>
      <c r="N268" s="208"/>
      <c r="P268" s="273"/>
      <c r="Q268" s="411"/>
      <c r="R268" s="400"/>
      <c r="S268" s="268"/>
      <c r="T268" s="400"/>
      <c r="U268" s="400"/>
      <c r="V268" s="411"/>
      <c r="W268" s="421"/>
      <c r="X268" s="422"/>
      <c r="Y268" s="496"/>
      <c r="Z268" s="424"/>
      <c r="AA268" s="271"/>
      <c r="AB268" s="272"/>
      <c r="AC268" s="425"/>
      <c r="AD268" s="419"/>
      <c r="AE268" s="419"/>
      <c r="AF268" s="419"/>
      <c r="AG268" s="419"/>
      <c r="AH268" s="462"/>
      <c r="AI268" s="355"/>
      <c r="AJ268" s="491"/>
      <c r="AK268" s="425"/>
      <c r="AL268" s="425"/>
      <c r="AM268" s="416"/>
      <c r="AN268" s="411"/>
      <c r="AO268" s="411"/>
      <c r="AP268" s="411"/>
      <c r="AQ268" s="52"/>
      <c r="AR268" s="411"/>
      <c r="AS268" s="411"/>
      <c r="AT268" s="52"/>
      <c r="AU268" s="411"/>
      <c r="AV268" s="411"/>
      <c r="AW268" s="411"/>
      <c r="AX268" s="411"/>
      <c r="AY268" s="411"/>
    </row>
    <row r="269" spans="3:68" ht="66" hidden="1" customHeight="1" x14ac:dyDescent="0.25">
      <c r="S269" s="52"/>
      <c r="X269" s="388"/>
      <c r="Y269" s="427"/>
      <c r="Z269" s="427"/>
      <c r="AA269" s="128">
        <f>$V$22</f>
        <v>0</v>
      </c>
      <c r="AB269" s="121"/>
      <c r="AC269" s="427"/>
      <c r="AD269" s="410" t="s">
        <v>20</v>
      </c>
      <c r="BN269"/>
      <c r="BO269"/>
      <c r="BP269"/>
    </row>
    <row r="270" spans="3:68" hidden="1" x14ac:dyDescent="0.25">
      <c r="C270" s="658"/>
      <c r="D270" s="658"/>
      <c r="E270" s="658"/>
      <c r="F270" s="658"/>
      <c r="G270" s="658"/>
      <c r="H270" s="658"/>
      <c r="I270" s="658"/>
      <c r="J270" s="658"/>
      <c r="P270" s="34"/>
      <c r="R270" s="428"/>
      <c r="S270" s="428"/>
      <c r="T270" s="428"/>
      <c r="U270" s="428"/>
      <c r="W270" s="473" t="str">
        <f>$W$76</f>
        <v>Cliquez sur l'icône « - » de gauche pour réduire la vue.</v>
      </c>
      <c r="X270" s="388"/>
      <c r="Y270" s="427"/>
      <c r="Z270" s="427"/>
      <c r="AA270" s="128"/>
      <c r="AB270" s="121"/>
      <c r="AC270" s="427"/>
      <c r="AD270" s="410"/>
      <c r="BN270"/>
      <c r="BO270"/>
      <c r="BP270"/>
    </row>
    <row r="271" spans="3:68" ht="15" hidden="1" customHeight="1" x14ac:dyDescent="0.25">
      <c r="C271" s="648"/>
      <c r="D271" s="648"/>
      <c r="E271" s="648"/>
      <c r="F271" s="648"/>
      <c r="G271" s="648"/>
      <c r="H271" s="648"/>
      <c r="I271" s="648"/>
      <c r="J271" s="648"/>
      <c r="P271" s="34"/>
      <c r="R271" s="428"/>
      <c r="S271" s="428"/>
      <c r="T271" s="428"/>
      <c r="U271" s="428"/>
      <c r="W271" s="474" t="str">
        <f>$W$77</f>
        <v>Cliquez sur l'icône « + » de gauche pour agrandir la vue et répondre aux questions d'orientation.</v>
      </c>
      <c r="X271" s="429"/>
      <c r="Y271" s="429"/>
      <c r="Z271" s="429"/>
      <c r="AA271" s="429"/>
      <c r="AB271" s="429"/>
      <c r="AC271" s="429"/>
      <c r="AD271" s="429"/>
    </row>
    <row r="272" spans="3:68" hidden="1" x14ac:dyDescent="0.25">
      <c r="C272" s="134"/>
      <c r="D272" s="136"/>
      <c r="E272" s="136"/>
      <c r="F272" s="136"/>
      <c r="G272" s="136"/>
      <c r="H272" s="136"/>
      <c r="I272" s="136"/>
      <c r="J272" s="136"/>
      <c r="P272" s="34"/>
      <c r="R272" s="428"/>
      <c r="S272" s="428"/>
      <c r="T272" s="428"/>
      <c r="U272" s="428"/>
    </row>
    <row r="273" spans="3:68" hidden="1" x14ac:dyDescent="0.25">
      <c r="C273" s="134"/>
      <c r="D273" s="136"/>
      <c r="E273" s="136"/>
      <c r="F273" s="136"/>
      <c r="G273" s="136"/>
      <c r="H273" s="136"/>
      <c r="I273" s="136"/>
      <c r="J273" s="136"/>
      <c r="P273" s="34"/>
      <c r="R273" s="428"/>
      <c r="S273" s="428"/>
      <c r="T273" s="428"/>
      <c r="U273" s="428"/>
    </row>
    <row r="274" spans="3:68" hidden="1" x14ac:dyDescent="0.25">
      <c r="C274" s="134"/>
      <c r="D274" s="136"/>
      <c r="E274" s="136"/>
      <c r="F274" s="136"/>
      <c r="G274" s="136"/>
      <c r="H274" s="136"/>
      <c r="I274" s="136"/>
      <c r="J274" s="136"/>
      <c r="P274" s="34"/>
      <c r="R274" s="428"/>
      <c r="S274" s="428"/>
      <c r="T274" s="428"/>
      <c r="U274" s="428"/>
      <c r="W274" s="430" t="str">
        <f>$W$80</f>
        <v xml:space="preserve">(Draft) OUTPUT TABLE </v>
      </c>
    </row>
    <row r="275" spans="3:68" ht="15.75" hidden="1" x14ac:dyDescent="0.25">
      <c r="C275" s="92" t="str">
        <f>W275</f>
        <v>Tableau 2 :</v>
      </c>
      <c r="D275" s="8" t="str">
        <f>X275</f>
        <v>Bénéfices et risques associés à la</v>
      </c>
      <c r="G275" s="8"/>
      <c r="I275" s="8"/>
      <c r="P275" s="34"/>
      <c r="R275" s="428"/>
      <c r="S275" s="428"/>
      <c r="T275" s="428"/>
      <c r="U275" s="428"/>
      <c r="W275" s="492" t="str">
        <f>$W$81</f>
        <v>Tableau 2 :</v>
      </c>
      <c r="X275" s="492" t="str">
        <f>$X$81</f>
        <v>Bénéfices et risques associés à la</v>
      </c>
    </row>
    <row r="276" spans="3:68" ht="15.75" hidden="1" customHeight="1" x14ac:dyDescent="0.25">
      <c r="D276" s="95" t="str">
        <f>X276</f>
        <v>Garantie (c) - Respect des connaissances et des droits des peuples autochtones et des membres des communautés locales.</v>
      </c>
      <c r="F276" s="93"/>
      <c r="G276" s="93"/>
      <c r="H276" s="93"/>
      <c r="I276" s="93"/>
      <c r="J276" s="93"/>
      <c r="K276" s="93"/>
      <c r="L276" s="93"/>
      <c r="M276" s="93"/>
      <c r="P276" s="34"/>
      <c r="R276" s="428"/>
      <c r="S276" s="428"/>
      <c r="T276" s="428"/>
      <c r="U276" s="428"/>
      <c r="W276" s="432"/>
      <c r="X276" s="433" t="str">
        <f>$AA$16</f>
        <v>Garantie (c) - Respect des connaissances et des droits des peuples autochtones et des membres des communautés locales.</v>
      </c>
    </row>
    <row r="277" spans="3:68" hidden="1" x14ac:dyDescent="0.25"/>
    <row r="278" spans="3:68" ht="39.950000000000003" hidden="1" customHeight="1" x14ac:dyDescent="0.25">
      <c r="C278" s="668" t="str">
        <f>W278</f>
        <v>Bénéfices pertinents pour la garantie considérée</v>
      </c>
      <c r="D278" s="662" t="str">
        <f>X278</f>
        <v>Actions REDD+ du Module 1 (toutes les actions ne présentent pas forcément des bénéfices pertinents pour la garantie considérée)</v>
      </c>
      <c r="E278" s="663"/>
      <c r="F278" s="663"/>
      <c r="G278" s="663"/>
      <c r="H278" s="664"/>
      <c r="I278" s="288"/>
      <c r="J278" s="281" t="str">
        <f>AC278</f>
        <v>Bénéfices</v>
      </c>
      <c r="K278" s="639" t="str">
        <f>AH278</f>
        <v>Estimation des bénéfices</v>
      </c>
      <c r="L278" s="640"/>
      <c r="M278" s="640"/>
      <c r="N278" s="641"/>
      <c r="O278" s="58"/>
      <c r="P278"/>
      <c r="Q278" s="137" t="s">
        <v>79</v>
      </c>
      <c r="S278" s="137" t="s">
        <v>79</v>
      </c>
      <c r="W278" s="700" t="str">
        <f>$W$84</f>
        <v>Bénéfices pertinents pour la garantie considérée</v>
      </c>
      <c r="X278" s="684" t="str">
        <f>$X$84</f>
        <v>Actions REDD+ du Module 1 (toutes les actions ne présentent pas forcément des bénéfices pertinents pour la garantie considérée)</v>
      </c>
      <c r="Y278" s="686"/>
      <c r="Z278" s="686"/>
      <c r="AA278" s="686"/>
      <c r="AB278" s="685"/>
      <c r="AC278" s="684" t="str">
        <f>$AC$84</f>
        <v>Bénéfices</v>
      </c>
      <c r="AD278" s="686"/>
      <c r="AE278" s="686"/>
      <c r="AF278" s="686"/>
      <c r="AG278" s="685"/>
      <c r="AH278" s="684" t="str">
        <f>$AH$84</f>
        <v>Estimation des bénéfices</v>
      </c>
      <c r="AI278" s="685"/>
      <c r="AL278" s="137" t="s">
        <v>83</v>
      </c>
      <c r="AR278" s="137" t="s">
        <v>81</v>
      </c>
      <c r="AU278" s="137" t="s">
        <v>77</v>
      </c>
    </row>
    <row r="279" spans="3:68" ht="51.75" hidden="1" customHeight="1" x14ac:dyDescent="0.25">
      <c r="C279" s="669"/>
      <c r="D279" s="672" t="str">
        <f>LOOKUP($Q$279,$AE$308:$AE$310,$AC$308:$AC$310)</f>
        <v>CLIQUEZ POUR UN EXEMPLE:</v>
      </c>
      <c r="E279" s="673"/>
      <c r="F279" s="673"/>
      <c r="G279" s="673"/>
      <c r="H279" s="674"/>
      <c r="I279" s="285"/>
      <c r="J279" s="323" t="str">
        <f>LOOKUP($Q$279,$AE$308:$AE$311,$AD$308:$AD$311)</f>
        <v>(Pour voir un exemple de bénéfice, sélectionnez tout d'abord un exemple d’action REDD+ dans la liste déroulante de gauche.)</v>
      </c>
      <c r="K279" s="728" t="str">
        <f>AH279</f>
        <v>Probabilité</v>
      </c>
      <c r="L279" s="729"/>
      <c r="M279" s="728" t="str">
        <f>AI279</f>
        <v>Impact</v>
      </c>
      <c r="N279" s="729"/>
      <c r="O279" s="58"/>
      <c r="P279"/>
      <c r="Q279" s="435">
        <v>1</v>
      </c>
      <c r="R279" s="436" t="s">
        <v>59</v>
      </c>
      <c r="S279" s="437" t="s">
        <v>56</v>
      </c>
      <c r="T279" s="437" t="s">
        <v>57</v>
      </c>
      <c r="W279" s="701"/>
      <c r="X279" s="438"/>
      <c r="Y279" s="689"/>
      <c r="Z279" s="689"/>
      <c r="AA279" s="689"/>
      <c r="AB279" s="690"/>
      <c r="AC279" s="439"/>
      <c r="AD279" s="696"/>
      <c r="AE279" s="696"/>
      <c r="AF279" s="696"/>
      <c r="AG279" s="697"/>
      <c r="AH279" s="493" t="str">
        <f>$AH$85</f>
        <v>Probabilité</v>
      </c>
      <c r="AI279" s="493" t="str">
        <f>$AI$85</f>
        <v>Impact</v>
      </c>
      <c r="AL279" s="437" t="str">
        <f>$X$84</f>
        <v>Actions REDD+ du Module 1 (toutes les actions ne présentent pas forcément des bénéfices pertinents pour la garantie considérée)</v>
      </c>
      <c r="AM279" s="437" t="str">
        <f>$AC$84</f>
        <v>Bénéfices</v>
      </c>
      <c r="AN279" s="437" t="str">
        <f t="shared" ref="AN279:AN283" si="99">AH279</f>
        <v>Probabilité</v>
      </c>
      <c r="AO279" s="437" t="str">
        <f t="shared" ref="AO279:AO283" si="100">AI279</f>
        <v>Impact</v>
      </c>
      <c r="AP279" s="441" t="s">
        <v>80</v>
      </c>
      <c r="AR279" s="138">
        <f>MAX(AP280:AP284)</f>
        <v>0</v>
      </c>
      <c r="AT279" s="441" t="s">
        <v>82</v>
      </c>
      <c r="AU279" s="437" t="str">
        <f>$X$84</f>
        <v>Actions REDD+ du Module 1 (toutes les actions ne présentent pas forcément des bénéfices pertinents pour la garantie considérée)</v>
      </c>
      <c r="AV279" s="437" t="str">
        <f>$AC$84</f>
        <v>Bénéfices</v>
      </c>
      <c r="AW279" s="437" t="str">
        <f>AN279</f>
        <v>Probabilité</v>
      </c>
      <c r="AX279" s="437" t="str">
        <f>AO279</f>
        <v>Impact</v>
      </c>
      <c r="BI279"/>
      <c r="BJ279"/>
      <c r="BM279" s="78" t="s">
        <v>28</v>
      </c>
      <c r="BN279" s="78" t="s">
        <v>37</v>
      </c>
      <c r="BO279" s="78" t="s">
        <v>36</v>
      </c>
      <c r="BP279" s="79"/>
    </row>
    <row r="280" spans="3:68" ht="37.5" hidden="1" customHeight="1" x14ac:dyDescent="0.25">
      <c r="C280" s="669"/>
      <c r="D280" s="74"/>
      <c r="E280" s="671"/>
      <c r="F280" s="671"/>
      <c r="G280" s="671"/>
      <c r="H280" s="671"/>
      <c r="I280" s="74" t="s">
        <v>25</v>
      </c>
      <c r="J280" s="284"/>
      <c r="K280" s="581"/>
      <c r="L280" s="583"/>
      <c r="M280" s="583"/>
      <c r="N280" s="583"/>
      <c r="O280" s="58"/>
      <c r="P280"/>
      <c r="Q280" s="138">
        <v>1</v>
      </c>
      <c r="S280" s="138">
        <v>1</v>
      </c>
      <c r="T280" s="138">
        <v>1</v>
      </c>
      <c r="W280" s="701"/>
      <c r="X280" s="442" t="s">
        <v>25</v>
      </c>
      <c r="Y280" s="677" t="str">
        <f>LOOKUP(Q280,$AG$13:$AG$29,$AH$13:$AH$29)</f>
        <v/>
      </c>
      <c r="Z280" s="677"/>
      <c r="AA280" s="677"/>
      <c r="AB280" s="678"/>
      <c r="AC280" s="442" t="s">
        <v>25</v>
      </c>
      <c r="AD280" s="677" t="str">
        <f t="shared" ref="AD280:AD284" si="101">IF(J280=0,"",J280)</f>
        <v/>
      </c>
      <c r="AE280" s="677"/>
      <c r="AF280" s="677"/>
      <c r="AG280" s="678"/>
      <c r="AH280" s="443" t="str">
        <f t="shared" ref="AH280" si="102">LOOKUP(S280,$AL$13:$AL$16,$AM$13:$AM$16)</f>
        <v/>
      </c>
      <c r="AI280" s="443" t="str">
        <f>LOOKUP(T280,$AL$13:$AL$16,$AN$13:$AN$16)</f>
        <v/>
      </c>
      <c r="AL280" s="444" t="str">
        <f t="shared" ref="AL280:AL283" si="103">Y280</f>
        <v/>
      </c>
      <c r="AM280" s="444" t="str">
        <f t="shared" ref="AM280:AM283" si="104">AD280</f>
        <v/>
      </c>
      <c r="AN280" s="445" t="str">
        <f t="shared" si="99"/>
        <v/>
      </c>
      <c r="AO280" s="446" t="str">
        <f t="shared" si="100"/>
        <v/>
      </c>
      <c r="AP280" s="447">
        <f t="shared" ref="AP280:AP284" si="105">SUM(AND(AN280=$AL$34, AO280=$AM$34),AP279)</f>
        <v>0</v>
      </c>
      <c r="AT280" s="447">
        <v>1</v>
      </c>
      <c r="AU280" s="448" t="str">
        <f t="array" ref="AU280">IF($AT280&gt;$AR$279,"",INDEX(AL$280:AL$284,MATCH($AT280,$AP$280:$AP$284,0)))</f>
        <v/>
      </c>
      <c r="AV280" s="448" t="str">
        <f t="array" ref="AV280">IF($AT280&gt;$AR$279,"",INDEX(AM$280:AM$284,MATCH($AT280,$AP$280:$AP$284,0)))</f>
        <v/>
      </c>
      <c r="AW280" s="448" t="str">
        <f t="array" ref="AW280">IF($AT280&gt;$AR$279,"",INDEX(AN$280:AN$284,MATCH($AT280,$AP$280:$AP$284,0)))</f>
        <v/>
      </c>
      <c r="AX280" s="448" t="str">
        <f t="array" ref="AX280">IF($AT280&gt;$AR$279,"",INDEX(AO$280:AO$284,MATCH($AT280,$AP$280:$AP$284,0)))</f>
        <v/>
      </c>
      <c r="BI280"/>
      <c r="BJ280"/>
      <c r="BM280" s="80">
        <f t="shared" ref="BM280:BM284" si="106">COUNTIF($BN$86:$BN$91,"&lt;="&amp;BN280)</f>
        <v>1</v>
      </c>
      <c r="BN280" s="80" t="str">
        <f>IF(BF280=$AP$14,BI280,"xx")</f>
        <v>xx</v>
      </c>
      <c r="BO280" s="80" t="e">
        <f t="shared" ref="BO280:BO284" si="107">VLOOKUP(ROW()-ROW($BO$85),$BM$86:$BN$91,2,FALSE)</f>
        <v>#N/A</v>
      </c>
      <c r="BP280" s="81" t="e">
        <f>IF(COUNT(SEARCH({"xx";"xxx";"xxxx";"xxxxx";"xxxxxx";"xxxxxxx"},A179)),"-",BO280)</f>
        <v>#N/A</v>
      </c>
    </row>
    <row r="281" spans="3:68" ht="37.5" hidden="1" customHeight="1" x14ac:dyDescent="0.25">
      <c r="C281" s="669"/>
      <c r="D281" s="27"/>
      <c r="E281" s="635"/>
      <c r="F281" s="635"/>
      <c r="G281" s="635"/>
      <c r="H281" s="635"/>
      <c r="I281" s="27" t="s">
        <v>25</v>
      </c>
      <c r="J281" s="284" t="s">
        <v>20</v>
      </c>
      <c r="K281" s="581"/>
      <c r="L281" s="586"/>
      <c r="M281" s="586"/>
      <c r="N281" s="586"/>
      <c r="O281" s="58"/>
      <c r="P281"/>
      <c r="Q281" s="138">
        <v>1</v>
      </c>
      <c r="S281" s="138">
        <v>1</v>
      </c>
      <c r="T281" s="138">
        <v>1</v>
      </c>
      <c r="W281" s="701"/>
      <c r="X281" s="442" t="s">
        <v>25</v>
      </c>
      <c r="Y281" s="677" t="str">
        <f t="shared" ref="Y281:Y284" si="108">LOOKUP(Q281,$AG$13:$AG$29,$AH$13:$AH$29)</f>
        <v/>
      </c>
      <c r="Z281" s="677"/>
      <c r="AA281" s="677"/>
      <c r="AB281" s="678"/>
      <c r="AC281" s="442" t="s">
        <v>25</v>
      </c>
      <c r="AD281" s="677" t="str">
        <f t="shared" si="101"/>
        <v/>
      </c>
      <c r="AE281" s="677"/>
      <c r="AF281" s="677"/>
      <c r="AG281" s="678"/>
      <c r="AH281" s="443" t="str">
        <f t="shared" ref="AH281:AH284" si="109">LOOKUP(S281,$AL$13:$AL$16,$AM$13:$AM$16)</f>
        <v/>
      </c>
      <c r="AI281" s="443" t="str">
        <f t="shared" ref="AI281:AI284" si="110">LOOKUP(T281,$AL$13:$AL$16,$AN$13:$AN$16)</f>
        <v/>
      </c>
      <c r="AL281" s="449" t="str">
        <f t="shared" si="103"/>
        <v/>
      </c>
      <c r="AM281" s="449" t="str">
        <f t="shared" si="104"/>
        <v/>
      </c>
      <c r="AN281" s="450" t="str">
        <f t="shared" si="99"/>
        <v/>
      </c>
      <c r="AO281" s="451" t="str">
        <f t="shared" si="100"/>
        <v/>
      </c>
      <c r="AP281" s="447">
        <f t="shared" si="105"/>
        <v>0</v>
      </c>
      <c r="AT281" s="447">
        <v>2</v>
      </c>
      <c r="AU281" s="448" t="str">
        <f t="array" ref="AU281">IF($AT281&gt;$AR$279,"",INDEX(AL$280:AL$284,MATCH($AT281,$AP$280:$AP$284,0)))</f>
        <v/>
      </c>
      <c r="AV281" s="448" t="str">
        <f t="array" ref="AV281">IF($AT281&gt;$AR$279,"",INDEX(AM$280:AM$284,MATCH($AT281,$AP$280:$AP$284,0)))</f>
        <v/>
      </c>
      <c r="AW281" s="448" t="str">
        <f t="array" ref="AW281">IF($AT281&gt;$AR$279,"",INDEX(AN$280:AN$284,MATCH($AT281,$AP$280:$AP$284,0)))</f>
        <v/>
      </c>
      <c r="AX281" s="448" t="str">
        <f t="array" ref="AX281">IF($AT281&gt;$AR$279,"",INDEX(AO$280:AO$284,MATCH($AT281,$AP$280:$AP$284,0)))</f>
        <v/>
      </c>
      <c r="BI281"/>
      <c r="BJ281"/>
      <c r="BM281" s="80">
        <f t="shared" si="106"/>
        <v>2</v>
      </c>
      <c r="BN281" s="80" t="str">
        <f>IF(BF281=$AP$14,BI281,"xxx")</f>
        <v>xxx</v>
      </c>
      <c r="BO281" s="80" t="e">
        <f t="shared" si="107"/>
        <v>#N/A</v>
      </c>
      <c r="BP281" s="81" t="e">
        <f>IF(COUNT(SEARCH({"xx";"xxx";"xxxx";"xxxxx";"xxxxxx";"xxxxxxx"},A180)),"-",BO281)</f>
        <v>#N/A</v>
      </c>
    </row>
    <row r="282" spans="3:68" ht="37.5" hidden="1" customHeight="1" x14ac:dyDescent="0.25">
      <c r="C282" s="669"/>
      <c r="D282" s="27"/>
      <c r="E282" s="635"/>
      <c r="F282" s="635"/>
      <c r="G282" s="635"/>
      <c r="H282" s="635"/>
      <c r="I282" s="27" t="s">
        <v>25</v>
      </c>
      <c r="J282" s="284" t="s">
        <v>20</v>
      </c>
      <c r="K282" s="581"/>
      <c r="L282" s="586"/>
      <c r="M282" s="586"/>
      <c r="N282" s="586"/>
      <c r="O282" s="58"/>
      <c r="P282"/>
      <c r="Q282" s="138">
        <v>1</v>
      </c>
      <c r="S282" s="138">
        <v>1</v>
      </c>
      <c r="T282" s="138">
        <v>1</v>
      </c>
      <c r="W282" s="701"/>
      <c r="X282" s="442" t="s">
        <v>25</v>
      </c>
      <c r="Y282" s="677" t="str">
        <f t="shared" si="108"/>
        <v/>
      </c>
      <c r="Z282" s="677"/>
      <c r="AA282" s="677"/>
      <c r="AB282" s="678"/>
      <c r="AC282" s="442" t="s">
        <v>25</v>
      </c>
      <c r="AD282" s="677" t="str">
        <f t="shared" si="101"/>
        <v/>
      </c>
      <c r="AE282" s="677"/>
      <c r="AF282" s="677"/>
      <c r="AG282" s="678"/>
      <c r="AH282" s="443" t="str">
        <f t="shared" si="109"/>
        <v/>
      </c>
      <c r="AI282" s="443" t="str">
        <f t="shared" si="110"/>
        <v/>
      </c>
      <c r="AL282" s="449" t="str">
        <f t="shared" si="103"/>
        <v/>
      </c>
      <c r="AM282" s="449" t="str">
        <f t="shared" si="104"/>
        <v/>
      </c>
      <c r="AN282" s="450" t="str">
        <f t="shared" si="99"/>
        <v/>
      </c>
      <c r="AO282" s="451" t="str">
        <f t="shared" si="100"/>
        <v/>
      </c>
      <c r="AP282" s="447">
        <f t="shared" si="105"/>
        <v>0</v>
      </c>
      <c r="AT282" s="447">
        <v>3</v>
      </c>
      <c r="AU282" s="448" t="str">
        <f t="array" ref="AU282">IF($AT282&gt;$AR$279,"",INDEX(AL$280:AL$284,MATCH($AT282,$AP$280:$AP$284,0)))</f>
        <v/>
      </c>
      <c r="AV282" s="448" t="str">
        <f t="array" ref="AV282">IF($AT282&gt;$AR$279,"",INDEX(AM$280:AM$284,MATCH($AT282,$AP$280:$AP$284,0)))</f>
        <v/>
      </c>
      <c r="AW282" s="448" t="str">
        <f t="array" ref="AW282">IF($AT282&gt;$AR$279,"",INDEX(AN$280:AN$284,MATCH($AT282,$AP$280:$AP$284,0)))</f>
        <v/>
      </c>
      <c r="AX282" s="448" t="str">
        <f t="array" ref="AX282">IF($AT282&gt;$AR$279,"",INDEX(AO$280:AO$284,MATCH($AT282,$AP$280:$AP$284,0)))</f>
        <v/>
      </c>
      <c r="BI282"/>
      <c r="BJ282"/>
      <c r="BM282" s="80">
        <f t="shared" si="106"/>
        <v>3</v>
      </c>
      <c r="BN282" s="80" t="str">
        <f>IF(BF282=$AP$14,BI282,"xxxx")</f>
        <v>xxxx</v>
      </c>
      <c r="BO282" s="80" t="e">
        <f t="shared" si="107"/>
        <v>#N/A</v>
      </c>
      <c r="BP282" s="81" t="e">
        <f>IF(COUNT(SEARCH({"xx";"xxx";"xxxx";"xxxxx";"xxxxxx";"xxxxxxx"},A181)),"-",BO282)</f>
        <v>#N/A</v>
      </c>
    </row>
    <row r="283" spans="3:68" ht="37.5" hidden="1" customHeight="1" x14ac:dyDescent="0.25">
      <c r="C283" s="669"/>
      <c r="D283" s="27"/>
      <c r="E283" s="635"/>
      <c r="F283" s="635"/>
      <c r="G283" s="635"/>
      <c r="H283" s="635"/>
      <c r="I283" s="27" t="s">
        <v>25</v>
      </c>
      <c r="J283" s="284" t="s">
        <v>20</v>
      </c>
      <c r="K283" s="581"/>
      <c r="L283" s="586"/>
      <c r="M283" s="586"/>
      <c r="N283" s="586"/>
      <c r="O283" s="58"/>
      <c r="P283"/>
      <c r="Q283" s="138">
        <v>1</v>
      </c>
      <c r="S283" s="138">
        <v>1</v>
      </c>
      <c r="T283" s="138">
        <v>1</v>
      </c>
      <c r="W283" s="701"/>
      <c r="X283" s="442" t="s">
        <v>25</v>
      </c>
      <c r="Y283" s="677" t="str">
        <f t="shared" si="108"/>
        <v/>
      </c>
      <c r="Z283" s="677"/>
      <c r="AA283" s="677"/>
      <c r="AB283" s="678"/>
      <c r="AC283" s="442" t="s">
        <v>25</v>
      </c>
      <c r="AD283" s="677" t="str">
        <f t="shared" si="101"/>
        <v/>
      </c>
      <c r="AE283" s="677"/>
      <c r="AF283" s="677"/>
      <c r="AG283" s="678"/>
      <c r="AH283" s="443" t="str">
        <f t="shared" si="109"/>
        <v/>
      </c>
      <c r="AI283" s="443" t="str">
        <f t="shared" si="110"/>
        <v/>
      </c>
      <c r="AL283" s="449" t="str">
        <f t="shared" si="103"/>
        <v/>
      </c>
      <c r="AM283" s="449" t="str">
        <f t="shared" si="104"/>
        <v/>
      </c>
      <c r="AN283" s="450" t="str">
        <f t="shared" si="99"/>
        <v/>
      </c>
      <c r="AO283" s="451" t="str">
        <f t="shared" si="100"/>
        <v/>
      </c>
      <c r="AP283" s="447">
        <f t="shared" si="105"/>
        <v>0</v>
      </c>
      <c r="AT283" s="447">
        <v>4</v>
      </c>
      <c r="AU283" s="448" t="str">
        <f t="array" ref="AU283">IF($AT283&gt;$AR$279,"",INDEX(AL$280:AL$284,MATCH($AT283,$AP$280:$AP$284,0)))</f>
        <v/>
      </c>
      <c r="AV283" s="448" t="str">
        <f t="array" ref="AV283">IF($AT283&gt;$AR$279,"",INDEX(AM$280:AM$284,MATCH($AT283,$AP$280:$AP$284,0)))</f>
        <v/>
      </c>
      <c r="AW283" s="448" t="str">
        <f t="array" ref="AW283">IF($AT283&gt;$AR$279,"",INDEX(AN$280:AN$284,MATCH($AT283,$AP$280:$AP$284,0)))</f>
        <v/>
      </c>
      <c r="AX283" s="448" t="str">
        <f t="array" ref="AX283">IF($AT283&gt;$AR$279,"",INDEX(AO$280:AO$284,MATCH($AT283,$AP$280:$AP$284,0)))</f>
        <v/>
      </c>
      <c r="BI283"/>
      <c r="BJ283"/>
      <c r="BM283" s="80">
        <f t="shared" si="106"/>
        <v>4</v>
      </c>
      <c r="BN283" s="80" t="str">
        <f>IF(BF283=$AP$14,BI283,"xxxxx")</f>
        <v>xxxxx</v>
      </c>
      <c r="BO283" s="80" t="e">
        <f t="shared" si="107"/>
        <v>#N/A</v>
      </c>
      <c r="BP283" s="81" t="e">
        <f>IF(COUNT(SEARCH({"xx";"xxx";"xxxx";"xxxxx";"xxxxxx";"xxxxxxx"},A182)),"-",BO283)</f>
        <v>#N/A</v>
      </c>
    </row>
    <row r="284" spans="3:68" ht="37.5" hidden="1" customHeight="1" x14ac:dyDescent="0.25">
      <c r="C284" s="670"/>
      <c r="D284" s="27"/>
      <c r="E284" s="635"/>
      <c r="F284" s="635"/>
      <c r="G284" s="635"/>
      <c r="H284" s="635"/>
      <c r="I284" s="27" t="s">
        <v>25</v>
      </c>
      <c r="J284" s="284"/>
      <c r="K284" s="581"/>
      <c r="L284" s="586"/>
      <c r="M284" s="586"/>
      <c r="N284" s="586"/>
      <c r="O284" s="58"/>
      <c r="P284"/>
      <c r="Q284" s="138">
        <v>1</v>
      </c>
      <c r="S284" s="138">
        <v>1</v>
      </c>
      <c r="T284" s="138">
        <v>1</v>
      </c>
      <c r="W284" s="702"/>
      <c r="X284" s="452" t="s">
        <v>25</v>
      </c>
      <c r="Y284" s="677" t="str">
        <f t="shared" si="108"/>
        <v/>
      </c>
      <c r="Z284" s="677"/>
      <c r="AA284" s="677"/>
      <c r="AB284" s="678"/>
      <c r="AC284" s="452" t="s">
        <v>25</v>
      </c>
      <c r="AD284" s="687" t="str">
        <f t="shared" si="101"/>
        <v/>
      </c>
      <c r="AE284" s="687"/>
      <c r="AF284" s="687"/>
      <c r="AG284" s="688"/>
      <c r="AH284" s="443" t="str">
        <f t="shared" si="109"/>
        <v/>
      </c>
      <c r="AI284" s="443" t="str">
        <f t="shared" si="110"/>
        <v/>
      </c>
      <c r="AL284" s="449" t="str">
        <f>Y284</f>
        <v/>
      </c>
      <c r="AM284" s="449" t="str">
        <f>AD284</f>
        <v/>
      </c>
      <c r="AN284" s="450" t="str">
        <f t="shared" ref="AN284:AO284" si="111">AH284</f>
        <v/>
      </c>
      <c r="AO284" s="451" t="str">
        <f t="shared" si="111"/>
        <v/>
      </c>
      <c r="AP284" s="447">
        <f t="shared" si="105"/>
        <v>0</v>
      </c>
      <c r="AT284" s="447">
        <v>5</v>
      </c>
      <c r="AU284" s="448" t="str">
        <f t="array" ref="AU284">IF($AT284&gt;$AR$279,"",INDEX(AL$280:AL$284,MATCH($AT284,$AP$280:$AP$284,0)))</f>
        <v/>
      </c>
      <c r="AV284" s="448" t="str">
        <f t="array" ref="AV284">IF($AT284&gt;$AR$279,"",INDEX(AM$280:AM$284,MATCH($AT284,$AP$280:$AP$284,0)))</f>
        <v/>
      </c>
      <c r="AW284" s="448" t="str">
        <f t="array" ref="AW284">IF($AT284&gt;$AR$279,"",INDEX(AN$280:AN$284,MATCH($AT284,$AP$280:$AP$284,0)))</f>
        <v/>
      </c>
      <c r="AX284" s="448" t="str">
        <f t="array" ref="AX284">IF($AT284&gt;$AR$279,"",INDEX(AO$280:AO$284,MATCH($AT284,$AP$280:$AP$284,0)))</f>
        <v/>
      </c>
      <c r="BI284"/>
      <c r="BJ284"/>
      <c r="BM284" s="80">
        <f t="shared" si="106"/>
        <v>6</v>
      </c>
      <c r="BN284" s="80" t="str">
        <f>IF(BF284=$AP$14,BI284,"xxxxxxx")</f>
        <v>xxxxxxx</v>
      </c>
      <c r="BO284" s="80" t="e">
        <f t="shared" si="107"/>
        <v>#N/A</v>
      </c>
      <c r="BP284" s="81" t="b">
        <f>IF(COUNT(SEARCH({"XX";"XXX";"XXXX";"XXXXX";"XXXXXX";"XXXXXXX"},BO284)),BO284)</f>
        <v>0</v>
      </c>
    </row>
    <row r="285" spans="3:68" ht="39.950000000000003" hidden="1" customHeight="1" x14ac:dyDescent="0.25">
      <c r="C285" s="649" t="str">
        <f>W285</f>
        <v>Risques pertinents pour la garantie considérée</v>
      </c>
      <c r="D285" s="652" t="str">
        <f>X285</f>
        <v>Actions REDD+ du Module 1 (toutes les actions ne présentent pas forcément des risques pertinents pour la garantie considérée)</v>
      </c>
      <c r="E285" s="653"/>
      <c r="F285" s="653"/>
      <c r="G285" s="653"/>
      <c r="H285" s="654"/>
      <c r="I285" s="288"/>
      <c r="J285" s="281" t="str">
        <f>AC285</f>
        <v>Risques</v>
      </c>
      <c r="K285" s="652" t="str">
        <f>AH285</f>
        <v>Estimation des risques</v>
      </c>
      <c r="L285" s="653"/>
      <c r="M285" s="653"/>
      <c r="N285" s="654"/>
      <c r="O285" s="72"/>
      <c r="P285"/>
      <c r="Q285" s="137" t="s">
        <v>79</v>
      </c>
      <c r="S285" s="137" t="s">
        <v>79</v>
      </c>
      <c r="W285" s="721" t="str">
        <f>$W$95</f>
        <v>Risques pertinents pour la garantie considérée</v>
      </c>
      <c r="X285" s="684" t="str">
        <f>$X$95</f>
        <v>Actions REDD+ du Module 1 (toutes les actions ne présentent pas forcément des risques pertinents pour la garantie considérée)</v>
      </c>
      <c r="Y285" s="686"/>
      <c r="Z285" s="686"/>
      <c r="AA285" s="686"/>
      <c r="AB285" s="685"/>
      <c r="AC285" s="684" t="str">
        <f>$AC$95</f>
        <v>Risques</v>
      </c>
      <c r="AD285" s="686"/>
      <c r="AE285" s="686"/>
      <c r="AF285" s="686"/>
      <c r="AG285" s="685"/>
      <c r="AH285" s="684" t="str">
        <f>$AH$95</f>
        <v>Estimation des risques</v>
      </c>
      <c r="AI285" s="685"/>
      <c r="AL285" s="137" t="s">
        <v>83</v>
      </c>
      <c r="AR285" s="137" t="s">
        <v>81</v>
      </c>
      <c r="AU285" s="137" t="s">
        <v>77</v>
      </c>
      <c r="BI285"/>
      <c r="BJ285"/>
      <c r="BM285" s="80"/>
      <c r="BN285" s="79"/>
      <c r="BO285" s="79"/>
      <c r="BP285" s="79"/>
    </row>
    <row r="286" spans="3:68" ht="53.25" hidden="1" customHeight="1" x14ac:dyDescent="0.25">
      <c r="C286" s="650"/>
      <c r="D286" s="672" t="str">
        <f>LOOKUP($Q$286,$AE$308:$AF$311)</f>
        <v>CLIQUEZ POUR UN EXEMPLE:</v>
      </c>
      <c r="E286" s="673"/>
      <c r="F286" s="673"/>
      <c r="G286" s="673"/>
      <c r="H286" s="674"/>
      <c r="I286" s="285"/>
      <c r="J286" s="323" t="str">
        <f>LOOKUP($Q$286,$AE$308:$AE$311,$AG$308:$AG$311)</f>
        <v>(Pour voir un exemple de risque, sélectionnez tout d'abord un exemple d’action REDD+ dans la liste déroulante de gauche.)</v>
      </c>
      <c r="K286" s="630" t="str">
        <f>AH286</f>
        <v>Probabilité</v>
      </c>
      <c r="L286" s="631"/>
      <c r="M286" s="630" t="str">
        <f>AI286</f>
        <v>Impact</v>
      </c>
      <c r="N286" s="631"/>
      <c r="O286" s="58"/>
      <c r="P286"/>
      <c r="Q286" s="435">
        <v>1</v>
      </c>
      <c r="R286" s="436" t="s">
        <v>59</v>
      </c>
      <c r="S286" s="437" t="str">
        <f>S279</f>
        <v>Probability</v>
      </c>
      <c r="T286" s="437" t="str">
        <f>T279</f>
        <v>Impact</v>
      </c>
      <c r="W286" s="722"/>
      <c r="X286" s="438"/>
      <c r="Y286" s="703"/>
      <c r="Z286" s="703"/>
      <c r="AA286" s="703"/>
      <c r="AB286" s="704"/>
      <c r="AC286" s="438"/>
      <c r="AD286" s="706"/>
      <c r="AE286" s="706"/>
      <c r="AF286" s="706"/>
      <c r="AG286" s="707"/>
      <c r="AH286" s="493" t="str">
        <f>$AH$96</f>
        <v>Probabilité</v>
      </c>
      <c r="AI286" s="493" t="str">
        <f>$AI$96</f>
        <v>Impact</v>
      </c>
      <c r="AL286" s="437" t="str">
        <f>$X$95</f>
        <v>Actions REDD+ du Module 1 (toutes les actions ne présentent pas forcément des risques pertinents pour la garantie considérée)</v>
      </c>
      <c r="AM286" s="437" t="str">
        <f>$AC$95</f>
        <v>Risques</v>
      </c>
      <c r="AN286" s="437" t="str">
        <f>$AH$96</f>
        <v>Probabilité</v>
      </c>
      <c r="AO286" s="437" t="str">
        <f>$AI$96</f>
        <v>Impact</v>
      </c>
      <c r="AP286" s="441" t="s">
        <v>80</v>
      </c>
      <c r="AR286" s="138">
        <f>MAX(AP287:AP301)</f>
        <v>0</v>
      </c>
      <c r="AT286" s="441" t="s">
        <v>82</v>
      </c>
      <c r="AU286" s="437" t="str">
        <f>$X$95</f>
        <v>Actions REDD+ du Module 1 (toutes les actions ne présentent pas forcément des risques pertinents pour la garantie considérée)</v>
      </c>
      <c r="AV286" s="437" t="str">
        <f>$AC$95</f>
        <v>Risques</v>
      </c>
      <c r="AW286" s="437" t="str">
        <f>$AH$96</f>
        <v>Probabilité</v>
      </c>
      <c r="AX286" s="437" t="str">
        <f>$AI$96</f>
        <v>Impact</v>
      </c>
      <c r="BI286"/>
      <c r="BJ286"/>
      <c r="BM286" s="78" t="s">
        <v>28</v>
      </c>
      <c r="BN286" s="78" t="s">
        <v>38</v>
      </c>
      <c r="BO286" s="78" t="s">
        <v>36</v>
      </c>
      <c r="BP286" s="79"/>
    </row>
    <row r="287" spans="3:68" ht="37.5" hidden="1" customHeight="1" x14ac:dyDescent="0.25">
      <c r="C287" s="650"/>
      <c r="D287" s="126"/>
      <c r="E287" s="671"/>
      <c r="F287" s="671"/>
      <c r="G287" s="671"/>
      <c r="H287" s="671"/>
      <c r="I287" s="306" t="s">
        <v>25</v>
      </c>
      <c r="J287" s="284" t="s">
        <v>20</v>
      </c>
      <c r="K287" s="581"/>
      <c r="L287" s="586"/>
      <c r="M287" s="586"/>
      <c r="N287" s="586"/>
      <c r="O287" s="58"/>
      <c r="P287"/>
      <c r="Q287" s="138">
        <v>1</v>
      </c>
      <c r="S287" s="139">
        <v>1</v>
      </c>
      <c r="T287" s="453">
        <v>1</v>
      </c>
      <c r="W287" s="722"/>
      <c r="X287" s="442" t="s">
        <v>25</v>
      </c>
      <c r="Y287" s="687" t="str">
        <f>LOOKUP(Q287,$AG$13:$AG$29,$AH$13:$AH$29)</f>
        <v/>
      </c>
      <c r="Z287" s="687"/>
      <c r="AA287" s="687"/>
      <c r="AB287" s="688"/>
      <c r="AC287" s="442" t="s">
        <v>25</v>
      </c>
      <c r="AD287" s="677" t="str">
        <f t="shared" ref="AD287:AD301" si="112">IF(J287=0,"",J287)</f>
        <v/>
      </c>
      <c r="AE287" s="677"/>
      <c r="AF287" s="677"/>
      <c r="AG287" s="678"/>
      <c r="AH287" s="454" t="str">
        <f>LOOKUP(S287,$AL$13:$AL$16,$AM$13:$AM$16)</f>
        <v/>
      </c>
      <c r="AI287" s="454" t="str">
        <f>LOOKUP(T287,$AL$13:$AL$16,$AN$13:$AN$16)</f>
        <v/>
      </c>
      <c r="AL287" s="444" t="str">
        <f t="shared" ref="AL287:AL292" si="113">Y287</f>
        <v/>
      </c>
      <c r="AM287" s="444" t="str">
        <f t="shared" ref="AM287:AM292" si="114">AD287</f>
        <v/>
      </c>
      <c r="AN287" s="446" t="str">
        <f t="shared" ref="AN287:AN292" si="115">AH287</f>
        <v/>
      </c>
      <c r="AO287" s="446" t="str">
        <f t="shared" ref="AO287:AO292" si="116">AI287</f>
        <v/>
      </c>
      <c r="AP287" s="447">
        <f t="shared" ref="AP287:AP301" si="117">SUM(AND(AN287=$AO$34, AO287=$AP$34),AP286)</f>
        <v>0</v>
      </c>
      <c r="AT287" s="447">
        <v>1</v>
      </c>
      <c r="AU287" s="448" t="str">
        <f t="array" ref="AU287">IF($AT287&gt;$AR$286,"",INDEX(AL$287:AL$301,MATCH($AT287,$AP$287:$AP$301,0)))</f>
        <v/>
      </c>
      <c r="AV287" s="448" t="str">
        <f t="array" ref="AV287">IF($AT287&gt;$AR$286,"",INDEX(AM$287:AM$301,MATCH($AT287,$AP$287:$AP$301,0)))</f>
        <v/>
      </c>
      <c r="AW287" s="448" t="str">
        <f t="array" ref="AW287">IF($AT287&gt;$AR$286,"",INDEX(AN$287:AN$301,MATCH($AT287,$AP$287:$AP$301,0)))</f>
        <v/>
      </c>
      <c r="AX287" s="448" t="str">
        <f t="array" ref="AX287">IF($AT287&gt;$AR$286,"",INDEX(AO$287:AO$301,MATCH($AT287,$AP$287:$AP$301,0)))</f>
        <v/>
      </c>
      <c r="BI287"/>
      <c r="BJ287"/>
      <c r="BM287" s="80">
        <f t="shared" ref="BM287:BM301" si="118">COUNTIF($BN$97:$BN$102,"&lt;="&amp;BN287)</f>
        <v>1</v>
      </c>
      <c r="BN287" s="80" t="str">
        <f>IF(BF287=$AP$14,BI287,"xx")</f>
        <v>xx</v>
      </c>
      <c r="BO287" s="80" t="e">
        <f t="shared" ref="BO287:BO301" si="119">VLOOKUP(ROW()-ROW($BO$96),$BM$97:$BN$102,2,FALSE)</f>
        <v>#N/A</v>
      </c>
      <c r="BP287" s="79"/>
    </row>
    <row r="288" spans="3:68" ht="37.5" hidden="1" customHeight="1" x14ac:dyDescent="0.25">
      <c r="C288" s="650"/>
      <c r="D288" s="27"/>
      <c r="E288" s="635"/>
      <c r="F288" s="635"/>
      <c r="G288" s="635"/>
      <c r="H288" s="635"/>
      <c r="I288" s="27" t="s">
        <v>25</v>
      </c>
      <c r="J288" s="284" t="s">
        <v>20</v>
      </c>
      <c r="K288" s="581"/>
      <c r="L288" s="586"/>
      <c r="M288" s="586"/>
      <c r="N288" s="586"/>
      <c r="O288" s="58"/>
      <c r="P288"/>
      <c r="Q288" s="138">
        <v>1</v>
      </c>
      <c r="S288" s="139">
        <v>1</v>
      </c>
      <c r="T288" s="453">
        <v>1</v>
      </c>
      <c r="W288" s="722"/>
      <c r="X288" s="442" t="s">
        <v>25</v>
      </c>
      <c r="Y288" s="687" t="str">
        <f t="shared" ref="Y288:Y301" si="120">LOOKUP(Q288,$AG$13:$AG$29,$AH$13:$AH$29)</f>
        <v/>
      </c>
      <c r="Z288" s="687"/>
      <c r="AA288" s="687"/>
      <c r="AB288" s="688"/>
      <c r="AC288" s="442" t="s">
        <v>25</v>
      </c>
      <c r="AD288" s="677" t="str">
        <f t="shared" si="112"/>
        <v/>
      </c>
      <c r="AE288" s="677"/>
      <c r="AF288" s="677"/>
      <c r="AG288" s="678"/>
      <c r="AH288" s="454" t="str">
        <f t="shared" ref="AH288:AH301" si="121">LOOKUP(S288,$AL$13:$AL$16,$AM$13:$AM$16)</f>
        <v/>
      </c>
      <c r="AI288" s="454" t="str">
        <f t="shared" ref="AI288:AI301" si="122">LOOKUP(T288,$AL$13:$AL$16,$AN$13:$AN$16)</f>
        <v/>
      </c>
      <c r="AL288" s="449" t="str">
        <f t="shared" si="113"/>
        <v/>
      </c>
      <c r="AM288" s="449" t="str">
        <f t="shared" si="114"/>
        <v/>
      </c>
      <c r="AN288" s="451" t="str">
        <f t="shared" si="115"/>
        <v/>
      </c>
      <c r="AO288" s="451" t="str">
        <f t="shared" si="116"/>
        <v/>
      </c>
      <c r="AP288" s="447">
        <f t="shared" si="117"/>
        <v>0</v>
      </c>
      <c r="AT288" s="447">
        <v>2</v>
      </c>
      <c r="AU288" s="448" t="str">
        <f t="array" ref="AU288">IF($AT288&gt;$AR$286,"",INDEX(AL$287:AL$301,MATCH($AT288,$AP$287:$AP$301,0)))</f>
        <v/>
      </c>
      <c r="AV288" s="448" t="str">
        <f t="array" ref="AV288">IF($AT288&gt;$AR$286,"",INDEX(AM$287:AM$301,MATCH($AT288,$AP$287:$AP$301,0)))</f>
        <v/>
      </c>
      <c r="AW288" s="448" t="str">
        <f t="array" ref="AW288">IF($AT288&gt;$AR$286,"",INDEX(AN$287:AN$301,MATCH($AT288,$AP$287:$AP$301,0)))</f>
        <v/>
      </c>
      <c r="AX288" s="448" t="str">
        <f t="array" ref="AX288">IF($AT288&gt;$AR$286,"",INDEX(AO$287:AO$301,MATCH($AT288,$AP$287:$AP$301,0)))</f>
        <v/>
      </c>
      <c r="BI288"/>
      <c r="BJ288"/>
      <c r="BM288" s="80">
        <f t="shared" si="118"/>
        <v>2</v>
      </c>
      <c r="BN288" s="80" t="str">
        <f>IF(BF288=$AP$14,BI288,"xxx")</f>
        <v>xxx</v>
      </c>
      <c r="BO288" s="80" t="e">
        <f t="shared" si="119"/>
        <v>#N/A</v>
      </c>
      <c r="BP288" s="79"/>
    </row>
    <row r="289" spans="3:68" ht="37.5" hidden="1" customHeight="1" x14ac:dyDescent="0.25">
      <c r="C289" s="650"/>
      <c r="D289" s="27"/>
      <c r="E289" s="635"/>
      <c r="F289" s="635"/>
      <c r="G289" s="635"/>
      <c r="H289" s="635"/>
      <c r="I289" s="27" t="s">
        <v>25</v>
      </c>
      <c r="J289" s="284" t="s">
        <v>20</v>
      </c>
      <c r="K289" s="581"/>
      <c r="L289" s="586"/>
      <c r="M289" s="586"/>
      <c r="N289" s="586"/>
      <c r="O289" s="58"/>
      <c r="P289"/>
      <c r="Q289" s="138">
        <v>1</v>
      </c>
      <c r="S289" s="139">
        <v>1</v>
      </c>
      <c r="T289" s="453">
        <v>1</v>
      </c>
      <c r="W289" s="722"/>
      <c r="X289" s="442" t="s">
        <v>25</v>
      </c>
      <c r="Y289" s="687" t="str">
        <f t="shared" si="120"/>
        <v/>
      </c>
      <c r="Z289" s="687"/>
      <c r="AA289" s="687"/>
      <c r="AB289" s="688"/>
      <c r="AC289" s="442" t="s">
        <v>25</v>
      </c>
      <c r="AD289" s="677" t="str">
        <f t="shared" si="112"/>
        <v/>
      </c>
      <c r="AE289" s="677"/>
      <c r="AF289" s="677"/>
      <c r="AG289" s="678"/>
      <c r="AH289" s="454" t="str">
        <f t="shared" si="121"/>
        <v/>
      </c>
      <c r="AI289" s="454" t="str">
        <f t="shared" si="122"/>
        <v/>
      </c>
      <c r="AL289" s="449" t="str">
        <f t="shared" si="113"/>
        <v/>
      </c>
      <c r="AM289" s="449" t="str">
        <f t="shared" si="114"/>
        <v/>
      </c>
      <c r="AN289" s="451" t="str">
        <f t="shared" si="115"/>
        <v/>
      </c>
      <c r="AO289" s="451" t="str">
        <f t="shared" si="116"/>
        <v/>
      </c>
      <c r="AP289" s="447">
        <f t="shared" si="117"/>
        <v>0</v>
      </c>
      <c r="AT289" s="447">
        <v>3</v>
      </c>
      <c r="AU289" s="448" t="str">
        <f t="array" ref="AU289">IF($AT289&gt;$AR$286,"",INDEX(AL$287:AL$301,MATCH($AT289,$AP$287:$AP$301,0)))</f>
        <v/>
      </c>
      <c r="AV289" s="448" t="str">
        <f t="array" ref="AV289">IF($AT289&gt;$AR$286,"",INDEX(AM$287:AM$301,MATCH($AT289,$AP$287:$AP$301,0)))</f>
        <v/>
      </c>
      <c r="AW289" s="448" t="str">
        <f t="array" ref="AW289">IF($AT289&gt;$AR$286,"",INDEX(AN$287:AN$301,MATCH($AT289,$AP$287:$AP$301,0)))</f>
        <v/>
      </c>
      <c r="AX289" s="448" t="str">
        <f t="array" ref="AX289">IF($AT289&gt;$AR$286,"",INDEX(AO$287:AO$301,MATCH($AT289,$AP$287:$AP$301,0)))</f>
        <v/>
      </c>
      <c r="BI289"/>
      <c r="BJ289"/>
      <c r="BM289" s="80">
        <f t="shared" si="118"/>
        <v>3</v>
      </c>
      <c r="BN289" s="80" t="str">
        <f>IF(BF289=$AP$14,BI289,"xxxx")</f>
        <v>xxxx</v>
      </c>
      <c r="BO289" s="80" t="e">
        <f t="shared" si="119"/>
        <v>#N/A</v>
      </c>
      <c r="BP289" s="79"/>
    </row>
    <row r="290" spans="3:68" ht="37.5" hidden="1" customHeight="1" x14ac:dyDescent="0.25">
      <c r="C290" s="650"/>
      <c r="D290" s="27"/>
      <c r="E290" s="635"/>
      <c r="F290" s="635"/>
      <c r="G290" s="635"/>
      <c r="H290" s="635"/>
      <c r="I290" s="27" t="s">
        <v>25</v>
      </c>
      <c r="J290" s="284" t="s">
        <v>20</v>
      </c>
      <c r="K290" s="581"/>
      <c r="L290" s="586"/>
      <c r="M290" s="586"/>
      <c r="N290" s="586"/>
      <c r="O290" s="58"/>
      <c r="P290"/>
      <c r="Q290" s="138">
        <v>1</v>
      </c>
      <c r="S290" s="139">
        <v>1</v>
      </c>
      <c r="T290" s="453">
        <v>1</v>
      </c>
      <c r="W290" s="722"/>
      <c r="X290" s="442" t="s">
        <v>25</v>
      </c>
      <c r="Y290" s="687" t="str">
        <f t="shared" si="120"/>
        <v/>
      </c>
      <c r="Z290" s="687"/>
      <c r="AA290" s="687"/>
      <c r="AB290" s="688"/>
      <c r="AC290" s="442" t="s">
        <v>25</v>
      </c>
      <c r="AD290" s="677" t="str">
        <f t="shared" si="112"/>
        <v/>
      </c>
      <c r="AE290" s="677"/>
      <c r="AF290" s="677"/>
      <c r="AG290" s="678"/>
      <c r="AH290" s="454" t="str">
        <f t="shared" si="121"/>
        <v/>
      </c>
      <c r="AI290" s="454" t="str">
        <f t="shared" si="122"/>
        <v/>
      </c>
      <c r="AL290" s="449" t="str">
        <f t="shared" si="113"/>
        <v/>
      </c>
      <c r="AM290" s="449" t="str">
        <f t="shared" si="114"/>
        <v/>
      </c>
      <c r="AN290" s="451" t="str">
        <f t="shared" si="115"/>
        <v/>
      </c>
      <c r="AO290" s="451" t="str">
        <f t="shared" si="116"/>
        <v/>
      </c>
      <c r="AP290" s="447">
        <f t="shared" si="117"/>
        <v>0</v>
      </c>
      <c r="AT290" s="447">
        <v>4</v>
      </c>
      <c r="AU290" s="448" t="str">
        <f t="array" ref="AU290">IF($AT290&gt;$AR$286,"",INDEX(AL$287:AL$301,MATCH($AT290,$AP$287:$AP$301,0)))</f>
        <v/>
      </c>
      <c r="AV290" s="448" t="str">
        <f t="array" ref="AV290">IF($AT290&gt;$AR$286,"",INDEX(AM$287:AM$301,MATCH($AT290,$AP$287:$AP$301,0)))</f>
        <v/>
      </c>
      <c r="AW290" s="448" t="str">
        <f t="array" ref="AW290">IF($AT290&gt;$AR$286,"",INDEX(AN$287:AN$301,MATCH($AT290,$AP$287:$AP$301,0)))</f>
        <v/>
      </c>
      <c r="AX290" s="448" t="str">
        <f t="array" ref="AX290">IF($AT290&gt;$AR$286,"",INDEX(AO$287:AO$301,MATCH($AT290,$AP$287:$AP$301,0)))</f>
        <v/>
      </c>
      <c r="BI290"/>
      <c r="BJ290"/>
      <c r="BM290" s="80">
        <f t="shared" si="118"/>
        <v>4</v>
      </c>
      <c r="BN290" s="80" t="str">
        <f>IF(BF290=$AP$14,BI290,"xxxxx")</f>
        <v>xxxxx</v>
      </c>
      <c r="BO290" s="80" t="e">
        <f t="shared" si="119"/>
        <v>#N/A</v>
      </c>
      <c r="BP290" s="79"/>
    </row>
    <row r="291" spans="3:68" ht="37.5" hidden="1" customHeight="1" x14ac:dyDescent="0.25">
      <c r="C291" s="650"/>
      <c r="D291" s="27"/>
      <c r="E291" s="635"/>
      <c r="F291" s="635"/>
      <c r="G291" s="635"/>
      <c r="H291" s="635"/>
      <c r="I291" s="27" t="s">
        <v>25</v>
      </c>
      <c r="J291" s="284" t="s">
        <v>20</v>
      </c>
      <c r="K291" s="581"/>
      <c r="L291" s="586"/>
      <c r="M291" s="586"/>
      <c r="N291" s="586"/>
      <c r="O291" s="58"/>
      <c r="P291"/>
      <c r="Q291" s="138">
        <v>1</v>
      </c>
      <c r="S291" s="139">
        <v>1</v>
      </c>
      <c r="T291" s="453">
        <v>1</v>
      </c>
      <c r="W291" s="722"/>
      <c r="X291" s="442" t="s">
        <v>25</v>
      </c>
      <c r="Y291" s="687" t="str">
        <f t="shared" si="120"/>
        <v/>
      </c>
      <c r="Z291" s="687"/>
      <c r="AA291" s="687"/>
      <c r="AB291" s="688"/>
      <c r="AC291" s="442" t="s">
        <v>25</v>
      </c>
      <c r="AD291" s="677" t="str">
        <f t="shared" si="112"/>
        <v/>
      </c>
      <c r="AE291" s="677"/>
      <c r="AF291" s="677"/>
      <c r="AG291" s="678"/>
      <c r="AH291" s="454" t="str">
        <f t="shared" si="121"/>
        <v/>
      </c>
      <c r="AI291" s="454" t="str">
        <f t="shared" si="122"/>
        <v/>
      </c>
      <c r="AL291" s="449" t="str">
        <f t="shared" si="113"/>
        <v/>
      </c>
      <c r="AM291" s="449" t="str">
        <f t="shared" si="114"/>
        <v/>
      </c>
      <c r="AN291" s="451" t="str">
        <f t="shared" si="115"/>
        <v/>
      </c>
      <c r="AO291" s="451" t="str">
        <f t="shared" si="116"/>
        <v/>
      </c>
      <c r="AP291" s="447">
        <f t="shared" si="117"/>
        <v>0</v>
      </c>
      <c r="AT291" s="447">
        <v>5</v>
      </c>
      <c r="AU291" s="448" t="str">
        <f t="array" ref="AU291">IF($AT291&gt;$AR$286,"",INDEX(AL$287:AL$301,MATCH($AT291,$AP$287:$AP$301,0)))</f>
        <v/>
      </c>
      <c r="AV291" s="448" t="str">
        <f t="array" ref="AV291">IF($AT291&gt;$AR$286,"",INDEX(AM$287:AM$301,MATCH($AT291,$AP$287:$AP$301,0)))</f>
        <v/>
      </c>
      <c r="AW291" s="448" t="str">
        <f t="array" ref="AW291">IF($AT291&gt;$AR$286,"",INDEX(AN$287:AN$301,MATCH($AT291,$AP$287:$AP$301,0)))</f>
        <v/>
      </c>
      <c r="AX291" s="448" t="str">
        <f t="array" ref="AX291">IF($AT291&gt;$AR$286,"",INDEX(AO$287:AO$301,MATCH($AT291,$AP$287:$AP$301,0)))</f>
        <v/>
      </c>
      <c r="BI291"/>
      <c r="BJ291"/>
      <c r="BM291" s="80">
        <f t="shared" si="118"/>
        <v>5</v>
      </c>
      <c r="BN291" s="80" t="str">
        <f>IF(BF291=$AP$14,BI291,"xxxxxx")</f>
        <v>xxxxxx</v>
      </c>
      <c r="BO291" s="80" t="e">
        <f t="shared" si="119"/>
        <v>#N/A</v>
      </c>
      <c r="BP291" s="79"/>
    </row>
    <row r="292" spans="3:68" ht="37.5" hidden="1" customHeight="1" x14ac:dyDescent="0.25">
      <c r="C292" s="650"/>
      <c r="D292" s="27"/>
      <c r="E292" s="635"/>
      <c r="F292" s="635"/>
      <c r="G292" s="635"/>
      <c r="H292" s="635"/>
      <c r="I292" s="27" t="s">
        <v>25</v>
      </c>
      <c r="J292" s="284" t="s">
        <v>20</v>
      </c>
      <c r="K292" s="581"/>
      <c r="L292" s="586"/>
      <c r="M292" s="586"/>
      <c r="N292" s="586"/>
      <c r="O292" s="58"/>
      <c r="P292"/>
      <c r="Q292" s="138">
        <v>1</v>
      </c>
      <c r="S292" s="139">
        <v>1</v>
      </c>
      <c r="T292" s="453">
        <v>1</v>
      </c>
      <c r="W292" s="722"/>
      <c r="X292" s="442" t="s">
        <v>25</v>
      </c>
      <c r="Y292" s="687" t="str">
        <f t="shared" si="120"/>
        <v/>
      </c>
      <c r="Z292" s="687"/>
      <c r="AA292" s="687"/>
      <c r="AB292" s="688"/>
      <c r="AC292" s="442" t="s">
        <v>25</v>
      </c>
      <c r="AD292" s="677" t="str">
        <f t="shared" si="112"/>
        <v/>
      </c>
      <c r="AE292" s="677"/>
      <c r="AF292" s="677"/>
      <c r="AG292" s="678"/>
      <c r="AH292" s="454" t="str">
        <f t="shared" si="121"/>
        <v/>
      </c>
      <c r="AI292" s="454" t="str">
        <f t="shared" si="122"/>
        <v/>
      </c>
      <c r="AL292" s="449" t="str">
        <f t="shared" si="113"/>
        <v/>
      </c>
      <c r="AM292" s="449" t="str">
        <f t="shared" si="114"/>
        <v/>
      </c>
      <c r="AN292" s="451" t="str">
        <f t="shared" si="115"/>
        <v/>
      </c>
      <c r="AO292" s="451" t="str">
        <f t="shared" si="116"/>
        <v/>
      </c>
      <c r="AP292" s="447">
        <f t="shared" si="117"/>
        <v>0</v>
      </c>
      <c r="AT292" s="447">
        <v>6</v>
      </c>
      <c r="AU292" s="448" t="str">
        <f t="array" ref="AU292">IF($AT292&gt;$AR$286,"",INDEX(AL$287:AL$301,MATCH($AT292,$AP$287:$AP$301,0)))</f>
        <v/>
      </c>
      <c r="AV292" s="448" t="str">
        <f t="array" ref="AV292">IF($AT292&gt;$AR$286,"",INDEX(AM$287:AM$301,MATCH($AT292,$AP$287:$AP$301,0)))</f>
        <v/>
      </c>
      <c r="AW292" s="448" t="str">
        <f t="array" ref="AW292">IF($AT292&gt;$AR$286,"",INDEX(AN$287:AN$301,MATCH($AT292,$AP$287:$AP$301,0)))</f>
        <v/>
      </c>
      <c r="AX292" s="448" t="str">
        <f t="array" ref="AX292">IF($AT292&gt;$AR$286,"",INDEX(AO$287:AO$301,MATCH($AT292,$AP$287:$AP$301,0)))</f>
        <v/>
      </c>
      <c r="BI292"/>
      <c r="BJ292"/>
      <c r="BM292" s="80">
        <f t="shared" si="118"/>
        <v>6</v>
      </c>
      <c r="BN292" s="80" t="str">
        <f t="shared" ref="BN292:BN301" si="123">IF(BF292=$AP$14,BI292,"xxxxxxx")</f>
        <v>xxxxxxx</v>
      </c>
      <c r="BO292" s="80" t="e">
        <f t="shared" si="119"/>
        <v>#N/A</v>
      </c>
      <c r="BP292" s="79"/>
    </row>
    <row r="293" spans="3:68" ht="37.5" hidden="1" customHeight="1" x14ac:dyDescent="0.25">
      <c r="C293" s="650"/>
      <c r="D293" s="27"/>
      <c r="E293" s="635"/>
      <c r="F293" s="635"/>
      <c r="G293" s="635"/>
      <c r="H293" s="635"/>
      <c r="I293" s="27" t="s">
        <v>25</v>
      </c>
      <c r="J293" s="284" t="s">
        <v>20</v>
      </c>
      <c r="K293" s="581"/>
      <c r="L293" s="586"/>
      <c r="M293" s="586"/>
      <c r="N293" s="586"/>
      <c r="O293" s="58"/>
      <c r="P293"/>
      <c r="Q293" s="138">
        <v>1</v>
      </c>
      <c r="S293" s="139">
        <v>1</v>
      </c>
      <c r="T293" s="453">
        <v>1</v>
      </c>
      <c r="W293" s="722"/>
      <c r="X293" s="442" t="s">
        <v>25</v>
      </c>
      <c r="Y293" s="687" t="str">
        <f t="shared" si="120"/>
        <v/>
      </c>
      <c r="Z293" s="687"/>
      <c r="AA293" s="687"/>
      <c r="AB293" s="688"/>
      <c r="AC293" s="442" t="s">
        <v>25</v>
      </c>
      <c r="AD293" s="677" t="str">
        <f t="shared" si="112"/>
        <v/>
      </c>
      <c r="AE293" s="677"/>
      <c r="AF293" s="677"/>
      <c r="AG293" s="678"/>
      <c r="AH293" s="454" t="str">
        <f t="shared" si="121"/>
        <v/>
      </c>
      <c r="AI293" s="454" t="str">
        <f t="shared" si="122"/>
        <v/>
      </c>
      <c r="AL293" s="449" t="str">
        <f t="shared" ref="AL293:AL301" si="124">Y293</f>
        <v/>
      </c>
      <c r="AM293" s="449" t="str">
        <f t="shared" ref="AM293:AM301" si="125">AD293</f>
        <v/>
      </c>
      <c r="AN293" s="451" t="str">
        <f t="shared" ref="AN293:AN301" si="126">AH293</f>
        <v/>
      </c>
      <c r="AO293" s="451" t="str">
        <f t="shared" ref="AO293:AO301" si="127">AI293</f>
        <v/>
      </c>
      <c r="AP293" s="447">
        <f t="shared" si="117"/>
        <v>0</v>
      </c>
      <c r="AT293" s="447">
        <v>7</v>
      </c>
      <c r="AU293" s="448" t="str">
        <f t="array" ref="AU293">IF($AT293&gt;$AR$286,"",INDEX(AL$287:AL$301,MATCH($AT293,$AP$287:$AP$301,0)))</f>
        <v/>
      </c>
      <c r="AV293" s="448" t="str">
        <f t="array" ref="AV293">IF($AT293&gt;$AR$286,"",INDEX(AM$287:AM$301,MATCH($AT293,$AP$287:$AP$301,0)))</f>
        <v/>
      </c>
      <c r="AW293" s="448" t="str">
        <f t="array" ref="AW293">IF($AT293&gt;$AR$286,"",INDEX(AN$287:AN$301,MATCH($AT293,$AP$287:$AP$301,0)))</f>
        <v/>
      </c>
      <c r="AX293" s="448" t="str">
        <f t="array" ref="AX293">IF($AT293&gt;$AR$286,"",INDEX(AO$287:AO$301,MATCH($AT293,$AP$287:$AP$301,0)))</f>
        <v/>
      </c>
      <c r="BI293"/>
      <c r="BJ293"/>
      <c r="BM293" s="80">
        <f t="shared" si="118"/>
        <v>6</v>
      </c>
      <c r="BN293" s="80" t="str">
        <f t="shared" si="123"/>
        <v>xxxxxxx</v>
      </c>
      <c r="BO293" s="80" t="e">
        <f t="shared" si="119"/>
        <v>#N/A</v>
      </c>
      <c r="BP293" s="79"/>
    </row>
    <row r="294" spans="3:68" ht="37.5" hidden="1" customHeight="1" x14ac:dyDescent="0.25">
      <c r="C294" s="650"/>
      <c r="D294" s="27"/>
      <c r="E294" s="635"/>
      <c r="F294" s="635"/>
      <c r="G294" s="635"/>
      <c r="H294" s="635"/>
      <c r="I294" s="27" t="s">
        <v>25</v>
      </c>
      <c r="J294" s="284" t="s">
        <v>20</v>
      </c>
      <c r="K294" s="581"/>
      <c r="L294" s="586"/>
      <c r="M294" s="586"/>
      <c r="N294" s="586"/>
      <c r="O294" s="58"/>
      <c r="P294"/>
      <c r="Q294" s="138">
        <v>1</v>
      </c>
      <c r="S294" s="139">
        <v>1</v>
      </c>
      <c r="T294" s="453">
        <v>1</v>
      </c>
      <c r="W294" s="722"/>
      <c r="X294" s="442" t="s">
        <v>25</v>
      </c>
      <c r="Y294" s="687" t="str">
        <f t="shared" si="120"/>
        <v/>
      </c>
      <c r="Z294" s="687"/>
      <c r="AA294" s="687"/>
      <c r="AB294" s="688"/>
      <c r="AC294" s="442" t="s">
        <v>25</v>
      </c>
      <c r="AD294" s="677" t="str">
        <f t="shared" si="112"/>
        <v/>
      </c>
      <c r="AE294" s="677"/>
      <c r="AF294" s="677"/>
      <c r="AG294" s="678"/>
      <c r="AH294" s="454" t="str">
        <f t="shared" si="121"/>
        <v/>
      </c>
      <c r="AI294" s="454" t="str">
        <f t="shared" si="122"/>
        <v/>
      </c>
      <c r="AL294" s="449" t="str">
        <f t="shared" si="124"/>
        <v/>
      </c>
      <c r="AM294" s="449" t="str">
        <f t="shared" si="125"/>
        <v/>
      </c>
      <c r="AN294" s="451" t="str">
        <f t="shared" si="126"/>
        <v/>
      </c>
      <c r="AO294" s="451" t="str">
        <f t="shared" si="127"/>
        <v/>
      </c>
      <c r="AP294" s="447">
        <f t="shared" si="117"/>
        <v>0</v>
      </c>
      <c r="AT294" s="447">
        <v>8</v>
      </c>
      <c r="AU294" s="448" t="str">
        <f t="array" ref="AU294">IF($AT294&gt;$AR$286,"",INDEX(AL$287:AL$301,MATCH($AT294,$AP$287:$AP$301,0)))</f>
        <v/>
      </c>
      <c r="AV294" s="448" t="str">
        <f t="array" ref="AV294">IF($AT294&gt;$AR$286,"",INDEX(AM$287:AM$301,MATCH($AT294,$AP$287:$AP$301,0)))</f>
        <v/>
      </c>
      <c r="AW294" s="448" t="str">
        <f t="array" ref="AW294">IF($AT294&gt;$AR$286,"",INDEX(AN$287:AN$301,MATCH($AT294,$AP$287:$AP$301,0)))</f>
        <v/>
      </c>
      <c r="AX294" s="448" t="str">
        <f t="array" ref="AX294">IF($AT294&gt;$AR$286,"",INDEX(AO$287:AO$301,MATCH($AT294,$AP$287:$AP$301,0)))</f>
        <v/>
      </c>
      <c r="BI294"/>
      <c r="BJ294"/>
      <c r="BM294" s="80">
        <f t="shared" si="118"/>
        <v>6</v>
      </c>
      <c r="BN294" s="80" t="str">
        <f t="shared" si="123"/>
        <v>xxxxxxx</v>
      </c>
      <c r="BO294" s="80" t="e">
        <f t="shared" si="119"/>
        <v>#N/A</v>
      </c>
      <c r="BP294" s="79"/>
    </row>
    <row r="295" spans="3:68" ht="37.5" hidden="1" customHeight="1" x14ac:dyDescent="0.25">
      <c r="C295" s="650"/>
      <c r="D295" s="27"/>
      <c r="E295" s="635"/>
      <c r="F295" s="635"/>
      <c r="G295" s="635"/>
      <c r="H295" s="635"/>
      <c r="I295" s="27" t="s">
        <v>25</v>
      </c>
      <c r="J295" s="284" t="s">
        <v>20</v>
      </c>
      <c r="K295" s="581"/>
      <c r="L295" s="586"/>
      <c r="M295" s="586"/>
      <c r="N295" s="586"/>
      <c r="O295" s="58"/>
      <c r="P295"/>
      <c r="Q295" s="138">
        <v>1</v>
      </c>
      <c r="S295" s="139">
        <v>1</v>
      </c>
      <c r="T295" s="453">
        <v>1</v>
      </c>
      <c r="W295" s="722"/>
      <c r="X295" s="442" t="s">
        <v>25</v>
      </c>
      <c r="Y295" s="687" t="str">
        <f t="shared" si="120"/>
        <v/>
      </c>
      <c r="Z295" s="687"/>
      <c r="AA295" s="687"/>
      <c r="AB295" s="688"/>
      <c r="AC295" s="442" t="s">
        <v>25</v>
      </c>
      <c r="AD295" s="677" t="str">
        <f t="shared" si="112"/>
        <v/>
      </c>
      <c r="AE295" s="677"/>
      <c r="AF295" s="677"/>
      <c r="AG295" s="678"/>
      <c r="AH295" s="454" t="str">
        <f t="shared" si="121"/>
        <v/>
      </c>
      <c r="AI295" s="454" t="str">
        <f t="shared" si="122"/>
        <v/>
      </c>
      <c r="AL295" s="449" t="str">
        <f t="shared" si="124"/>
        <v/>
      </c>
      <c r="AM295" s="449" t="str">
        <f t="shared" si="125"/>
        <v/>
      </c>
      <c r="AN295" s="451" t="str">
        <f t="shared" si="126"/>
        <v/>
      </c>
      <c r="AO295" s="451" t="str">
        <f t="shared" si="127"/>
        <v/>
      </c>
      <c r="AP295" s="447">
        <f t="shared" si="117"/>
        <v>0</v>
      </c>
      <c r="AT295" s="447">
        <v>9</v>
      </c>
      <c r="AU295" s="448" t="str">
        <f t="array" ref="AU295">IF($AT295&gt;$AR$286,"",INDEX(AL$287:AL$301,MATCH($AT295,$AP$287:$AP$301,0)))</f>
        <v/>
      </c>
      <c r="AV295" s="448" t="str">
        <f t="array" ref="AV295">IF($AT295&gt;$AR$286,"",INDEX(AM$287:AM$301,MATCH($AT295,$AP$287:$AP$301,0)))</f>
        <v/>
      </c>
      <c r="AW295" s="448" t="str">
        <f t="array" ref="AW295">IF($AT295&gt;$AR$286,"",INDEX(AN$287:AN$301,MATCH($AT295,$AP$287:$AP$301,0)))</f>
        <v/>
      </c>
      <c r="AX295" s="448" t="str">
        <f t="array" ref="AX295">IF($AT295&gt;$AR$286,"",INDEX(AO$287:AO$301,MATCH($AT295,$AP$287:$AP$301,0)))</f>
        <v/>
      </c>
      <c r="BI295"/>
      <c r="BJ295"/>
      <c r="BM295" s="80">
        <f t="shared" si="118"/>
        <v>6</v>
      </c>
      <c r="BN295" s="80" t="str">
        <f t="shared" si="123"/>
        <v>xxxxxxx</v>
      </c>
      <c r="BO295" s="80" t="e">
        <f t="shared" si="119"/>
        <v>#N/A</v>
      </c>
      <c r="BP295" s="79"/>
    </row>
    <row r="296" spans="3:68" ht="37.5" hidden="1" customHeight="1" x14ac:dyDescent="0.25">
      <c r="C296" s="650"/>
      <c r="D296" s="27"/>
      <c r="E296" s="635"/>
      <c r="F296" s="635"/>
      <c r="G296" s="635"/>
      <c r="H296" s="635"/>
      <c r="I296" s="27" t="s">
        <v>25</v>
      </c>
      <c r="J296" s="284" t="s">
        <v>20</v>
      </c>
      <c r="K296" s="581"/>
      <c r="L296" s="586"/>
      <c r="M296" s="586"/>
      <c r="N296" s="586"/>
      <c r="O296" s="58"/>
      <c r="P296"/>
      <c r="Q296" s="138">
        <v>1</v>
      </c>
      <c r="S296" s="139">
        <v>1</v>
      </c>
      <c r="T296" s="453">
        <v>1</v>
      </c>
      <c r="W296" s="722"/>
      <c r="X296" s="442" t="s">
        <v>25</v>
      </c>
      <c r="Y296" s="687" t="str">
        <f t="shared" si="120"/>
        <v/>
      </c>
      <c r="Z296" s="687"/>
      <c r="AA296" s="687"/>
      <c r="AB296" s="688"/>
      <c r="AC296" s="442" t="s">
        <v>25</v>
      </c>
      <c r="AD296" s="677" t="str">
        <f t="shared" si="112"/>
        <v/>
      </c>
      <c r="AE296" s="677"/>
      <c r="AF296" s="677"/>
      <c r="AG296" s="678"/>
      <c r="AH296" s="454" t="str">
        <f t="shared" si="121"/>
        <v/>
      </c>
      <c r="AI296" s="454" t="str">
        <f t="shared" si="122"/>
        <v/>
      </c>
      <c r="AL296" s="449" t="str">
        <f t="shared" si="124"/>
        <v/>
      </c>
      <c r="AM296" s="449" t="str">
        <f t="shared" si="125"/>
        <v/>
      </c>
      <c r="AN296" s="451" t="str">
        <f t="shared" si="126"/>
        <v/>
      </c>
      <c r="AO296" s="451" t="str">
        <f t="shared" si="127"/>
        <v/>
      </c>
      <c r="AP296" s="447">
        <f t="shared" si="117"/>
        <v>0</v>
      </c>
      <c r="AT296" s="447">
        <v>10</v>
      </c>
      <c r="AU296" s="448" t="str">
        <f t="array" ref="AU296">IF($AT296&gt;$AR$286,"",INDEX(AL$287:AL$301,MATCH($AT296,$AP$287:$AP$301,0)))</f>
        <v/>
      </c>
      <c r="AV296" s="448" t="str">
        <f t="array" ref="AV296">IF($AT296&gt;$AR$286,"",INDEX(AM$287:AM$301,MATCH($AT296,$AP$287:$AP$301,0)))</f>
        <v/>
      </c>
      <c r="AW296" s="448" t="str">
        <f t="array" ref="AW296">IF($AT296&gt;$AR$286,"",INDEX(AN$287:AN$301,MATCH($AT296,$AP$287:$AP$301,0)))</f>
        <v/>
      </c>
      <c r="AX296" s="448" t="str">
        <f t="array" ref="AX296">IF($AT296&gt;$AR$286,"",INDEX(AO$287:AO$301,MATCH($AT296,$AP$287:$AP$301,0)))</f>
        <v/>
      </c>
      <c r="BI296"/>
      <c r="BJ296"/>
      <c r="BM296" s="80">
        <f t="shared" si="118"/>
        <v>6</v>
      </c>
      <c r="BN296" s="80" t="str">
        <f t="shared" si="123"/>
        <v>xxxxxxx</v>
      </c>
      <c r="BO296" s="80" t="e">
        <f t="shared" si="119"/>
        <v>#N/A</v>
      </c>
      <c r="BP296" s="79"/>
    </row>
    <row r="297" spans="3:68" ht="37.5" hidden="1" customHeight="1" x14ac:dyDescent="0.25">
      <c r="C297" s="650"/>
      <c r="D297" s="27"/>
      <c r="E297" s="635"/>
      <c r="F297" s="635"/>
      <c r="G297" s="635"/>
      <c r="H297" s="635"/>
      <c r="I297" s="27" t="s">
        <v>25</v>
      </c>
      <c r="J297" s="284" t="s">
        <v>20</v>
      </c>
      <c r="K297" s="581"/>
      <c r="L297" s="586"/>
      <c r="M297" s="586"/>
      <c r="N297" s="586"/>
      <c r="O297" s="58"/>
      <c r="P297"/>
      <c r="Q297" s="138">
        <v>1</v>
      </c>
      <c r="S297" s="139">
        <v>1</v>
      </c>
      <c r="T297" s="453">
        <v>1</v>
      </c>
      <c r="W297" s="722"/>
      <c r="X297" s="442" t="s">
        <v>25</v>
      </c>
      <c r="Y297" s="687" t="str">
        <f t="shared" si="120"/>
        <v/>
      </c>
      <c r="Z297" s="687"/>
      <c r="AA297" s="687"/>
      <c r="AB297" s="688"/>
      <c r="AC297" s="442" t="s">
        <v>25</v>
      </c>
      <c r="AD297" s="677" t="str">
        <f t="shared" si="112"/>
        <v/>
      </c>
      <c r="AE297" s="677"/>
      <c r="AF297" s="677"/>
      <c r="AG297" s="678"/>
      <c r="AH297" s="454" t="str">
        <f t="shared" si="121"/>
        <v/>
      </c>
      <c r="AI297" s="454" t="str">
        <f t="shared" si="122"/>
        <v/>
      </c>
      <c r="AL297" s="449" t="str">
        <f t="shared" si="124"/>
        <v/>
      </c>
      <c r="AM297" s="449" t="str">
        <f t="shared" si="125"/>
        <v/>
      </c>
      <c r="AN297" s="451" t="str">
        <f t="shared" si="126"/>
        <v/>
      </c>
      <c r="AO297" s="451" t="str">
        <f t="shared" si="127"/>
        <v/>
      </c>
      <c r="AP297" s="447">
        <f t="shared" si="117"/>
        <v>0</v>
      </c>
      <c r="AT297" s="447">
        <v>11</v>
      </c>
      <c r="AU297" s="448" t="str">
        <f t="array" ref="AU297">IF($AT297&gt;$AR$286,"",INDEX(AL$287:AL$301,MATCH($AT297,$AP$287:$AP$301,0)))</f>
        <v/>
      </c>
      <c r="AV297" s="448" t="str">
        <f t="array" ref="AV297">IF($AT297&gt;$AR$286,"",INDEX(AM$287:AM$301,MATCH($AT297,$AP$287:$AP$301,0)))</f>
        <v/>
      </c>
      <c r="AW297" s="448" t="str">
        <f t="array" ref="AW297">IF($AT297&gt;$AR$286,"",INDEX(AN$287:AN$301,MATCH($AT297,$AP$287:$AP$301,0)))</f>
        <v/>
      </c>
      <c r="AX297" s="448" t="str">
        <f t="array" ref="AX297">IF($AT297&gt;$AR$286,"",INDEX(AO$287:AO$301,MATCH($AT297,$AP$287:$AP$301,0)))</f>
        <v/>
      </c>
      <c r="BI297"/>
      <c r="BJ297"/>
      <c r="BM297" s="80">
        <f t="shared" si="118"/>
        <v>6</v>
      </c>
      <c r="BN297" s="80" t="str">
        <f t="shared" si="123"/>
        <v>xxxxxxx</v>
      </c>
      <c r="BO297" s="80" t="e">
        <f t="shared" si="119"/>
        <v>#N/A</v>
      </c>
      <c r="BP297" s="79"/>
    </row>
    <row r="298" spans="3:68" ht="37.5" hidden="1" customHeight="1" x14ac:dyDescent="0.25">
      <c r="C298" s="650"/>
      <c r="D298" s="27"/>
      <c r="E298" s="635"/>
      <c r="F298" s="635"/>
      <c r="G298" s="635"/>
      <c r="H298" s="635"/>
      <c r="I298" s="27" t="s">
        <v>25</v>
      </c>
      <c r="J298" s="284"/>
      <c r="K298" s="581"/>
      <c r="L298" s="586"/>
      <c r="M298" s="586"/>
      <c r="N298" s="586"/>
      <c r="O298" s="58"/>
      <c r="P298"/>
      <c r="Q298" s="138">
        <v>1</v>
      </c>
      <c r="S298" s="139">
        <v>1</v>
      </c>
      <c r="T298" s="453">
        <v>1</v>
      </c>
      <c r="W298" s="722"/>
      <c r="X298" s="442" t="s">
        <v>25</v>
      </c>
      <c r="Y298" s="687" t="str">
        <f t="shared" si="120"/>
        <v/>
      </c>
      <c r="Z298" s="687"/>
      <c r="AA298" s="687"/>
      <c r="AB298" s="688"/>
      <c r="AC298" s="442" t="s">
        <v>25</v>
      </c>
      <c r="AD298" s="677" t="str">
        <f t="shared" si="112"/>
        <v/>
      </c>
      <c r="AE298" s="677"/>
      <c r="AF298" s="677"/>
      <c r="AG298" s="678"/>
      <c r="AH298" s="454" t="str">
        <f t="shared" si="121"/>
        <v/>
      </c>
      <c r="AI298" s="454" t="str">
        <f t="shared" si="122"/>
        <v/>
      </c>
      <c r="AL298" s="449" t="str">
        <f t="shared" si="124"/>
        <v/>
      </c>
      <c r="AM298" s="449" t="str">
        <f t="shared" si="125"/>
        <v/>
      </c>
      <c r="AN298" s="451" t="str">
        <f t="shared" si="126"/>
        <v/>
      </c>
      <c r="AO298" s="451" t="str">
        <f t="shared" si="127"/>
        <v/>
      </c>
      <c r="AP298" s="447">
        <f t="shared" si="117"/>
        <v>0</v>
      </c>
      <c r="AT298" s="447">
        <v>12</v>
      </c>
      <c r="AU298" s="448" t="str">
        <f t="array" ref="AU298">IF($AT298&gt;$AR$286,"",INDEX(AL$287:AL$301,MATCH($AT298,$AP$287:$AP$301,0)))</f>
        <v/>
      </c>
      <c r="AV298" s="448" t="str">
        <f t="array" ref="AV298">IF($AT298&gt;$AR$286,"",INDEX(AM$287:AM$301,MATCH($AT298,$AP$287:$AP$301,0)))</f>
        <v/>
      </c>
      <c r="AW298" s="448" t="str">
        <f t="array" ref="AW298">IF($AT298&gt;$AR$286,"",INDEX(AN$287:AN$301,MATCH($AT298,$AP$287:$AP$301,0)))</f>
        <v/>
      </c>
      <c r="AX298" s="448" t="str">
        <f t="array" ref="AX298">IF($AT298&gt;$AR$286,"",INDEX(AO$287:AO$301,MATCH($AT298,$AP$287:$AP$301,0)))</f>
        <v/>
      </c>
      <c r="BI298"/>
      <c r="BJ298"/>
      <c r="BM298" s="80">
        <f t="shared" si="118"/>
        <v>6</v>
      </c>
      <c r="BN298" s="80" t="str">
        <f t="shared" si="123"/>
        <v>xxxxxxx</v>
      </c>
      <c r="BO298" s="80" t="e">
        <f t="shared" si="119"/>
        <v>#N/A</v>
      </c>
      <c r="BP298" s="79"/>
    </row>
    <row r="299" spans="3:68" ht="37.5" hidden="1" customHeight="1" x14ac:dyDescent="0.25">
      <c r="C299" s="650"/>
      <c r="D299" s="27"/>
      <c r="E299" s="635"/>
      <c r="F299" s="635"/>
      <c r="G299" s="635"/>
      <c r="H299" s="635"/>
      <c r="I299" s="27" t="s">
        <v>25</v>
      </c>
      <c r="J299" s="284"/>
      <c r="K299" s="581"/>
      <c r="L299" s="586"/>
      <c r="M299" s="586"/>
      <c r="N299" s="586"/>
      <c r="O299" s="58"/>
      <c r="P299"/>
      <c r="Q299" s="138">
        <v>1</v>
      </c>
      <c r="S299" s="139">
        <v>1</v>
      </c>
      <c r="T299" s="453">
        <v>1</v>
      </c>
      <c r="W299" s="722"/>
      <c r="X299" s="442" t="s">
        <v>25</v>
      </c>
      <c r="Y299" s="687" t="str">
        <f t="shared" si="120"/>
        <v/>
      </c>
      <c r="Z299" s="687"/>
      <c r="AA299" s="687"/>
      <c r="AB299" s="688"/>
      <c r="AC299" s="442" t="s">
        <v>25</v>
      </c>
      <c r="AD299" s="677" t="str">
        <f t="shared" si="112"/>
        <v/>
      </c>
      <c r="AE299" s="677"/>
      <c r="AF299" s="677"/>
      <c r="AG299" s="678"/>
      <c r="AH299" s="454" t="str">
        <f t="shared" si="121"/>
        <v/>
      </c>
      <c r="AI299" s="454" t="str">
        <f t="shared" si="122"/>
        <v/>
      </c>
      <c r="AL299" s="449" t="str">
        <f t="shared" si="124"/>
        <v/>
      </c>
      <c r="AM299" s="449" t="str">
        <f t="shared" si="125"/>
        <v/>
      </c>
      <c r="AN299" s="451" t="str">
        <f t="shared" si="126"/>
        <v/>
      </c>
      <c r="AO299" s="451" t="str">
        <f t="shared" si="127"/>
        <v/>
      </c>
      <c r="AP299" s="447">
        <f t="shared" si="117"/>
        <v>0</v>
      </c>
      <c r="AT299" s="447">
        <v>13</v>
      </c>
      <c r="AU299" s="448" t="str">
        <f t="array" ref="AU299">IF($AT299&gt;$AR$286,"",INDEX(AL$287:AL$301,MATCH($AT299,$AP$287:$AP$301,0)))</f>
        <v/>
      </c>
      <c r="AV299" s="448" t="str">
        <f t="array" ref="AV299">IF($AT299&gt;$AR$286,"",INDEX(AM$287:AM$301,MATCH($AT299,$AP$287:$AP$301,0)))</f>
        <v/>
      </c>
      <c r="AW299" s="448" t="str">
        <f t="array" ref="AW299">IF($AT299&gt;$AR$286,"",INDEX(AN$287:AN$301,MATCH($AT299,$AP$287:$AP$301,0)))</f>
        <v/>
      </c>
      <c r="AX299" s="448" t="str">
        <f t="array" ref="AX299">IF($AT299&gt;$AR$286,"",INDEX(AO$287:AO$301,MATCH($AT299,$AP$287:$AP$301,0)))</f>
        <v/>
      </c>
      <c r="BI299"/>
      <c r="BJ299"/>
      <c r="BM299" s="80">
        <f t="shared" si="118"/>
        <v>6</v>
      </c>
      <c r="BN299" s="80" t="str">
        <f t="shared" si="123"/>
        <v>xxxxxxx</v>
      </c>
      <c r="BO299" s="80" t="e">
        <f t="shared" si="119"/>
        <v>#N/A</v>
      </c>
      <c r="BP299" s="79"/>
    </row>
    <row r="300" spans="3:68" ht="37.5" hidden="1" customHeight="1" x14ac:dyDescent="0.25">
      <c r="C300" s="650"/>
      <c r="D300" s="27"/>
      <c r="E300" s="635"/>
      <c r="F300" s="635"/>
      <c r="G300" s="635"/>
      <c r="H300" s="635"/>
      <c r="I300" s="27" t="s">
        <v>25</v>
      </c>
      <c r="J300" s="284"/>
      <c r="K300" s="581"/>
      <c r="L300" s="586"/>
      <c r="M300" s="586"/>
      <c r="N300" s="586"/>
      <c r="O300" s="58"/>
      <c r="P300"/>
      <c r="Q300" s="138">
        <v>1</v>
      </c>
      <c r="S300" s="139">
        <v>1</v>
      </c>
      <c r="T300" s="453">
        <v>1</v>
      </c>
      <c r="W300" s="722"/>
      <c r="X300" s="442" t="s">
        <v>25</v>
      </c>
      <c r="Y300" s="687" t="str">
        <f t="shared" si="120"/>
        <v/>
      </c>
      <c r="Z300" s="687"/>
      <c r="AA300" s="687"/>
      <c r="AB300" s="688"/>
      <c r="AC300" s="442" t="s">
        <v>25</v>
      </c>
      <c r="AD300" s="677" t="str">
        <f t="shared" si="112"/>
        <v/>
      </c>
      <c r="AE300" s="677"/>
      <c r="AF300" s="677"/>
      <c r="AG300" s="678"/>
      <c r="AH300" s="454" t="str">
        <f t="shared" si="121"/>
        <v/>
      </c>
      <c r="AI300" s="454" t="str">
        <f t="shared" si="122"/>
        <v/>
      </c>
      <c r="AL300" s="449" t="str">
        <f t="shared" si="124"/>
        <v/>
      </c>
      <c r="AM300" s="449" t="str">
        <f t="shared" si="125"/>
        <v/>
      </c>
      <c r="AN300" s="451" t="str">
        <f t="shared" si="126"/>
        <v/>
      </c>
      <c r="AO300" s="451" t="str">
        <f t="shared" si="127"/>
        <v/>
      </c>
      <c r="AP300" s="447">
        <f t="shared" si="117"/>
        <v>0</v>
      </c>
      <c r="AT300" s="447">
        <v>14</v>
      </c>
      <c r="AU300" s="448" t="str">
        <f t="array" ref="AU300">IF($AT300&gt;$AR$286,"",INDEX(AL$287:AL$301,MATCH($AT300,$AP$287:$AP$301,0)))</f>
        <v/>
      </c>
      <c r="AV300" s="448" t="str">
        <f t="array" ref="AV300">IF($AT300&gt;$AR$286,"",INDEX(AM$287:AM$301,MATCH($AT300,$AP$287:$AP$301,0)))</f>
        <v/>
      </c>
      <c r="AW300" s="448" t="str">
        <f t="array" ref="AW300">IF($AT300&gt;$AR$286,"",INDEX(AN$287:AN$301,MATCH($AT300,$AP$287:$AP$301,0)))</f>
        <v/>
      </c>
      <c r="AX300" s="448" t="str">
        <f t="array" ref="AX300">IF($AT300&gt;$AR$286,"",INDEX(AO$287:AO$301,MATCH($AT300,$AP$287:$AP$301,0)))</f>
        <v/>
      </c>
      <c r="BI300"/>
      <c r="BJ300"/>
      <c r="BM300" s="80">
        <f t="shared" si="118"/>
        <v>6</v>
      </c>
      <c r="BN300" s="80" t="str">
        <f t="shared" si="123"/>
        <v>xxxxxxx</v>
      </c>
      <c r="BO300" s="80" t="e">
        <f t="shared" si="119"/>
        <v>#N/A</v>
      </c>
      <c r="BP300" s="79"/>
    </row>
    <row r="301" spans="3:68" ht="37.5" hidden="1" customHeight="1" x14ac:dyDescent="0.25">
      <c r="C301" s="650"/>
      <c r="D301" s="27"/>
      <c r="E301" s="635"/>
      <c r="F301" s="635"/>
      <c r="G301" s="635"/>
      <c r="H301" s="635"/>
      <c r="I301" s="27" t="s">
        <v>25</v>
      </c>
      <c r="J301" s="289"/>
      <c r="K301" s="584"/>
      <c r="L301" s="586"/>
      <c r="M301" s="586"/>
      <c r="N301" s="586"/>
      <c r="O301" s="58"/>
      <c r="P301"/>
      <c r="Q301" s="138">
        <v>1</v>
      </c>
      <c r="S301" s="139">
        <v>1</v>
      </c>
      <c r="T301" s="453">
        <v>1</v>
      </c>
      <c r="W301" s="722"/>
      <c r="X301" s="442" t="s">
        <v>25</v>
      </c>
      <c r="Y301" s="687" t="str">
        <f t="shared" si="120"/>
        <v/>
      </c>
      <c r="Z301" s="687"/>
      <c r="AA301" s="687"/>
      <c r="AB301" s="688"/>
      <c r="AC301" s="442" t="s">
        <v>25</v>
      </c>
      <c r="AD301" s="677" t="str">
        <f t="shared" si="112"/>
        <v/>
      </c>
      <c r="AE301" s="677"/>
      <c r="AF301" s="677"/>
      <c r="AG301" s="678"/>
      <c r="AH301" s="454" t="str">
        <f t="shared" si="121"/>
        <v/>
      </c>
      <c r="AI301" s="454" t="str">
        <f t="shared" si="122"/>
        <v/>
      </c>
      <c r="AL301" s="449" t="str">
        <f t="shared" si="124"/>
        <v/>
      </c>
      <c r="AM301" s="449" t="str">
        <f t="shared" si="125"/>
        <v/>
      </c>
      <c r="AN301" s="451" t="str">
        <f t="shared" si="126"/>
        <v/>
      </c>
      <c r="AO301" s="451" t="str">
        <f t="shared" si="127"/>
        <v/>
      </c>
      <c r="AP301" s="447">
        <f t="shared" si="117"/>
        <v>0</v>
      </c>
      <c r="AT301" s="447">
        <v>15</v>
      </c>
      <c r="AU301" s="448" t="str">
        <f t="array" ref="AU301">IF($AT301&gt;$AR$286,"",INDEX(AL$287:AL$301,MATCH($AT301,$AP$287:$AP$301,0)))</f>
        <v/>
      </c>
      <c r="AV301" s="448" t="str">
        <f t="array" ref="AV301">IF($AT301&gt;$AR$286,"",INDEX(AM$287:AM$301,MATCH($AT301,$AP$287:$AP$301,0)))</f>
        <v/>
      </c>
      <c r="AW301" s="448" t="str">
        <f t="array" ref="AW301">IF($AT301&gt;$AR$286,"",INDEX(AN$287:AN$301,MATCH($AT301,$AP$287:$AP$301,0)))</f>
        <v/>
      </c>
      <c r="AX301" s="448" t="str">
        <f t="array" ref="AX301">IF($AT301&gt;$AR$286,"",INDEX(AO$287:AO$301,MATCH($AT301,$AP$287:$AP$301,0)))</f>
        <v/>
      </c>
      <c r="BI301"/>
      <c r="BJ301"/>
      <c r="BM301" s="80">
        <f t="shared" si="118"/>
        <v>6</v>
      </c>
      <c r="BN301" s="80" t="str">
        <f t="shared" si="123"/>
        <v>xxxxxxx</v>
      </c>
      <c r="BO301" s="80" t="e">
        <f t="shared" si="119"/>
        <v>#N/A</v>
      </c>
      <c r="BP301" s="79"/>
    </row>
    <row r="302" spans="3:68" hidden="1" x14ac:dyDescent="0.25">
      <c r="C302" s="134"/>
      <c r="D302" s="136"/>
      <c r="E302" s="136"/>
      <c r="F302" s="136"/>
      <c r="G302" s="136"/>
      <c r="H302" s="136"/>
      <c r="I302" s="136"/>
      <c r="J302" s="136"/>
      <c r="BI302"/>
      <c r="BJ302"/>
      <c r="BM302" s="80"/>
      <c r="BN302" s="79"/>
      <c r="BO302" s="79"/>
      <c r="BP302" s="79"/>
    </row>
    <row r="303" spans="3:68" ht="0.95" hidden="1" customHeight="1" x14ac:dyDescent="0.25">
      <c r="C303" s="259"/>
      <c r="D303" s="260"/>
      <c r="E303" s="260"/>
      <c r="F303" s="260"/>
      <c r="G303" s="260"/>
      <c r="H303" s="260"/>
      <c r="I303" s="260"/>
      <c r="J303" s="260"/>
      <c r="BI303"/>
      <c r="BJ303"/>
      <c r="BM303" s="80"/>
      <c r="BN303" s="79"/>
      <c r="BO303" s="79"/>
      <c r="BP303" s="79"/>
    </row>
    <row r="304" spans="3:68" ht="0.95" hidden="1" customHeight="1" x14ac:dyDescent="0.25">
      <c r="C304" s="259"/>
      <c r="D304" s="260"/>
      <c r="E304" s="260"/>
      <c r="F304" s="260"/>
      <c r="G304" s="260"/>
      <c r="H304" s="260"/>
      <c r="I304" s="260"/>
      <c r="J304" s="260"/>
      <c r="BI304"/>
      <c r="BJ304"/>
      <c r="BM304" s="80"/>
      <c r="BN304" s="79"/>
      <c r="BO304" s="79"/>
      <c r="BP304" s="79"/>
    </row>
    <row r="305" spans="3:68" hidden="1" x14ac:dyDescent="0.25">
      <c r="C305" s="134"/>
      <c r="D305" s="136"/>
      <c r="E305" s="136"/>
      <c r="F305" s="136"/>
      <c r="G305" s="136"/>
      <c r="H305" s="136"/>
      <c r="I305" s="136"/>
      <c r="J305" s="136"/>
      <c r="W305" s="455" t="s">
        <v>52</v>
      </c>
      <c r="X305" s="456"/>
      <c r="Y305" s="455" t="s">
        <v>53</v>
      </c>
      <c r="Z305" s="457"/>
      <c r="AA305" s="118"/>
      <c r="AC305" s="455" t="str">
        <f>W305</f>
        <v>BENEFITS SECTION</v>
      </c>
      <c r="AD305" s="458"/>
      <c r="AF305" s="455" t="s">
        <v>53</v>
      </c>
      <c r="AG305" s="459"/>
    </row>
    <row r="306" spans="3:68" ht="15" hidden="1" customHeight="1" x14ac:dyDescent="0.25">
      <c r="C306" s="134"/>
      <c r="D306" s="136"/>
      <c r="E306" s="136"/>
      <c r="F306" s="136"/>
      <c r="G306" s="136"/>
      <c r="H306" s="136"/>
      <c r="I306" s="136"/>
      <c r="J306" s="136"/>
      <c r="W306" s="456"/>
      <c r="X306" s="456"/>
      <c r="Y306" s="456"/>
      <c r="Z306" s="457"/>
      <c r="AA306" s="118"/>
      <c r="AC306" s="456"/>
      <c r="AD306" s="458"/>
      <c r="AF306" s="456"/>
      <c r="AG306" s="459"/>
    </row>
    <row r="307" spans="3:68" hidden="1" x14ac:dyDescent="0.25">
      <c r="C307" s="134"/>
      <c r="D307" s="136"/>
      <c r="E307" s="136"/>
      <c r="F307" s="136"/>
      <c r="G307" s="136"/>
      <c r="H307" s="136"/>
      <c r="I307" s="136"/>
      <c r="J307" s="136"/>
      <c r="W307" s="460" t="s">
        <v>2</v>
      </c>
      <c r="X307" s="460" t="s">
        <v>54</v>
      </c>
      <c r="Y307" s="460" t="s">
        <v>2</v>
      </c>
      <c r="Z307" s="460" t="s">
        <v>55</v>
      </c>
      <c r="AA307" s="118"/>
      <c r="AC307" s="461" t="str">
        <f>W307</f>
        <v>Sample REDD+ Actions</v>
      </c>
      <c r="AD307" s="461" t="str">
        <f>X307</f>
        <v>Sample Benefits</v>
      </c>
      <c r="AE307" s="410" t="s">
        <v>20</v>
      </c>
      <c r="AF307" s="461" t="s">
        <v>2</v>
      </c>
      <c r="AG307" s="377" t="s">
        <v>55</v>
      </c>
      <c r="AH307" s="462" t="s">
        <v>20</v>
      </c>
      <c r="AL307" s="335"/>
    </row>
    <row r="308" spans="3:68" hidden="1" x14ac:dyDescent="0.25">
      <c r="C308" s="134"/>
      <c r="D308" s="136"/>
      <c r="E308" s="136"/>
      <c r="F308" s="136"/>
      <c r="G308" s="136"/>
      <c r="H308" s="136"/>
      <c r="I308" s="136"/>
      <c r="J308" s="136"/>
      <c r="W308" s="598" t="str">
        <f>$W$113</f>
        <v>CLIQUEZ POUR UN EXEMPLE:</v>
      </c>
      <c r="X308" s="598" t="str">
        <f>$X$113</f>
        <v>(Pour voir un exemple de bénéfice, sélectionnez tout d'abord un exemple d’action REDD+ dans la liste déroulante de gauche.)</v>
      </c>
      <c r="Y308" s="598" t="str">
        <f>$Y$113</f>
        <v>CLIQUEZ POUR UN EXEMPLE:</v>
      </c>
      <c r="Z308" s="598" t="str">
        <f>$Z$113</f>
        <v>(Pour voir un exemple de risque, sélectionnez tout d'abord un exemple d’action REDD+ dans la liste déroulante de gauche.)</v>
      </c>
      <c r="AA308" s="410" t="s">
        <v>20</v>
      </c>
      <c r="AC308" s="463" t="str">
        <f>W308</f>
        <v>CLIQUEZ POUR UN EXEMPLE:</v>
      </c>
      <c r="AD308" s="464" t="str">
        <f>X308</f>
        <v>(Pour voir un exemple de bénéfice, sélectionnez tout d'abord un exemple d’action REDD+ dans la liste déroulante de gauche.)</v>
      </c>
      <c r="AE308" s="465">
        <v>1</v>
      </c>
      <c r="AF308" s="463" t="str">
        <f>Y308</f>
        <v>CLIQUEZ POUR UN EXEMPLE:</v>
      </c>
      <c r="AG308" s="463" t="str">
        <f>Z308</f>
        <v>(Pour voir un exemple de risque, sélectionnez tout d'abord un exemple d’action REDD+ dans la liste déroulante de gauche.)</v>
      </c>
      <c r="AH308" s="462" t="s">
        <v>20</v>
      </c>
    </row>
    <row r="309" spans="3:68" hidden="1" x14ac:dyDescent="0.25">
      <c r="W309" s="387" t="s">
        <v>329</v>
      </c>
      <c r="X309" s="387" t="s">
        <v>330</v>
      </c>
      <c r="Y309" s="387" t="s">
        <v>166</v>
      </c>
      <c r="Z309" s="387" t="s">
        <v>331</v>
      </c>
      <c r="AA309" s="466" t="s">
        <v>61</v>
      </c>
      <c r="AC309" s="467" t="str">
        <f>CONCATENATE(AA309,"     ", W309)</f>
        <v>e.g.:     Renforcer les mesures d'application de la loi sur les forêts.</v>
      </c>
      <c r="AD309" s="467" t="str">
        <f>CONCATENATE(AA309,"     ", X309)</f>
        <v>e.g.:     Droits d'usage renforcés.</v>
      </c>
      <c r="AE309" s="465">
        <v>2</v>
      </c>
      <c r="AF309" s="467" t="str">
        <f>CONCATENATE(AA309,"     ", Y309)</f>
        <v>e.g.:     Général.</v>
      </c>
      <c r="AG309" s="467" t="str">
        <f>CONCATENATE(AA309,"     ", Z309)</f>
        <v>e.g.:     Les peuples autochtones et les communautés dépendant de la forêt pourront être poursuivis en justice en cas de pratiques frauduleuses.</v>
      </c>
      <c r="AH309" s="462" t="s">
        <v>20</v>
      </c>
    </row>
    <row r="310" spans="3:68" hidden="1" x14ac:dyDescent="0.25">
      <c r="F310" s="36" t="s">
        <v>20</v>
      </c>
      <c r="P310" s="52"/>
      <c r="S310" s="52"/>
      <c r="W310" s="387" t="s">
        <v>332</v>
      </c>
      <c r="X310" s="387" t="s">
        <v>333</v>
      </c>
      <c r="Y310" s="387" t="s">
        <v>332</v>
      </c>
      <c r="Z310" s="387" t="s">
        <v>334</v>
      </c>
      <c r="AA310" s="466" t="str">
        <f>$AA$214</f>
        <v>e.g.:</v>
      </c>
      <c r="AC310" s="467" t="str">
        <f>CONCATENATE(AA310,"     ", W310)</f>
        <v>e.g.:     Annuler les concessions d'exploitation forestière.</v>
      </c>
      <c r="AD310" s="467" t="str">
        <f>CONCATENATE(AA310,"     ", X310)</f>
        <v>e.g.:     Réduire l'empiètement sur les terres des peuples autochtones.</v>
      </c>
      <c r="AE310" s="465">
        <v>3</v>
      </c>
      <c r="AF310" s="467" t="str">
        <f>CONCATENATE(AA310,"     ", Y310)</f>
        <v>e.g.:     Annuler les concessions d'exploitation forestière.</v>
      </c>
      <c r="AG310" s="467" t="str">
        <f>CONCATENATE(AA310,"     ", Z310)</f>
        <v>e.g.:     Moins de travail pour les peuples autochtones et les communautés dépendant de la forêt.</v>
      </c>
      <c r="AH310" s="462" t="s">
        <v>20</v>
      </c>
    </row>
    <row r="311" spans="3:68" hidden="1" x14ac:dyDescent="0.25">
      <c r="F311" s="36"/>
      <c r="P311" s="52"/>
      <c r="S311" s="52"/>
      <c r="V311" s="434"/>
      <c r="W311" s="387"/>
      <c r="X311" s="468"/>
      <c r="Y311" s="387" t="s">
        <v>335</v>
      </c>
      <c r="Z311" s="387" t="s">
        <v>336</v>
      </c>
      <c r="AA311" s="466" t="str">
        <f>$AA$214</f>
        <v>e.g.:</v>
      </c>
      <c r="AC311" s="467" t="str">
        <f>CONCATENATE(AA311,"     ", W311)</f>
        <v xml:space="preserve">e.g.:     </v>
      </c>
      <c r="AD311" s="467" t="str">
        <f>CONCATENATE(AA311,"     ", X311)</f>
        <v xml:space="preserve">e.g.:     </v>
      </c>
      <c r="AE311" s="465">
        <v>4</v>
      </c>
      <c r="AF311" s="467" t="str">
        <f>CONCATENATE(AA311,"     ", Y311)</f>
        <v>e.g.:     Planter 100 000 ha de plantations sur des terres non viabilisées.</v>
      </c>
      <c r="AG311" s="467" t="str">
        <f>CONCATENATE(AA311,"     ", Z311)</f>
        <v>e.g.:     Moins de surface de pâturages.</v>
      </c>
      <c r="AH311" s="462" t="s">
        <v>20</v>
      </c>
    </row>
    <row r="312" spans="3:68" hidden="1" x14ac:dyDescent="0.25">
      <c r="F312" s="36"/>
      <c r="P312" s="52"/>
      <c r="S312" s="52"/>
      <c r="X312" s="469"/>
      <c r="Y312" s="470"/>
    </row>
    <row r="313" spans="3:68" hidden="1" x14ac:dyDescent="0.25">
      <c r="F313" s="36" t="s">
        <v>20</v>
      </c>
      <c r="P313" s="52"/>
      <c r="S313" s="52"/>
    </row>
    <row r="314" spans="3:68" hidden="1" x14ac:dyDescent="0.25">
      <c r="F314" s="36" t="s">
        <v>20</v>
      </c>
      <c r="P314" s="52">
        <v>1</v>
      </c>
      <c r="S314" s="52"/>
    </row>
    <row r="315" spans="3:68" s="16" customFormat="1" ht="25.5" hidden="1" x14ac:dyDescent="0.25">
      <c r="C315" s="15"/>
      <c r="D315" s="15"/>
      <c r="E315" s="15"/>
      <c r="F315" s="15"/>
      <c r="G315" s="15"/>
      <c r="H315" s="15"/>
      <c r="I315" s="15"/>
      <c r="J315" s="15"/>
      <c r="P315" s="55"/>
      <c r="Q315" s="340"/>
      <c r="R315" s="340"/>
      <c r="S315" s="53"/>
      <c r="T315" s="340"/>
      <c r="U315" s="340"/>
      <c r="V315" s="340"/>
      <c r="W315" s="340"/>
      <c r="X315" s="340"/>
      <c r="Y315" s="340"/>
      <c r="Z315" s="340"/>
      <c r="AA315" s="340"/>
      <c r="AB315" s="340"/>
      <c r="AC315" s="340"/>
      <c r="AD315" s="340"/>
      <c r="AE315" s="340"/>
      <c r="AF315" s="340"/>
      <c r="AG315" s="340"/>
      <c r="AH315" s="497"/>
      <c r="AI315" s="497"/>
      <c r="AJ315" s="340"/>
      <c r="AK315" s="340"/>
      <c r="AL315" s="340"/>
      <c r="AM315" s="340"/>
      <c r="AN315" s="340"/>
      <c r="AO315" s="340"/>
      <c r="AP315" s="340"/>
      <c r="AQ315" s="52"/>
      <c r="AR315" s="340"/>
      <c r="AS315" s="340"/>
      <c r="AT315" s="52"/>
      <c r="AU315" s="340"/>
      <c r="AV315" s="340"/>
      <c r="AW315" s="340"/>
      <c r="AX315" s="340"/>
      <c r="AY315" s="340"/>
      <c r="BG315"/>
      <c r="BH315" s="88"/>
    </row>
    <row r="316" spans="3:68" hidden="1" x14ac:dyDescent="0.25">
      <c r="AH316" s="52"/>
      <c r="BM316"/>
      <c r="BN316"/>
      <c r="BO316"/>
      <c r="BP316"/>
    </row>
    <row r="317" spans="3:68" hidden="1" x14ac:dyDescent="0.25">
      <c r="AH317" s="52"/>
      <c r="BI317"/>
      <c r="BM317"/>
      <c r="BN317"/>
      <c r="BO317"/>
      <c r="BP317"/>
    </row>
    <row r="318" spans="3:68" hidden="1" x14ac:dyDescent="0.25">
      <c r="I318" s="32"/>
      <c r="J318" s="32"/>
      <c r="AH318" s="52"/>
      <c r="BM318"/>
      <c r="BN318"/>
      <c r="BO318"/>
      <c r="BP318"/>
    </row>
    <row r="319" spans="3:68" hidden="1" x14ac:dyDescent="0.25">
      <c r="I319" s="32"/>
      <c r="J319" s="32"/>
      <c r="AH319" s="52"/>
      <c r="BM319"/>
      <c r="BN319"/>
      <c r="BO319"/>
      <c r="BP319"/>
    </row>
    <row r="320" spans="3:68" hidden="1" x14ac:dyDescent="0.25">
      <c r="I320" s="32"/>
      <c r="AH320" s="410" t="s">
        <v>20</v>
      </c>
      <c r="BM320"/>
      <c r="BN320"/>
      <c r="BO320"/>
      <c r="BP320"/>
    </row>
    <row r="321" spans="3:68" hidden="1" x14ac:dyDescent="0.25">
      <c r="I321" s="32"/>
      <c r="AH321" s="410" t="s">
        <v>20</v>
      </c>
      <c r="BM321"/>
      <c r="BN321"/>
      <c r="BO321"/>
      <c r="BP321"/>
    </row>
    <row r="322" spans="3:68" ht="80.099999999999994" hidden="1" customHeight="1" x14ac:dyDescent="0.25">
      <c r="C322" s="636" t="str">
        <f>W322</f>
        <v>Garantie (d) - Participation intégrale et effective des parties prenantes concernées, en particulier des peuples autochtones et des communautés locales, aux activités [REDD+].</v>
      </c>
      <c r="D322" s="636"/>
      <c r="E322" s="636"/>
      <c r="F322" s="636"/>
      <c r="G322" s="636"/>
      <c r="H322" s="636"/>
      <c r="I322" s="636"/>
      <c r="J322" s="636"/>
      <c r="K322" s="636"/>
      <c r="L322" s="636"/>
      <c r="M322" s="636"/>
      <c r="N322" s="636"/>
      <c r="W322" s="698" t="str">
        <f>CONCATENATE($W$17, " - ",$X$17)</f>
        <v>Garantie (d) - Participation intégrale et effective des parties prenantes concernées, en particulier des peuples autochtones et des communautés locales, aux activités [REDD+].</v>
      </c>
      <c r="X322" s="698"/>
      <c r="Y322" s="698"/>
      <c r="Z322" s="698"/>
      <c r="AA322" s="698"/>
      <c r="AB322" s="698"/>
      <c r="AC322" s="698"/>
      <c r="AD322" s="698"/>
      <c r="AE322" s="698"/>
      <c r="AF322" s="698"/>
      <c r="AG322" s="698"/>
      <c r="AH322" s="698"/>
      <c r="BG322" s="36"/>
      <c r="BN322" s="75"/>
      <c r="BO322"/>
      <c r="BP322"/>
    </row>
    <row r="323" spans="3:68" hidden="1" x14ac:dyDescent="0.25">
      <c r="P323"/>
      <c r="S323" s="52"/>
      <c r="BN323" s="75"/>
      <c r="BO323"/>
      <c r="BP323"/>
    </row>
    <row r="324" spans="3:68" ht="18.75" hidden="1" x14ac:dyDescent="0.3">
      <c r="C324" s="7" t="str">
        <f>W324</f>
        <v>Mode d'emploi :</v>
      </c>
      <c r="D324" s="151"/>
      <c r="E324" s="151"/>
      <c r="F324" s="151"/>
      <c r="G324" s="151"/>
      <c r="H324" s="151"/>
      <c r="I324" s="151"/>
      <c r="J324" s="151"/>
      <c r="W324" s="472" t="str">
        <f>$W$39</f>
        <v>Mode d'emploi :</v>
      </c>
      <c r="BN324" s="75"/>
      <c r="BO324"/>
      <c r="BP324"/>
    </row>
    <row r="325" spans="3:68" ht="15" hidden="1" customHeight="1" x14ac:dyDescent="0.3">
      <c r="C325" s="7"/>
      <c r="D325" s="151"/>
      <c r="E325" s="151"/>
      <c r="F325" s="151"/>
      <c r="G325" s="151"/>
      <c r="H325" s="151"/>
      <c r="I325" s="151"/>
      <c r="J325" s="151"/>
      <c r="W325" s="384"/>
      <c r="BN325" s="75"/>
      <c r="BO325"/>
      <c r="BP325"/>
    </row>
    <row r="326" spans="3:68" ht="159.94999999999999" hidden="1" customHeight="1" x14ac:dyDescent="0.25">
      <c r="C326" s="680" t="str">
        <f>W326</f>
        <v>• Passez en revue les problématiques à considérer.
• Répondez par ‘Oui’ ou ‘Non’ aux questions d'orientation (le cas échéant). Au cas où vous manquez d'informations pour répondre à la question, vous pouvez choisir «Ne sait pas».
• Importez les bénéfices et les risques dans le Tableau 2.
• Étudiez les bénéfices et les risques générés automatiquement pour s’assurer qu’ils sont appropriés au contexte national et assignez-les à des actions REDD+ spécifiques. Si plus d’une action est associée à un bénéfice ou un risque, copier et coller le texte du bénéfice ou du risque dans une des lignes vides. Si le bénéfice ou le risque ne se rapporte pas à une action REDD+ spécifique, il peut être classé dans la catégorie Général.
• Ajoutez les autres bénéfices et risques pertinents pour la garantie considérée.
• Indiquez la probabilité et l'impact des bénéfices ou des risques particuliers.</v>
      </c>
      <c r="D326" s="680"/>
      <c r="E326" s="680"/>
      <c r="F326" s="680"/>
      <c r="G326" s="680"/>
      <c r="H326" s="680"/>
      <c r="I326" s="680"/>
      <c r="J326" s="680"/>
      <c r="K326" s="680"/>
      <c r="L326" s="680"/>
      <c r="M326" s="282"/>
      <c r="W326" s="699" t="str">
        <f>$W$41</f>
        <v>• Passez en revue les problématiques à considérer.
• Répondez par ‘Oui’ ou ‘Non’ aux questions d'orientation (le cas échéant). Au cas où vous manquez d'informations pour répondre à la question, vous pouvez choisir «Ne sait pas».
• Importez les bénéfices et les risques dans le Tableau 2.
• Étudiez les bénéfices et les risques générés automatiquement pour s’assurer qu’ils sont appropriés au contexte national et assignez-les à des actions REDD+ spécifiques. Si plus d’une action est associée à un bénéfice ou un risque, copier et coller le texte du bénéfice ou du risque dans une des lignes vides. Si le bénéfice ou le risque ne se rapporte pas à une action REDD+ spécifique, il peut être classé dans la catégorie Général.
• Ajoutez les autres bénéfices et risques pertinents pour la garantie considérée.
• Indiquez la probabilité et l'impact des bénéfices ou des risques particuliers.</v>
      </c>
      <c r="X326" s="699"/>
      <c r="Y326" s="699"/>
      <c r="Z326" s="699"/>
      <c r="AA326" s="699"/>
      <c r="AB326" s="699"/>
      <c r="AC326" s="699"/>
      <c r="AD326" s="699"/>
      <c r="AE326" s="699"/>
      <c r="AF326" s="385"/>
      <c r="AG326" s="385"/>
      <c r="BN326" s="75"/>
      <c r="BO326"/>
      <c r="BP326"/>
    </row>
    <row r="327" spans="3:68" ht="22.5" hidden="1" customHeight="1" x14ac:dyDescent="0.25">
      <c r="BN327" s="75"/>
      <c r="BO327"/>
      <c r="BP327"/>
    </row>
    <row r="328" spans="3:68" ht="18.75" hidden="1" x14ac:dyDescent="0.3">
      <c r="C328" s="7" t="str">
        <f>W328</f>
        <v>Problématiques à considérer :</v>
      </c>
      <c r="D328" s="152"/>
      <c r="E328" s="152"/>
      <c r="F328" s="152"/>
      <c r="G328" s="152"/>
      <c r="H328" s="152"/>
      <c r="I328" s="152"/>
      <c r="J328" s="152"/>
      <c r="W328" s="472" t="str">
        <f>$W$43</f>
        <v>Problématiques à considérer :</v>
      </c>
      <c r="BN328" s="75"/>
      <c r="BO328"/>
      <c r="BP328"/>
    </row>
    <row r="329" spans="3:68" hidden="1" x14ac:dyDescent="0.25">
      <c r="BN329" s="75"/>
      <c r="BO329"/>
      <c r="BP329"/>
    </row>
    <row r="330" spans="3:68" ht="15" hidden="1" customHeight="1" x14ac:dyDescent="0.25">
      <c r="C330" s="264" t="str">
        <f t="shared" ref="C330:D334" si="128">W330</f>
        <v>1.</v>
      </c>
      <c r="D330" s="629" t="str">
        <f t="shared" si="128"/>
        <v>Participation intégrale et effective des parties prenantes concernées.</v>
      </c>
      <c r="E330" s="629"/>
      <c r="F330" s="629"/>
      <c r="G330" s="629"/>
      <c r="H330" s="629"/>
      <c r="I330" s="629"/>
      <c r="J330" s="629"/>
      <c r="K330" s="629"/>
      <c r="L330" s="629"/>
      <c r="M330" s="280"/>
      <c r="W330" s="386" t="s">
        <v>108</v>
      </c>
      <c r="X330" s="387" t="s">
        <v>337</v>
      </c>
      <c r="Y330" s="388"/>
      <c r="Z330" s="388"/>
      <c r="AA330" s="388"/>
      <c r="AB330" s="388"/>
      <c r="BG330" s="36"/>
      <c r="BN330" s="75"/>
      <c r="BO330"/>
      <c r="BP330"/>
    </row>
    <row r="331" spans="3:68" ht="15" hidden="1" customHeight="1" x14ac:dyDescent="0.25">
      <c r="C331" s="264" t="str">
        <f t="shared" si="128"/>
        <v>2.</v>
      </c>
      <c r="D331" s="629" t="str">
        <f t="shared" si="128"/>
        <v>Légitimité et responsabilité des organismes représentant les parties prenantes.</v>
      </c>
      <c r="E331" s="629"/>
      <c r="F331" s="629"/>
      <c r="G331" s="629"/>
      <c r="H331" s="629"/>
      <c r="I331" s="629"/>
      <c r="J331" s="629"/>
      <c r="K331" s="629"/>
      <c r="L331" s="629"/>
      <c r="M331" s="280"/>
      <c r="W331" s="386" t="s">
        <v>109</v>
      </c>
      <c r="X331" s="387" t="s">
        <v>338</v>
      </c>
      <c r="Y331" s="388"/>
      <c r="Z331" s="388"/>
      <c r="AA331" s="388"/>
      <c r="AB331" s="388"/>
      <c r="BG331" s="36"/>
      <c r="BN331" s="75"/>
      <c r="BO331"/>
      <c r="BP331"/>
    </row>
    <row r="332" spans="3:68" ht="15" hidden="1" customHeight="1" x14ac:dyDescent="0.25">
      <c r="C332" s="264" t="str">
        <f t="shared" si="128"/>
        <v>3.</v>
      </c>
      <c r="D332" s="629" t="str">
        <f t="shared" si="128"/>
        <v>Mécanismes ou plateformes participatifs.</v>
      </c>
      <c r="E332" s="629"/>
      <c r="F332" s="629"/>
      <c r="G332" s="629"/>
      <c r="H332" s="629"/>
      <c r="I332" s="629"/>
      <c r="J332" s="629"/>
      <c r="K332" s="629"/>
      <c r="L332" s="629"/>
      <c r="M332" s="280"/>
      <c r="W332" s="386" t="s">
        <v>114</v>
      </c>
      <c r="X332" s="387" t="s">
        <v>339</v>
      </c>
      <c r="Y332" s="388"/>
      <c r="Z332" s="388"/>
      <c r="AA332" s="388"/>
      <c r="AB332" s="388"/>
      <c r="BG332" s="36"/>
      <c r="BN332" s="75"/>
      <c r="BO332"/>
      <c r="BP332"/>
    </row>
    <row r="333" spans="3:68" ht="15" hidden="1" customHeight="1" x14ac:dyDescent="0.25">
      <c r="C333" s="264" t="str">
        <f t="shared" si="128"/>
        <v>4.</v>
      </c>
      <c r="D333" s="629" t="str">
        <f t="shared" si="128"/>
        <v>Accès à la justice, mécanismes de réclamations.</v>
      </c>
      <c r="E333" s="629"/>
      <c r="F333" s="629"/>
      <c r="G333" s="629"/>
      <c r="H333" s="629"/>
      <c r="I333" s="629"/>
      <c r="J333" s="629"/>
      <c r="K333" s="629"/>
      <c r="L333" s="629"/>
      <c r="M333" s="280"/>
      <c r="W333" s="386" t="s">
        <v>110</v>
      </c>
      <c r="X333" s="387" t="s">
        <v>340</v>
      </c>
      <c r="Y333" s="388"/>
      <c r="Z333" s="388"/>
      <c r="AA333" s="388"/>
      <c r="AB333" s="388"/>
      <c r="BG333" s="36"/>
      <c r="BN333" s="75"/>
      <c r="BO333"/>
      <c r="BP333"/>
    </row>
    <row r="334" spans="3:68" ht="15" hidden="1" customHeight="1" x14ac:dyDescent="0.25">
      <c r="C334" s="264" t="str">
        <f t="shared" si="128"/>
        <v>5.</v>
      </c>
      <c r="D334" s="629" t="str">
        <f t="shared" si="128"/>
        <v>Transparence et accessibilité des informations relatives à la REDD+.</v>
      </c>
      <c r="E334" s="629"/>
      <c r="F334" s="629"/>
      <c r="G334" s="629"/>
      <c r="H334" s="629"/>
      <c r="I334" s="629"/>
      <c r="J334" s="629"/>
      <c r="K334" s="629"/>
      <c r="L334" s="629"/>
      <c r="M334" s="280"/>
      <c r="W334" s="386" t="s">
        <v>111</v>
      </c>
      <c r="X334" s="387" t="s">
        <v>341</v>
      </c>
      <c r="Y334" s="388"/>
      <c r="Z334" s="388"/>
      <c r="AA334" s="388"/>
      <c r="AB334" s="388"/>
      <c r="BG334" s="36"/>
      <c r="BN334" s="75"/>
      <c r="BO334"/>
      <c r="BP334"/>
    </row>
    <row r="335" spans="3:68" ht="0.95" hidden="1" customHeight="1" x14ac:dyDescent="0.25">
      <c r="C335" s="264"/>
      <c r="D335" s="262"/>
      <c r="E335" s="262"/>
      <c r="F335" s="262"/>
      <c r="G335" s="262"/>
      <c r="H335" s="262"/>
      <c r="I335" s="262"/>
      <c r="J335" s="262"/>
      <c r="K335" s="262"/>
      <c r="L335" s="262"/>
      <c r="M335" s="280"/>
      <c r="W335" s="389"/>
      <c r="X335" s="390"/>
      <c r="Y335" s="388"/>
      <c r="Z335" s="388"/>
      <c r="AA335" s="388"/>
      <c r="AB335" s="388"/>
      <c r="BG335" s="36"/>
      <c r="BN335" s="75"/>
      <c r="BO335"/>
      <c r="BP335"/>
    </row>
    <row r="336" spans="3:68" ht="0.95" hidden="1" customHeight="1" x14ac:dyDescent="0.25">
      <c r="C336" s="264"/>
      <c r="D336" s="262"/>
      <c r="E336" s="262"/>
      <c r="F336" s="262"/>
      <c r="G336" s="262"/>
      <c r="H336" s="262"/>
      <c r="I336" s="262"/>
      <c r="J336" s="262"/>
      <c r="K336" s="262"/>
      <c r="L336" s="262"/>
      <c r="M336" s="280"/>
      <c r="W336" s="389"/>
      <c r="X336" s="390"/>
      <c r="Y336" s="388"/>
      <c r="Z336" s="388"/>
      <c r="AA336" s="388"/>
      <c r="AB336" s="388"/>
      <c r="BG336" s="36"/>
      <c r="BN336" s="75"/>
      <c r="BO336"/>
      <c r="BP336"/>
    </row>
    <row r="337" spans="3:72" ht="7.5" hidden="1" customHeight="1" x14ac:dyDescent="0.25">
      <c r="C337" s="153"/>
      <c r="D337" s="153"/>
      <c r="E337" s="153"/>
      <c r="F337" s="153"/>
      <c r="G337" s="153"/>
      <c r="H337" s="153"/>
      <c r="I337" s="153"/>
      <c r="J337" s="153"/>
      <c r="W337" s="391"/>
      <c r="X337" s="392"/>
      <c r="Y337" s="392"/>
      <c r="Z337" s="392"/>
      <c r="AA337" s="392"/>
      <c r="AB337" s="392"/>
      <c r="BG337" s="36"/>
      <c r="BN337" s="83"/>
      <c r="BO337" s="75"/>
      <c r="BP337" s="75"/>
      <c r="BQ337" s="75"/>
      <c r="BR337" s="75"/>
      <c r="BS337" s="75"/>
      <c r="BT337" s="75"/>
    </row>
    <row r="338" spans="3:72" ht="15" hidden="1" customHeight="1" x14ac:dyDescent="0.25">
      <c r="C338" s="658"/>
      <c r="D338" s="658"/>
      <c r="E338" s="658"/>
      <c r="F338" s="658"/>
      <c r="G338" s="658"/>
      <c r="H338" s="658"/>
      <c r="I338" s="658"/>
      <c r="J338" s="658"/>
      <c r="W338" s="473" t="str">
        <f>$W$55</f>
        <v>Cliquez sur l'icône « - » de gauche pour réduire la vue.</v>
      </c>
      <c r="X338" s="394"/>
      <c r="Y338" s="394"/>
      <c r="Z338" s="394"/>
      <c r="AA338" s="394"/>
      <c r="AB338" s="394"/>
      <c r="AC338" s="394"/>
      <c r="AD338" s="394"/>
      <c r="BN338" s="75"/>
      <c r="BO338" s="75"/>
      <c r="BP338" s="75"/>
      <c r="BQ338" s="75"/>
      <c r="BR338" s="75"/>
      <c r="BS338" s="75"/>
      <c r="BT338" s="75"/>
    </row>
    <row r="339" spans="3:72" ht="15" hidden="1" customHeight="1" x14ac:dyDescent="0.25">
      <c r="C339" s="648"/>
      <c r="D339" s="648"/>
      <c r="E339" s="648"/>
      <c r="F339" s="648"/>
      <c r="G339" s="648"/>
      <c r="H339" s="648"/>
      <c r="I339" s="648"/>
      <c r="J339" s="648"/>
      <c r="W339" s="474" t="str">
        <f>$W$56</f>
        <v>Cliquez sur l'icône « + » de gauche pour agrandir la vue et passer en revue les problématiques à considérer.</v>
      </c>
      <c r="X339" s="396"/>
      <c r="Y339" s="396"/>
      <c r="Z339" s="396"/>
      <c r="AA339" s="396"/>
      <c r="AB339" s="396"/>
      <c r="AC339" s="396"/>
      <c r="AD339" s="396"/>
      <c r="BN339" s="75"/>
      <c r="BO339" s="75"/>
      <c r="BP339" s="75"/>
      <c r="BQ339" s="75"/>
      <c r="BR339" s="75"/>
      <c r="BS339" s="75"/>
      <c r="BT339" s="75"/>
    </row>
    <row r="340" spans="3:72" ht="22.5" hidden="1" customHeight="1" x14ac:dyDescent="0.25">
      <c r="P340"/>
      <c r="S340" s="52"/>
      <c r="X340" s="397"/>
      <c r="Y340" s="398"/>
      <c r="Z340" s="398"/>
      <c r="AA340" s="388"/>
      <c r="AB340" s="388"/>
      <c r="BN340" s="75"/>
      <c r="BO340" s="75"/>
      <c r="BP340" s="75"/>
      <c r="BQ340" s="75"/>
      <c r="BR340" s="75"/>
      <c r="BS340" s="75"/>
      <c r="BT340" s="75"/>
    </row>
    <row r="341" spans="3:72" ht="18.75" hidden="1" x14ac:dyDescent="0.3">
      <c r="C341" s="7" t="str">
        <f>W341</f>
        <v>Questions d'orientation :</v>
      </c>
      <c r="D341" s="152"/>
      <c r="E341" s="152"/>
      <c r="F341" s="152"/>
      <c r="G341" s="152"/>
      <c r="H341" s="152"/>
      <c r="I341" s="152"/>
      <c r="J341" s="152"/>
      <c r="W341" s="472" t="str">
        <f>$W$58</f>
        <v>Questions d'orientation :</v>
      </c>
      <c r="X341" s="398"/>
      <c r="Y341" s="398"/>
      <c r="Z341" s="398"/>
      <c r="AA341" s="388"/>
      <c r="AB341" s="388"/>
      <c r="BN341" s="75"/>
      <c r="BO341" s="75"/>
      <c r="BP341" s="75"/>
      <c r="BQ341" s="75"/>
      <c r="BR341" s="75"/>
      <c r="BS341" s="75"/>
      <c r="BT341" s="75"/>
    </row>
    <row r="342" spans="3:72" ht="15" hidden="1" customHeight="1" x14ac:dyDescent="0.3">
      <c r="C342" s="7"/>
      <c r="D342" s="152"/>
      <c r="E342" s="152"/>
      <c r="F342" s="152"/>
      <c r="G342" s="152"/>
      <c r="H342" s="152"/>
      <c r="I342" s="152"/>
      <c r="J342" s="152"/>
      <c r="W342" s="384"/>
      <c r="X342" s="398"/>
      <c r="Y342" s="398"/>
      <c r="Z342" s="398"/>
      <c r="AA342" s="388"/>
      <c r="AB342" s="388"/>
      <c r="BN342" s="75"/>
      <c r="BO342" s="75"/>
      <c r="BP342" s="75"/>
      <c r="BQ342" s="75"/>
      <c r="BR342" s="75"/>
      <c r="BS342" s="75"/>
      <c r="BT342" s="75"/>
    </row>
    <row r="343" spans="3:72" ht="18.75" hidden="1" customHeight="1" thickBot="1" x14ac:dyDescent="0.35">
      <c r="C343" s="617" t="str">
        <f>$C$60</f>
        <v>Veuillez répondre à chacune des questions suivantes en cliquant sur la réponse appropriée :</v>
      </c>
      <c r="D343" s="617"/>
      <c r="E343" s="617"/>
      <c r="F343" s="617"/>
      <c r="G343" s="617"/>
      <c r="H343" s="617"/>
      <c r="I343" s="617"/>
      <c r="J343" s="617"/>
      <c r="K343" s="617"/>
      <c r="L343" s="617"/>
      <c r="M343" s="279"/>
      <c r="W343" s="384"/>
      <c r="X343" s="695" t="str">
        <f>$X$60</f>
        <v>RELATED TO</v>
      </c>
      <c r="Y343" s="695" t="str">
        <f>$Y$60</f>
        <v>NUMBER</v>
      </c>
      <c r="Z343" s="695" t="str">
        <f>$Z$60</f>
        <v>TRANSLATED VALUE</v>
      </c>
      <c r="AA343" s="695" t="str">
        <f>$AA$60</f>
        <v>IF YES (Benefit)</v>
      </c>
      <c r="AB343" s="695" t="str">
        <f>$AB$60</f>
        <v>IF YES (Risk)</v>
      </c>
      <c r="AC343" s="695" t="str">
        <f>$AC$60</f>
        <v>IF NO (Benefit)</v>
      </c>
      <c r="AD343" s="695" t="str">
        <f>$AD$60</f>
        <v>IF NO (Risk)</v>
      </c>
      <c r="AE343" s="695" t="str">
        <f>$AE$60</f>
        <v>CLASIFIED TEXT</v>
      </c>
      <c r="AF343" s="695"/>
      <c r="AG343" s="695" t="str">
        <f>$AG$60</f>
        <v>SORTED TEXT</v>
      </c>
      <c r="AH343" s="695"/>
      <c r="AJ343" s="695" t="str">
        <f>$AJ$60</f>
        <v>IF "DON'T KNOW"</v>
      </c>
      <c r="AK343" s="695" t="str">
        <f>$AK$60</f>
        <v>AUTOPOPULATED TEXT</v>
      </c>
      <c r="AL343" s="695" t="str">
        <f>$AL$60</f>
        <v>SORTED TEXT</v>
      </c>
      <c r="BG343" s="75"/>
      <c r="BH343" s="75"/>
      <c r="BN343" s="75"/>
      <c r="BO343" s="75"/>
      <c r="BP343" s="75"/>
      <c r="BQ343" s="75"/>
      <c r="BR343" s="75"/>
    </row>
    <row r="344" spans="3:72" ht="39" hidden="1" thickBot="1" x14ac:dyDescent="0.3">
      <c r="K344" s="290" t="str">
        <f>$K$61</f>
        <v>Oui</v>
      </c>
      <c r="L344" s="593" t="str">
        <f>$L$61</f>
        <v>Non</v>
      </c>
      <c r="M344" s="594" t="str">
        <f>$M$61</f>
        <v>Ne sait pas</v>
      </c>
      <c r="Q344" s="137" t="s">
        <v>79</v>
      </c>
      <c r="S344" s="137" t="s">
        <v>79</v>
      </c>
      <c r="X344" s="695"/>
      <c r="Y344" s="695"/>
      <c r="Z344" s="695"/>
      <c r="AA344" s="695"/>
      <c r="AB344" s="695"/>
      <c r="AC344" s="695"/>
      <c r="AD344" s="695"/>
      <c r="AE344" s="477" t="str">
        <f>$AE$61</f>
        <v>Benefits</v>
      </c>
      <c r="AF344" s="477" t="str">
        <f>$AF$61</f>
        <v>Risks</v>
      </c>
      <c r="AG344" s="478" t="str">
        <f>$AG$61</f>
        <v>Benefits</v>
      </c>
      <c r="AH344" s="478" t="str">
        <f>$AH$61</f>
        <v>Risks</v>
      </c>
      <c r="AJ344" s="695"/>
      <c r="AK344" s="695"/>
      <c r="AL344" s="695"/>
      <c r="BE344" s="36"/>
      <c r="BG344" s="75"/>
      <c r="BH344" s="75"/>
      <c r="BL344"/>
      <c r="BM344"/>
      <c r="BN344"/>
      <c r="BO344"/>
      <c r="BP344"/>
    </row>
    <row r="345" spans="3:72" ht="30" hidden="1" customHeight="1" x14ac:dyDescent="0.25">
      <c r="C345" s="632" t="str">
        <f t="shared" ref="C345:C352" si="129">W345</f>
        <v>1.       Une des actions REDD+ identifiée dans le Module 1 est-elle susceptible d’exclure des parties prenantes, en particulier des groupes marginalisés, de la participation intégrale aux décisions qui peuvent les affecter ?</v>
      </c>
      <c r="D345" s="633"/>
      <c r="E345" s="633"/>
      <c r="F345" s="633"/>
      <c r="G345" s="633"/>
      <c r="H345" s="633"/>
      <c r="I345" s="633"/>
      <c r="J345" s="634"/>
      <c r="K345" s="175"/>
      <c r="L345" s="169"/>
      <c r="M345" s="169"/>
      <c r="Q345" s="162">
        <v>0</v>
      </c>
      <c r="R345" s="400"/>
      <c r="S345" s="138" t="str">
        <f>LOOKUP(Q345,$AG$31:$AH$34)</f>
        <v/>
      </c>
      <c r="W345" s="383" t="s">
        <v>342</v>
      </c>
      <c r="X345" s="401" t="s">
        <v>1</v>
      </c>
      <c r="Y345" s="402">
        <v>1</v>
      </c>
      <c r="Z345" s="498" t="str">
        <f>S345</f>
        <v/>
      </c>
      <c r="AA345" s="119" t="s">
        <v>20</v>
      </c>
      <c r="AB345" s="119" t="s">
        <v>350</v>
      </c>
      <c r="AC345" s="119" t="s">
        <v>20</v>
      </c>
      <c r="AD345" s="119" t="s">
        <v>20</v>
      </c>
      <c r="AE345" s="405" t="str">
        <f t="shared" ref="AE345" si="130">IF(Z345=TRUE,AA345,AC345)</f>
        <v/>
      </c>
      <c r="AF345" s="405" t="str">
        <f t="shared" ref="AF345" si="131">IF(Z345=TRUE,AB345,AD345)</f>
        <v/>
      </c>
      <c r="AG345" s="406" t="str">
        <f t="array" ref="AG345">IFERROR((IF(ROWS(AG$345:AG345)&gt;COUNTA(AE:AE),"",INDEX(AE:AE,SMALL(IF(AE$345:AE$352&lt;&gt;"",ROW(AE$345:AE$352)),ROWS(AG$345:AG345))))),"")</f>
        <v/>
      </c>
      <c r="AH345" s="479" t="str">
        <f t="array" ref="AH345">IFERROR((IF(ROWS(AH$345:AH345)&gt;COUNTA(AF:AF),"",INDEX(AF:AF,SMALL(IF(AF$345:AF$352&lt;&gt;"",ROW(AF$345:AF$352)),ROWS(AH$345:AH345))))),"")</f>
        <v>Possibilité que les parties prenantes concernées ne s'impliquent pas / n'aient pas été impliquées dans les actions REDD+ susceptibles de les affecter. Veuillez fournir des informations supplémentaires.</v>
      </c>
      <c r="AI345" s="408">
        <v>1</v>
      </c>
      <c r="AJ345" s="499" t="str">
        <f t="shared" ref="AJ345:AJ352" si="132">W345</f>
        <v>1.       Une des actions REDD+ identifiée dans le Module 1 est-elle susceptible d’exclure des parties prenantes, en particulier des groupes marginalisés, de la participation intégrale aux décisions qui peuvent les affecter ?</v>
      </c>
      <c r="AK345" s="405" t="str">
        <f t="shared" ref="AK345:AK352" si="133">IF(Z345="DK",AJ345,"")</f>
        <v/>
      </c>
      <c r="AL345" s="500" t="str">
        <f t="array" ref="AL345">IFERROR((IF(ROWS(AL$345:AL345)&gt;COUNTA(AK:AK),"",INDEX(AK:AK,SMALL(IF(AK$345:AK$352&lt;&gt;"",ROW(AK$345:AK$352)),ROWS(AL$345:AL345))))),"")</f>
        <v/>
      </c>
      <c r="AM345" s="410" t="s">
        <v>20</v>
      </c>
      <c r="BG345" s="75"/>
      <c r="BH345" s="75"/>
      <c r="BL345"/>
      <c r="BM345"/>
      <c r="BN345"/>
      <c r="BO345"/>
      <c r="BP345"/>
    </row>
    <row r="346" spans="3:72" s="76" customFormat="1" ht="30" hidden="1" customHeight="1" x14ac:dyDescent="0.25">
      <c r="C346" s="785" t="str">
        <f t="shared" si="129"/>
        <v>2.       Une des actions REDD+ identifiée dans le Module 1 est-elle susceptible d’exacerber des conflits au sein des communautés et individus affectés par le projet et/ou le risque de violence à leur égard ?</v>
      </c>
      <c r="D346" s="786"/>
      <c r="E346" s="786"/>
      <c r="F346" s="786"/>
      <c r="G346" s="786"/>
      <c r="H346" s="786"/>
      <c r="I346" s="786"/>
      <c r="J346" s="787"/>
      <c r="K346" s="176"/>
      <c r="L346" s="170"/>
      <c r="M346" s="170"/>
      <c r="Q346" s="162">
        <v>0</v>
      </c>
      <c r="R346" s="400"/>
      <c r="S346" s="138" t="str">
        <f t="shared" ref="S346:S352" si="134">LOOKUP(Q346,$AG$31:$AH$34)</f>
        <v/>
      </c>
      <c r="T346" s="400"/>
      <c r="U346" s="400"/>
      <c r="V346" s="411"/>
      <c r="W346" s="387" t="s">
        <v>343</v>
      </c>
      <c r="X346" s="401" t="s">
        <v>1</v>
      </c>
      <c r="Y346" s="413">
        <v>2</v>
      </c>
      <c r="Z346" s="498" t="str">
        <f t="shared" ref="Z346:Z352" si="135">S346</f>
        <v/>
      </c>
      <c r="AA346" s="119" t="s">
        <v>20</v>
      </c>
      <c r="AB346" s="119" t="s">
        <v>351</v>
      </c>
      <c r="AC346" s="119" t="s">
        <v>20</v>
      </c>
      <c r="AD346" s="119" t="s">
        <v>20</v>
      </c>
      <c r="AE346" s="405" t="str">
        <f t="shared" ref="AE346:AE352" si="136">IF(Z346=TRUE,AA346,AC346)</f>
        <v/>
      </c>
      <c r="AF346" s="405" t="str">
        <f t="shared" ref="AF346:AF352" si="137">IF(Z346=TRUE,AB346,AD346)</f>
        <v/>
      </c>
      <c r="AG346" s="481" t="str">
        <f t="array" ref="AG346">IFERROR((IF(ROWS(AG$345:AG346)&gt;COUNTA(AE:AE),"",INDEX(AE:AE,SMALL(IF(AE$345:AE$352&lt;&gt;"",ROW(AE$345:AE$352)),ROWS(AG$345:AG346))))),"")</f>
        <v/>
      </c>
      <c r="AH346" s="415" t="str">
        <f t="array" ref="AH346">IFERROR((IF(ROWS(AH$345:AH346)&gt;COUNTA(AF:AF),"",INDEX(AF:AF,SMALL(IF(AF$345:AF$352&lt;&gt;"",ROW(AF$345:AF$352)),ROWS(AH$345:AH346))))),"")</f>
        <v>Possibilité que les parties prenantes concernées ne s'impliquent pas / n'aient pas été impliquées dans les actions REDD+ susceptibles de les affecter. Violation potentielle du droit applicable dans le cadre du consentement libre, préalable et éclairé. Veuillez fournir des informations supplémentaires.</v>
      </c>
      <c r="AI346" s="408">
        <v>2</v>
      </c>
      <c r="AJ346" s="499" t="str">
        <f t="shared" si="132"/>
        <v>2.       Une des actions REDD+ identifiée dans le Module 1 est-elle susceptible d’exacerber des conflits au sein des communautés et individus affectés par le projet et/ou le risque de violence à leur égard ?</v>
      </c>
      <c r="AK346" s="405" t="str">
        <f t="shared" si="133"/>
        <v/>
      </c>
      <c r="AL346" s="500" t="str">
        <f t="array" ref="AL346">IFERROR((IF(ROWS(AL$345:AL346)&gt;COUNTA(AK:AK),"",INDEX(AK:AK,SMALL(IF(AK$345:AK$352&lt;&gt;"",ROW(AK$345:AK$352)),ROWS(AL$345:AL346))))),"")</f>
        <v/>
      </c>
      <c r="AM346" s="416" t="s">
        <v>20</v>
      </c>
      <c r="AN346" s="411"/>
      <c r="AO346" s="411"/>
      <c r="AP346" s="411"/>
      <c r="AQ346" s="52"/>
      <c r="AR346" s="411"/>
      <c r="AS346" s="411"/>
      <c r="AT346" s="52"/>
      <c r="AU346" s="411"/>
      <c r="AV346" s="411"/>
      <c r="AW346" s="411"/>
      <c r="AX346" s="411"/>
      <c r="AY346" s="411"/>
    </row>
    <row r="347" spans="3:72" s="76" customFormat="1" ht="45" hidden="1" customHeight="1" x14ac:dyDescent="0.25">
      <c r="C347" s="774" t="str">
        <f t="shared" si="129"/>
        <v>3.       Un processus / une plateforme ont-ils été établis pour permettre la participation totale et efficace des parties prenantes concernées (en tenant compte du genre et des sensibilités culturelles, de manière non-discriminatoire et inclusive) ?</v>
      </c>
      <c r="D347" s="775"/>
      <c r="E347" s="775"/>
      <c r="F347" s="775"/>
      <c r="G347" s="775"/>
      <c r="H347" s="775"/>
      <c r="I347" s="775"/>
      <c r="J347" s="776"/>
      <c r="K347" s="176"/>
      <c r="L347" s="170"/>
      <c r="M347" s="170"/>
      <c r="Q347" s="162">
        <v>0</v>
      </c>
      <c r="R347" s="400"/>
      <c r="S347" s="138" t="str">
        <f t="shared" si="134"/>
        <v/>
      </c>
      <c r="T347" s="400"/>
      <c r="U347" s="400"/>
      <c r="V347" s="411"/>
      <c r="W347" s="387" t="s">
        <v>344</v>
      </c>
      <c r="X347" s="401" t="s">
        <v>87</v>
      </c>
      <c r="Y347" s="413">
        <v>3</v>
      </c>
      <c r="Z347" s="498" t="str">
        <f t="shared" si="135"/>
        <v/>
      </c>
      <c r="AA347" s="119" t="s">
        <v>352</v>
      </c>
      <c r="AB347" s="119" t="s">
        <v>20</v>
      </c>
      <c r="AC347" s="119" t="s">
        <v>20</v>
      </c>
      <c r="AD347" s="119" t="s">
        <v>358</v>
      </c>
      <c r="AE347" s="405" t="str">
        <f t="shared" si="136"/>
        <v/>
      </c>
      <c r="AF347" s="405" t="str">
        <f t="shared" si="137"/>
        <v>Possibilité que les parties prenantes concernées ne s'impliquent pas / n'aient pas été impliquées dans les actions REDD+ susceptibles de les affecter. Veuillez fournir des informations supplémentaires.</v>
      </c>
      <c r="AG347" s="481" t="str">
        <f t="array" ref="AG347">IFERROR((IF(ROWS(AG$345:AG347)&gt;COUNTA(AE:AE),"",INDEX(AE:AE,SMALL(IF(AE$345:AE$352&lt;&gt;"",ROW(AE$345:AE$352)),ROWS(AG$345:AG347))))),"")</f>
        <v/>
      </c>
      <c r="AH347" s="415" t="str">
        <f t="array" ref="AH347">IFERROR((IF(ROWS(AH$345:AH347)&gt;COUNTA(AF:AF),"",INDEX(AF:AF,SMALL(IF(AF$345:AF$352&lt;&gt;"",ROW(AF$345:AF$352)),ROWS(AH$345:AH347))))),"")</f>
        <v>Manque potentiel de structures de participation réellement représentatives qui peut entraîner une capacité moindre à garantir une participation totale et efficace des parties prenantes concernées et augmenter le risque de conflit au sein des parties prenantes. Veuillez fournir des informations supplémentaires.</v>
      </c>
      <c r="AI347" s="408">
        <v>3</v>
      </c>
      <c r="AJ347" s="499" t="str">
        <f t="shared" si="132"/>
        <v>3.       Un processus / une plateforme ont-ils été établis pour permettre la participation totale et efficace des parties prenantes concernées (en tenant compte du genre et des sensibilités culturelles, de manière non-discriminatoire et inclusive) ?</v>
      </c>
      <c r="AK347" s="405" t="str">
        <f t="shared" si="133"/>
        <v/>
      </c>
      <c r="AL347" s="500" t="str">
        <f t="array" ref="AL347">IFERROR((IF(ROWS(AL$345:AL347)&gt;COUNTA(AK:AK),"",INDEX(AK:AK,SMALL(IF(AK$345:AK$352&lt;&gt;"",ROW(AK$345:AK$352)),ROWS(AL$345:AL347))))),"")</f>
        <v/>
      </c>
      <c r="AM347" s="416" t="s">
        <v>20</v>
      </c>
      <c r="AN347" s="411"/>
      <c r="AO347" s="411"/>
      <c r="AP347" s="411"/>
      <c r="AQ347" s="52"/>
      <c r="AR347" s="411"/>
      <c r="AS347" s="411"/>
      <c r="AT347" s="52"/>
      <c r="AU347" s="411"/>
      <c r="AV347" s="411"/>
      <c r="AW347" s="411"/>
      <c r="AX347" s="411"/>
      <c r="AY347" s="411"/>
    </row>
    <row r="348" spans="3:72" s="76" customFormat="1" ht="45" hidden="1" customHeight="1" x14ac:dyDescent="0.25">
      <c r="C348" s="774" t="str">
        <f t="shared" si="129"/>
        <v>4.       Un processus a-t-il été établi pour déterminer la manière dont le gouvernement va obtenir le consentement libre, préalable et éclairé des titulaires de droits concernés par les actions REDD+ qui auront un impact sur leurs droits, leurs terres, leurs territoires ou leurs ressources ?</v>
      </c>
      <c r="D348" s="775"/>
      <c r="E348" s="775"/>
      <c r="F348" s="775"/>
      <c r="G348" s="775"/>
      <c r="H348" s="775"/>
      <c r="I348" s="775"/>
      <c r="J348" s="776"/>
      <c r="K348" s="176"/>
      <c r="L348" s="170"/>
      <c r="M348" s="170"/>
      <c r="Q348" s="162">
        <v>0</v>
      </c>
      <c r="R348" s="400"/>
      <c r="S348" s="138" t="str">
        <f t="shared" si="134"/>
        <v/>
      </c>
      <c r="T348" s="400"/>
      <c r="U348" s="400"/>
      <c r="V348" s="411"/>
      <c r="W348" s="387" t="s">
        <v>345</v>
      </c>
      <c r="X348" s="401" t="s">
        <v>87</v>
      </c>
      <c r="Y348" s="402">
        <v>4</v>
      </c>
      <c r="Z348" s="498" t="str">
        <f t="shared" si="135"/>
        <v/>
      </c>
      <c r="AA348" s="119" t="s">
        <v>353</v>
      </c>
      <c r="AB348" s="119" t="s">
        <v>20</v>
      </c>
      <c r="AC348" s="119" t="s">
        <v>20</v>
      </c>
      <c r="AD348" s="119" t="s">
        <v>359</v>
      </c>
      <c r="AE348" s="405" t="str">
        <f t="shared" si="136"/>
        <v/>
      </c>
      <c r="AF348" s="405" t="str">
        <f t="shared" si="137"/>
        <v>Possibilité que les parties prenantes concernées ne s'impliquent pas / n'aient pas été impliquées dans les actions REDD+ susceptibles de les affecter. Violation potentielle du droit applicable dans le cadre du consentement libre, préalable et éclairé. Veuillez fournir des informations supplémentaires.</v>
      </c>
      <c r="AG348" s="481" t="str">
        <f t="array" ref="AG348">IFERROR((IF(ROWS(AG$345:AG348)&gt;COUNTA(AE:AE),"",INDEX(AE:AE,SMALL(IF(AE$345:AE$352&lt;&gt;"",ROW(AE$345:AE$352)),ROWS(AG$345:AG348))))),"")</f>
        <v/>
      </c>
      <c r="AH348" s="415" t="str">
        <f t="array" ref="AH348">IFERROR((IF(ROWS(AH$345:AH348)&gt;COUNTA(AF:AF),"",INDEX(AF:AF,SMALL(IF(AF$345:AF$352&lt;&gt;"",ROW(AF$345:AF$352)),ROWS(AH$345:AH348))))),"")</f>
        <v>Probabilité accrue de conflits et de critiques de la part des parties prenantes concernées lors de la mise en œuvre de la REDD+. Veuillez fournir des informations supplémentaires.</v>
      </c>
      <c r="AI348" s="408">
        <v>4</v>
      </c>
      <c r="AJ348" s="499" t="str">
        <f t="shared" si="132"/>
        <v>4.       Un processus a-t-il été établi pour déterminer la manière dont le gouvernement va obtenir le consentement libre, préalable et éclairé des titulaires de droits concernés par les actions REDD+ qui auront un impact sur leurs droits, leurs terres, leurs territoires ou leurs ressources ?</v>
      </c>
      <c r="AK348" s="405" t="str">
        <f t="shared" si="133"/>
        <v/>
      </c>
      <c r="AL348" s="500" t="str">
        <f t="array" ref="AL348">IFERROR((IF(ROWS(AL$345:AL348)&gt;COUNTA(AK:AK),"",INDEX(AK:AK,SMALL(IF(AK$345:AK$352&lt;&gt;"",ROW(AK$345:AK$352)),ROWS(AL$345:AL348))))),"")</f>
        <v/>
      </c>
      <c r="AM348" s="416" t="s">
        <v>20</v>
      </c>
      <c r="AN348" s="411"/>
      <c r="AO348" s="411"/>
      <c r="AP348" s="411"/>
      <c r="AQ348" s="52"/>
      <c r="AR348" s="411"/>
      <c r="AS348" s="411"/>
      <c r="AT348" s="52"/>
      <c r="AU348" s="411"/>
      <c r="AV348" s="411"/>
      <c r="AW348" s="411"/>
      <c r="AX348" s="411"/>
      <c r="AY348" s="411"/>
    </row>
    <row r="349" spans="3:72" s="76" customFormat="1" ht="30" hidden="1" customHeight="1" x14ac:dyDescent="0.25">
      <c r="C349" s="774" t="str">
        <f t="shared" si="129"/>
        <v>5.       Les parties prenantes concernées ont-elles identifié leurs propres structures de représentation, y compris leurs représentants ?</v>
      </c>
      <c r="D349" s="775"/>
      <c r="E349" s="775"/>
      <c r="F349" s="775"/>
      <c r="G349" s="775"/>
      <c r="H349" s="775"/>
      <c r="I349" s="775"/>
      <c r="J349" s="776"/>
      <c r="K349" s="176"/>
      <c r="L349" s="170"/>
      <c r="M349" s="170"/>
      <c r="Q349" s="162">
        <v>0</v>
      </c>
      <c r="R349" s="400"/>
      <c r="S349" s="138" t="str">
        <f t="shared" si="134"/>
        <v/>
      </c>
      <c r="T349" s="400"/>
      <c r="U349" s="400"/>
      <c r="V349" s="411"/>
      <c r="W349" s="387" t="s">
        <v>346</v>
      </c>
      <c r="X349" s="401" t="s">
        <v>87</v>
      </c>
      <c r="Y349" s="413">
        <v>5</v>
      </c>
      <c r="Z349" s="498" t="str">
        <f t="shared" si="135"/>
        <v/>
      </c>
      <c r="AA349" s="119" t="s">
        <v>354</v>
      </c>
      <c r="AB349" s="119" t="s">
        <v>20</v>
      </c>
      <c r="AC349" s="119" t="s">
        <v>20</v>
      </c>
      <c r="AD349" s="119" t="s">
        <v>360</v>
      </c>
      <c r="AE349" s="405" t="str">
        <f t="shared" si="136"/>
        <v/>
      </c>
      <c r="AF349" s="405" t="str">
        <f t="shared" si="137"/>
        <v>Manque potentiel de structures de participation réellement représentatives qui peut entraîner une capacité moindre à garantir une participation totale et efficace des parties prenantes concernées et augmenter le risque de conflit au sein des parties prenantes. Veuillez fournir des informations supplémentaires.</v>
      </c>
      <c r="AG349" s="481" t="str">
        <f t="array" ref="AG349">IFERROR((IF(ROWS(AG$345:AG349)&gt;COUNTA(AE:AE),"",INDEX(AE:AE,SMALL(IF(AE$345:AE$352&lt;&gt;"",ROW(AE$345:AE$352)),ROWS(AG$345:AG349))))),"")</f>
        <v/>
      </c>
      <c r="AH349" s="415" t="str">
        <f t="array" ref="AH349">IFERROR((IF(ROWS(AH$345:AH349)&gt;COUNTA(AF:AF),"",INDEX(AF:AF,SMALL(IF(AF$345:AF$352&lt;&gt;"",ROW(AF$345:AF$352)),ROWS(AH$345:AH349))))),"")</f>
        <v>Probabilité accrue de conflits entre les parties prenantes pouvant s'aggraver en raison d'un manque de mécanisme/procédures pour gérer efficacement les réclamations. Veuillez fournir des informations supplémentaires.</v>
      </c>
      <c r="AI349" s="408">
        <v>5</v>
      </c>
      <c r="AJ349" s="499" t="str">
        <f t="shared" si="132"/>
        <v>5.       Les parties prenantes concernées ont-elles identifié leurs propres structures de représentation, y compris leurs représentants ?</v>
      </c>
      <c r="AK349" s="405" t="str">
        <f t="shared" si="133"/>
        <v/>
      </c>
      <c r="AL349" s="500" t="str">
        <f t="array" ref="AL349">IFERROR((IF(ROWS(AL$345:AL349)&gt;COUNTA(AK:AK),"",INDEX(AK:AK,SMALL(IF(AK$345:AK$352&lt;&gt;"",ROW(AK$345:AK$352)),ROWS(AL$345:AL349))))),"")</f>
        <v/>
      </c>
      <c r="AM349" s="416" t="s">
        <v>20</v>
      </c>
      <c r="AN349" s="411"/>
      <c r="AO349" s="411"/>
      <c r="AP349" s="411"/>
      <c r="AQ349" s="52"/>
      <c r="AR349" s="411"/>
      <c r="AS349" s="411"/>
      <c r="AT349" s="52"/>
      <c r="AU349" s="411"/>
      <c r="AV349" s="411"/>
      <c r="AW349" s="411"/>
      <c r="AX349" s="411"/>
      <c r="AY349" s="411"/>
    </row>
    <row r="350" spans="3:72" s="76" customFormat="1" ht="30" hidden="1" customHeight="1" thickBot="1" x14ac:dyDescent="0.3">
      <c r="C350" s="774" t="str">
        <f t="shared" si="129"/>
        <v>6.       Les parties prenantes concernées ont-elles été consultées de manière complète et efficace en ce qui concerne l'élaboration et les accords sur les actions REDD+ ?</v>
      </c>
      <c r="D350" s="775"/>
      <c r="E350" s="775"/>
      <c r="F350" s="775"/>
      <c r="G350" s="775"/>
      <c r="H350" s="775"/>
      <c r="I350" s="775"/>
      <c r="J350" s="776"/>
      <c r="K350" s="176"/>
      <c r="L350" s="170"/>
      <c r="M350" s="170"/>
      <c r="Q350" s="162">
        <v>0</v>
      </c>
      <c r="R350" s="400"/>
      <c r="S350" s="138" t="str">
        <f t="shared" si="134"/>
        <v/>
      </c>
      <c r="T350" s="400"/>
      <c r="U350" s="400"/>
      <c r="V350" s="411"/>
      <c r="W350" s="387" t="s">
        <v>347</v>
      </c>
      <c r="X350" s="401" t="s">
        <v>87</v>
      </c>
      <c r="Y350" s="413">
        <v>6</v>
      </c>
      <c r="Z350" s="498" t="str">
        <f t="shared" si="135"/>
        <v/>
      </c>
      <c r="AA350" s="119" t="s">
        <v>355</v>
      </c>
      <c r="AB350" s="119" t="s">
        <v>20</v>
      </c>
      <c r="AC350" s="119" t="s">
        <v>20</v>
      </c>
      <c r="AD350" s="119" t="s">
        <v>361</v>
      </c>
      <c r="AE350" s="405" t="str">
        <f t="shared" si="136"/>
        <v/>
      </c>
      <c r="AF350" s="405" t="str">
        <f t="shared" si="137"/>
        <v>Probabilité accrue de conflits et de critiques de la part des parties prenantes concernées lors de la mise en œuvre de la REDD+. Veuillez fournir des informations supplémentaires.</v>
      </c>
      <c r="AG350" s="484" t="str">
        <f t="array" ref="AG350">IFERROR((IF(ROWS(AG$345:AG350)&gt;COUNTA(AE:AE),"",INDEX(AE:AE,SMALL(IF(AE$345:AE$352&lt;&gt;"",ROW(AE$345:AE$352)),ROWS(AG$345:AG350))))),"")</f>
        <v/>
      </c>
      <c r="AH350" s="415" t="str">
        <f t="array" ref="AH350">IFERROR((IF(ROWS(AH$345:AH350)&gt;COUNTA(AF:AF),"",INDEX(AF:AF,SMALL(IF(AF$345:AF$352&lt;&gt;"",ROW(AF$345:AF$352)),ROWS(AH$345:AH350))))),"")</f>
        <v>Les parties prenantes concernées ne recevront/ ne reçoivent pas les informations nécessaires pour s'engager efficacement dans les actions REDD+. Veuillez fournir des informations supplémentaires.</v>
      </c>
      <c r="AI350" s="408">
        <v>6</v>
      </c>
      <c r="AJ350" s="499" t="str">
        <f t="shared" si="132"/>
        <v>6.       Les parties prenantes concernées ont-elles été consultées de manière complète et efficace en ce qui concerne l'élaboration et les accords sur les actions REDD+ ?</v>
      </c>
      <c r="AK350" s="405" t="str">
        <f t="shared" si="133"/>
        <v/>
      </c>
      <c r="AL350" s="500" t="str">
        <f t="array" ref="AL350">IFERROR((IF(ROWS(AL$345:AL350)&gt;COUNTA(AK:AK),"",INDEX(AK:AK,SMALL(IF(AK$345:AK$352&lt;&gt;"",ROW(AK$345:AK$352)),ROWS(AL$345:AL350))))),"")</f>
        <v/>
      </c>
      <c r="AM350" s="416" t="s">
        <v>20</v>
      </c>
      <c r="AN350" s="411"/>
      <c r="AO350" s="411"/>
      <c r="AP350" s="411"/>
      <c r="AQ350" s="52"/>
      <c r="AR350" s="411"/>
      <c r="AS350" s="411"/>
      <c r="AT350" s="52"/>
      <c r="AU350" s="411"/>
      <c r="AV350" s="411"/>
      <c r="AW350" s="411"/>
      <c r="AX350" s="411"/>
      <c r="AY350" s="411"/>
    </row>
    <row r="351" spans="3:72" s="76" customFormat="1" ht="30" hidden="1" customHeight="1" x14ac:dyDescent="0.25">
      <c r="C351" s="774" t="str">
        <f t="shared" ref="C351" si="138">W351</f>
        <v>7.       Un processus a-t-il été établi pour recevoir et traiter les réclamations des personnes affectées par les actions REDD+ ?</v>
      </c>
      <c r="D351" s="775"/>
      <c r="E351" s="775"/>
      <c r="F351" s="775"/>
      <c r="G351" s="775"/>
      <c r="H351" s="775"/>
      <c r="I351" s="775"/>
      <c r="J351" s="776"/>
      <c r="K351" s="255"/>
      <c r="L351" s="256"/>
      <c r="M351" s="256"/>
      <c r="Q351" s="162">
        <v>0</v>
      </c>
      <c r="R351" s="400"/>
      <c r="S351" s="138" t="str">
        <f t="shared" si="134"/>
        <v/>
      </c>
      <c r="T351" s="400"/>
      <c r="U351" s="400"/>
      <c r="V351" s="411"/>
      <c r="W351" s="387" t="s">
        <v>348</v>
      </c>
      <c r="X351" s="401" t="s">
        <v>87</v>
      </c>
      <c r="Y351" s="402">
        <v>7</v>
      </c>
      <c r="Z351" s="498" t="str">
        <f t="shared" si="135"/>
        <v/>
      </c>
      <c r="AA351" s="119" t="s">
        <v>356</v>
      </c>
      <c r="AB351" s="119" t="s">
        <v>20</v>
      </c>
      <c r="AC351" s="119" t="s">
        <v>20</v>
      </c>
      <c r="AD351" s="119" t="s">
        <v>362</v>
      </c>
      <c r="AE351" s="405" t="str">
        <f t="shared" si="136"/>
        <v/>
      </c>
      <c r="AF351" s="485" t="str">
        <f t="shared" si="137"/>
        <v>Probabilité accrue de conflits entre les parties prenantes pouvant s'aggraver en raison d'un manque de mécanisme/procédures pour gérer efficacement les réclamations. Veuillez fournir des informations supplémentaires.</v>
      </c>
      <c r="AG351" s="501" t="s">
        <v>20</v>
      </c>
      <c r="AH351" s="502" t="str">
        <f t="array" ref="AH351">IFERROR((IF(ROWS(AH$345:AH351)&gt;COUNTA(AF:AF),"",INDEX(AF:AF,SMALL(IF(AF$345:AF$352&lt;&gt;"",ROW(AF$345:AF$352)),ROWS(AH$345:AH351))))),"")</f>
        <v/>
      </c>
      <c r="AI351" s="408">
        <v>7</v>
      </c>
      <c r="AJ351" s="499" t="str">
        <f t="shared" si="132"/>
        <v>7.       Un processus a-t-il été établi pour recevoir et traiter les réclamations des personnes affectées par les actions REDD+ ?</v>
      </c>
      <c r="AK351" s="405" t="str">
        <f t="shared" si="133"/>
        <v/>
      </c>
      <c r="AL351" s="500" t="str">
        <f t="array" ref="AL351">IFERROR((IF(ROWS(AL$345:AL351)&gt;COUNTA(AK:AK),"",INDEX(AK:AK,SMALL(IF(AK$345:AK$352&lt;&gt;"",ROW(AK$345:AK$352)),ROWS(AL$345:AL351))))),"")</f>
        <v/>
      </c>
      <c r="AM351" s="416" t="s">
        <v>20</v>
      </c>
      <c r="AN351" s="411"/>
      <c r="AO351" s="411"/>
      <c r="AP351" s="411"/>
      <c r="AQ351" s="52"/>
      <c r="AR351" s="411"/>
      <c r="AS351" s="411"/>
      <c r="AT351" s="52"/>
      <c r="AU351" s="411"/>
      <c r="AV351" s="411"/>
      <c r="AW351" s="411"/>
      <c r="AX351" s="411"/>
      <c r="AY351" s="411"/>
    </row>
    <row r="352" spans="3:72" s="76" customFormat="1" ht="30" hidden="1" customHeight="1" thickBot="1" x14ac:dyDescent="0.3">
      <c r="C352" s="763" t="str">
        <f t="shared" si="129"/>
        <v>8.       Un processus a-t-il été établi pour garantir la circulation opportune des informations relatives aux actions REDD+ aux parties prenantes concernées, dans un format et une langue accessibles ?</v>
      </c>
      <c r="D352" s="764"/>
      <c r="E352" s="764"/>
      <c r="F352" s="764"/>
      <c r="G352" s="764"/>
      <c r="H352" s="764"/>
      <c r="I352" s="764"/>
      <c r="J352" s="765"/>
      <c r="K352" s="177"/>
      <c r="L352" s="171"/>
      <c r="M352" s="171"/>
      <c r="Q352" s="162">
        <v>0</v>
      </c>
      <c r="R352" s="400"/>
      <c r="S352" s="138" t="str">
        <f t="shared" si="134"/>
        <v/>
      </c>
      <c r="T352" s="400"/>
      <c r="U352" s="400"/>
      <c r="V352" s="411"/>
      <c r="W352" s="387" t="s">
        <v>349</v>
      </c>
      <c r="X352" s="401" t="s">
        <v>87</v>
      </c>
      <c r="Y352" s="413">
        <v>8</v>
      </c>
      <c r="Z352" s="498" t="str">
        <f t="shared" si="135"/>
        <v/>
      </c>
      <c r="AA352" s="119" t="s">
        <v>357</v>
      </c>
      <c r="AB352" s="119" t="s">
        <v>20</v>
      </c>
      <c r="AC352" s="119" t="s">
        <v>20</v>
      </c>
      <c r="AD352" s="119" t="s">
        <v>363</v>
      </c>
      <c r="AE352" s="405" t="str">
        <f t="shared" si="136"/>
        <v/>
      </c>
      <c r="AF352" s="485" t="str">
        <f t="shared" si="137"/>
        <v>Les parties prenantes concernées ne recevront/ ne reçoivent pas les informations nécessaires pour s'engager efficacement dans les actions REDD+. Veuillez fournir des informations supplémentaires.</v>
      </c>
      <c r="AG352" s="503" t="s">
        <v>20</v>
      </c>
      <c r="AH352" s="504" t="str">
        <f t="array" ref="AH352">IFERROR((IF(ROWS(AH$345:AH352)&gt;COUNTA(AF:AF),"",INDEX(AF:AF,SMALL(IF(AF$345:AF$352&lt;&gt;"",ROW(AF$345:AF$352)),ROWS(AH$345:AH352))))),"")</f>
        <v/>
      </c>
      <c r="AI352" s="408">
        <v>8</v>
      </c>
      <c r="AJ352" s="499" t="str">
        <f t="shared" si="132"/>
        <v>8.       Un processus a-t-il été établi pour garantir la circulation opportune des informations relatives aux actions REDD+ aux parties prenantes concernées, dans un format et une langue accessibles ?</v>
      </c>
      <c r="AK352" s="405" t="str">
        <f t="shared" si="133"/>
        <v/>
      </c>
      <c r="AL352" s="500" t="str">
        <f t="array" ref="AL352">IFERROR((IF(ROWS(AL$345:AL352)&gt;COUNTA(AK:AK),"",INDEX(AK:AK,SMALL(IF(AK$345:AK$352&lt;&gt;"",ROW(AK$345:AK$352)),ROWS(AL$345:AL352))))),"")</f>
        <v/>
      </c>
      <c r="AM352" s="416" t="s">
        <v>20</v>
      </c>
      <c r="AN352" s="411"/>
      <c r="AO352" s="411"/>
      <c r="AP352" s="411"/>
      <c r="AQ352" s="52"/>
      <c r="AR352" s="411"/>
      <c r="AS352" s="411"/>
      <c r="AT352" s="52"/>
      <c r="AU352" s="411"/>
      <c r="AV352" s="411"/>
      <c r="AW352" s="411"/>
      <c r="AX352" s="411"/>
      <c r="AY352" s="411"/>
    </row>
    <row r="353" spans="3:68" s="76" customFormat="1" ht="0.95" hidden="1" customHeight="1" x14ac:dyDescent="0.25">
      <c r="C353" s="274"/>
      <c r="D353" s="274"/>
      <c r="E353" s="274"/>
      <c r="F353" s="274"/>
      <c r="G353" s="274"/>
      <c r="H353" s="274"/>
      <c r="I353" s="274"/>
      <c r="J353" s="274"/>
      <c r="K353" s="275"/>
      <c r="L353" s="275"/>
      <c r="M353" s="275"/>
      <c r="P353" s="273"/>
      <c r="Q353" s="411"/>
      <c r="R353" s="400"/>
      <c r="S353" s="268"/>
      <c r="T353" s="400"/>
      <c r="U353" s="400"/>
      <c r="V353" s="411"/>
      <c r="W353" s="390"/>
      <c r="X353" s="422"/>
      <c r="Y353" s="496"/>
      <c r="Z353" s="505"/>
      <c r="AA353" s="271"/>
      <c r="AB353" s="271" t="s">
        <v>20</v>
      </c>
      <c r="AC353" s="425"/>
      <c r="AD353" s="425"/>
      <c r="AE353" s="419"/>
      <c r="AF353" s="419"/>
      <c r="AG353" s="419"/>
      <c r="AH353" s="408"/>
      <c r="AI353" s="355"/>
      <c r="AJ353" s="419"/>
      <c r="AK353" s="425"/>
      <c r="AL353" s="419"/>
      <c r="AM353" s="416"/>
      <c r="AN353" s="411"/>
      <c r="AO353" s="411"/>
      <c r="AP353" s="411"/>
      <c r="AQ353" s="52"/>
      <c r="AR353" s="411"/>
      <c r="AS353" s="411"/>
      <c r="AT353" s="52"/>
      <c r="AU353" s="411"/>
      <c r="AV353" s="411"/>
      <c r="AW353" s="411"/>
      <c r="AX353" s="411"/>
      <c r="AY353" s="411"/>
    </row>
    <row r="354" spans="3:68" s="76" customFormat="1" ht="0.95" hidden="1" customHeight="1" x14ac:dyDescent="0.25">
      <c r="C354" s="274"/>
      <c r="D354" s="274"/>
      <c r="E354" s="274"/>
      <c r="F354" s="274"/>
      <c r="G354" s="274"/>
      <c r="H354" s="274"/>
      <c r="I354" s="274"/>
      <c r="J354" s="274"/>
      <c r="K354" s="275"/>
      <c r="L354" s="275"/>
      <c r="M354" s="275"/>
      <c r="P354" s="273"/>
      <c r="Q354" s="411"/>
      <c r="R354" s="400"/>
      <c r="S354" s="268"/>
      <c r="T354" s="400"/>
      <c r="U354" s="400"/>
      <c r="V354" s="411"/>
      <c r="W354" s="390"/>
      <c r="X354" s="422"/>
      <c r="Y354" s="496"/>
      <c r="Z354" s="505"/>
      <c r="AA354" s="271"/>
      <c r="AB354" s="271"/>
      <c r="AC354" s="425"/>
      <c r="AD354" s="425"/>
      <c r="AE354" s="419"/>
      <c r="AF354" s="419"/>
      <c r="AG354" s="419"/>
      <c r="AH354" s="408"/>
      <c r="AI354" s="355"/>
      <c r="AJ354" s="419"/>
      <c r="AK354" s="425"/>
      <c r="AL354" s="419"/>
      <c r="AM354" s="416"/>
      <c r="AN354" s="411"/>
      <c r="AO354" s="411"/>
      <c r="AP354" s="411"/>
      <c r="AQ354" s="52"/>
      <c r="AR354" s="411"/>
      <c r="AS354" s="411"/>
      <c r="AT354" s="52"/>
      <c r="AU354" s="411"/>
      <c r="AV354" s="411"/>
      <c r="AW354" s="411"/>
      <c r="AX354" s="411"/>
      <c r="AY354" s="411"/>
    </row>
    <row r="355" spans="3:68" ht="66" hidden="1" customHeight="1" x14ac:dyDescent="0.25">
      <c r="S355" s="52"/>
      <c r="X355" s="388"/>
      <c r="Y355" s="427"/>
      <c r="Z355" s="427"/>
      <c r="AA355" s="128">
        <f>$V$22</f>
        <v>0</v>
      </c>
      <c r="AB355" s="121"/>
      <c r="AC355" s="427"/>
      <c r="AD355" s="410" t="s">
        <v>20</v>
      </c>
      <c r="BN355"/>
      <c r="BO355"/>
      <c r="BP355"/>
    </row>
    <row r="356" spans="3:68" hidden="1" x14ac:dyDescent="0.25">
      <c r="C356" s="658"/>
      <c r="D356" s="658"/>
      <c r="E356" s="658"/>
      <c r="F356" s="658"/>
      <c r="G356" s="658"/>
      <c r="H356" s="658"/>
      <c r="I356" s="658"/>
      <c r="J356" s="658"/>
      <c r="P356" s="34"/>
      <c r="R356" s="428"/>
      <c r="S356" s="428"/>
      <c r="T356" s="428"/>
      <c r="U356" s="428"/>
      <c r="W356" s="473" t="str">
        <f>$W$76</f>
        <v>Cliquez sur l'icône « - » de gauche pour réduire la vue.</v>
      </c>
      <c r="X356" s="388"/>
      <c r="Y356" s="427"/>
      <c r="Z356" s="427"/>
      <c r="AA356" s="128"/>
      <c r="AB356" s="121"/>
      <c r="AC356" s="427"/>
      <c r="AD356" s="410"/>
      <c r="BN356"/>
      <c r="BO356"/>
      <c r="BP356"/>
    </row>
    <row r="357" spans="3:68" ht="15" hidden="1" customHeight="1" x14ac:dyDescent="0.25">
      <c r="C357" s="648"/>
      <c r="D357" s="648"/>
      <c r="E357" s="648"/>
      <c r="F357" s="648"/>
      <c r="G357" s="648"/>
      <c r="H357" s="648"/>
      <c r="I357" s="648"/>
      <c r="J357" s="648"/>
      <c r="P357" s="34"/>
      <c r="R357" s="428"/>
      <c r="S357" s="428"/>
      <c r="T357" s="428"/>
      <c r="U357" s="428"/>
      <c r="W357" s="474" t="str">
        <f>$W$77</f>
        <v>Cliquez sur l'icône « + » de gauche pour agrandir la vue et répondre aux questions d'orientation.</v>
      </c>
      <c r="X357" s="429"/>
      <c r="Y357" s="429"/>
      <c r="Z357" s="429"/>
      <c r="AA357" s="429"/>
      <c r="AB357" s="429"/>
      <c r="AC357" s="429"/>
      <c r="AD357" s="429"/>
    </row>
    <row r="358" spans="3:68" hidden="1" x14ac:dyDescent="0.25">
      <c r="C358" s="151"/>
      <c r="D358" s="152"/>
      <c r="E358" s="152"/>
      <c r="F358" s="152"/>
      <c r="G358" s="152"/>
      <c r="H358" s="152"/>
      <c r="I358" s="152"/>
      <c r="J358" s="152"/>
      <c r="P358" s="34"/>
      <c r="R358" s="428"/>
      <c r="S358" s="428"/>
      <c r="T358" s="428"/>
      <c r="U358" s="428"/>
    </row>
    <row r="359" spans="3:68" hidden="1" x14ac:dyDescent="0.25">
      <c r="C359" s="151"/>
      <c r="D359" s="152"/>
      <c r="E359" s="152"/>
      <c r="F359" s="152"/>
      <c r="G359" s="152"/>
      <c r="H359" s="152"/>
      <c r="I359" s="152"/>
      <c r="J359" s="152"/>
      <c r="P359" s="34"/>
      <c r="R359" s="428"/>
      <c r="S359" s="428"/>
      <c r="T359" s="428"/>
      <c r="U359" s="428"/>
    </row>
    <row r="360" spans="3:68" hidden="1" x14ac:dyDescent="0.25">
      <c r="C360" s="151"/>
      <c r="D360" s="152"/>
      <c r="E360" s="152"/>
      <c r="F360" s="152"/>
      <c r="G360" s="152"/>
      <c r="H360" s="152"/>
      <c r="I360" s="152"/>
      <c r="J360" s="152"/>
      <c r="P360" s="34"/>
      <c r="R360" s="428"/>
      <c r="S360" s="428"/>
      <c r="T360" s="428"/>
      <c r="U360" s="428"/>
      <c r="W360" s="430" t="str">
        <f>$W$80</f>
        <v xml:space="preserve">(Draft) OUTPUT TABLE </v>
      </c>
    </row>
    <row r="361" spans="3:68" ht="15.75" hidden="1" x14ac:dyDescent="0.25">
      <c r="C361" s="92" t="str">
        <f>W361</f>
        <v>Tableau 2 :</v>
      </c>
      <c r="D361" s="8" t="str">
        <f>X361</f>
        <v>Bénéfices et risques associés à la</v>
      </c>
      <c r="G361" s="8"/>
      <c r="I361" s="8"/>
      <c r="P361" s="34"/>
      <c r="R361" s="428"/>
      <c r="S361" s="428"/>
      <c r="T361" s="428"/>
      <c r="U361" s="428"/>
      <c r="W361" s="492" t="str">
        <f>$W$81</f>
        <v>Tableau 2 :</v>
      </c>
      <c r="X361" s="492" t="str">
        <f>$X$81</f>
        <v>Bénéfices et risques associés à la</v>
      </c>
    </row>
    <row r="362" spans="3:68" ht="15.75" hidden="1" customHeight="1" x14ac:dyDescent="0.25">
      <c r="D362" s="95" t="str">
        <f>X362</f>
        <v>Garantie (d) - Participation totale et efficace des parties prenantes.</v>
      </c>
      <c r="F362" s="93"/>
      <c r="G362" s="93"/>
      <c r="H362" s="93"/>
      <c r="I362" s="93"/>
      <c r="J362" s="93"/>
      <c r="K362" s="93"/>
      <c r="L362" s="93"/>
      <c r="M362" s="93"/>
      <c r="P362" s="34"/>
      <c r="R362" s="428"/>
      <c r="S362" s="428"/>
      <c r="T362" s="428"/>
      <c r="U362" s="428"/>
      <c r="W362" s="432"/>
      <c r="X362" s="433" t="str">
        <f>$AA$17</f>
        <v>Garantie (d) - Participation totale et efficace des parties prenantes.</v>
      </c>
    </row>
    <row r="363" spans="3:68" hidden="1" x14ac:dyDescent="0.25"/>
    <row r="364" spans="3:68" ht="39.950000000000003" hidden="1" customHeight="1" x14ac:dyDescent="0.25">
      <c r="C364" s="668" t="str">
        <f>W364</f>
        <v>Bénéfices pertinents pour la garantie considérée</v>
      </c>
      <c r="D364" s="662" t="str">
        <f>X364</f>
        <v>Actions REDD+ du Module 1 (toutes les actions ne présentent pas forcément des bénéfices pertinents pour la garantie considérée)</v>
      </c>
      <c r="E364" s="663"/>
      <c r="F364" s="663"/>
      <c r="G364" s="663"/>
      <c r="H364" s="664"/>
      <c r="I364" s="288"/>
      <c r="J364" s="281" t="str">
        <f>AC364</f>
        <v>Bénéfices</v>
      </c>
      <c r="K364" s="639" t="str">
        <f>AH364</f>
        <v>Estimation des bénéfices</v>
      </c>
      <c r="L364" s="640"/>
      <c r="M364" s="640"/>
      <c r="N364" s="641"/>
      <c r="O364" s="58"/>
      <c r="P364"/>
      <c r="Q364" s="137" t="s">
        <v>79</v>
      </c>
      <c r="S364" s="137" t="s">
        <v>79</v>
      </c>
      <c r="W364" s="700" t="str">
        <f>$W$84</f>
        <v>Bénéfices pertinents pour la garantie considérée</v>
      </c>
      <c r="X364" s="684" t="str">
        <f>$X$84</f>
        <v>Actions REDD+ du Module 1 (toutes les actions ne présentent pas forcément des bénéfices pertinents pour la garantie considérée)</v>
      </c>
      <c r="Y364" s="686"/>
      <c r="Z364" s="686"/>
      <c r="AA364" s="686"/>
      <c r="AB364" s="685"/>
      <c r="AC364" s="684" t="str">
        <f>$AC$84</f>
        <v>Bénéfices</v>
      </c>
      <c r="AD364" s="686"/>
      <c r="AE364" s="686"/>
      <c r="AF364" s="686"/>
      <c r="AG364" s="685"/>
      <c r="AH364" s="684" t="str">
        <f>$AH$84</f>
        <v>Estimation des bénéfices</v>
      </c>
      <c r="AI364" s="685"/>
      <c r="AL364" s="137" t="s">
        <v>83</v>
      </c>
      <c r="AR364" s="137" t="s">
        <v>81</v>
      </c>
      <c r="AU364" s="137" t="s">
        <v>77</v>
      </c>
    </row>
    <row r="365" spans="3:68" ht="51.95" hidden="1" customHeight="1" x14ac:dyDescent="0.25">
      <c r="C365" s="669"/>
      <c r="D365" s="672" t="str">
        <f>LOOKUP($Q$365,$AE$397:$AE$399,$AC$397:$AC$399)</f>
        <v>CLIQUEZ POUR UN EXEMPLE:</v>
      </c>
      <c r="E365" s="673"/>
      <c r="F365" s="673"/>
      <c r="G365" s="673"/>
      <c r="H365" s="674"/>
      <c r="I365" s="285"/>
      <c r="J365" s="323" t="str">
        <f>LOOKUP(Q365,AE397:AE400,AD397:AD400)</f>
        <v>(Pour voir un exemple de bénéfice, sélectionnez tout d'abord un exemple d’action REDD+ dans la liste déroulante de gauche.)</v>
      </c>
      <c r="K365" s="728" t="str">
        <f>AH365</f>
        <v>Probabilité</v>
      </c>
      <c r="L365" s="729"/>
      <c r="M365" s="728" t="str">
        <f>AI365</f>
        <v>Impact</v>
      </c>
      <c r="N365" s="729"/>
      <c r="O365" s="58"/>
      <c r="P365"/>
      <c r="Q365" s="435">
        <v>1</v>
      </c>
      <c r="R365" s="436" t="s">
        <v>59</v>
      </c>
      <c r="S365" s="437" t="s">
        <v>56</v>
      </c>
      <c r="T365" s="437" t="s">
        <v>57</v>
      </c>
      <c r="W365" s="701"/>
      <c r="X365" s="438"/>
      <c r="Y365" s="689"/>
      <c r="Z365" s="689"/>
      <c r="AA365" s="689"/>
      <c r="AB365" s="690"/>
      <c r="AC365" s="439"/>
      <c r="AD365" s="696"/>
      <c r="AE365" s="696"/>
      <c r="AF365" s="696"/>
      <c r="AG365" s="697"/>
      <c r="AH365" s="493" t="str">
        <f>$AH$85</f>
        <v>Probabilité</v>
      </c>
      <c r="AI365" s="493" t="str">
        <f>$AI$85</f>
        <v>Impact</v>
      </c>
      <c r="AL365" s="437" t="str">
        <f>$X$84</f>
        <v>Actions REDD+ du Module 1 (toutes les actions ne présentent pas forcément des bénéfices pertinents pour la garantie considérée)</v>
      </c>
      <c r="AM365" s="437" t="str">
        <f>$AC$84</f>
        <v>Bénéfices</v>
      </c>
      <c r="AN365" s="437" t="str">
        <f t="shared" ref="AN365:AN371" si="139">AH365</f>
        <v>Probabilité</v>
      </c>
      <c r="AO365" s="437" t="str">
        <f t="shared" ref="AO365:AO371" si="140">AI365</f>
        <v>Impact</v>
      </c>
      <c r="AP365" s="441" t="s">
        <v>80</v>
      </c>
      <c r="AR365" s="138">
        <f>MAX(AP366:AP376)</f>
        <v>0</v>
      </c>
      <c r="AT365" s="441" t="s">
        <v>82</v>
      </c>
      <c r="AU365" s="437" t="str">
        <f>$X$84</f>
        <v>Actions REDD+ du Module 1 (toutes les actions ne présentent pas forcément des bénéfices pertinents pour la garantie considérée)</v>
      </c>
      <c r="AV365" s="437" t="str">
        <f>$AC$84</f>
        <v>Bénéfices</v>
      </c>
      <c r="AW365" s="437" t="str">
        <f>AN365</f>
        <v>Probabilité</v>
      </c>
      <c r="AX365" s="437" t="str">
        <f>AO365</f>
        <v>Impact</v>
      </c>
      <c r="BI365"/>
      <c r="BJ365"/>
      <c r="BM365" s="78" t="s">
        <v>28</v>
      </c>
      <c r="BN365" s="78" t="s">
        <v>37</v>
      </c>
      <c r="BO365" s="78" t="s">
        <v>36</v>
      </c>
      <c r="BP365" s="79"/>
    </row>
    <row r="366" spans="3:68" ht="37.5" hidden="1" customHeight="1" x14ac:dyDescent="0.25">
      <c r="C366" s="669"/>
      <c r="D366" s="74"/>
      <c r="E366" s="671"/>
      <c r="F366" s="671"/>
      <c r="G366" s="671"/>
      <c r="H366" s="671"/>
      <c r="I366" s="74" t="s">
        <v>25</v>
      </c>
      <c r="J366" s="284"/>
      <c r="K366" s="581"/>
      <c r="L366" s="583"/>
      <c r="M366" s="583"/>
      <c r="N366" s="583"/>
      <c r="O366" s="58"/>
      <c r="P366"/>
      <c r="Q366" s="138">
        <v>1</v>
      </c>
      <c r="S366" s="138">
        <v>1</v>
      </c>
      <c r="T366" s="138">
        <v>1</v>
      </c>
      <c r="W366" s="701"/>
      <c r="X366" s="442" t="s">
        <v>25</v>
      </c>
      <c r="Y366" s="677" t="str">
        <f>LOOKUP(Q366,$AG$13:$AG$29,$AH$13:$AH$29)</f>
        <v/>
      </c>
      <c r="Z366" s="677"/>
      <c r="AA366" s="677"/>
      <c r="AB366" s="678"/>
      <c r="AC366" s="442" t="s">
        <v>25</v>
      </c>
      <c r="AD366" s="677" t="str">
        <f t="shared" ref="AD366:AD376" si="141">IF(J366=0,"",J366)</f>
        <v/>
      </c>
      <c r="AE366" s="677"/>
      <c r="AF366" s="677"/>
      <c r="AG366" s="678"/>
      <c r="AH366" s="443" t="str">
        <f t="shared" ref="AH366" si="142">LOOKUP(S366,$AL$13:$AL$16,$AM$13:$AM$16)</f>
        <v/>
      </c>
      <c r="AI366" s="443" t="str">
        <f>LOOKUP(T366,$AL$13:$AL$16,$AN$13:$AN$16)</f>
        <v/>
      </c>
      <c r="AL366" s="444" t="str">
        <f t="shared" ref="AL366:AL371" si="143">Y366</f>
        <v/>
      </c>
      <c r="AM366" s="444" t="str">
        <f t="shared" ref="AM366:AM371" si="144">AD366</f>
        <v/>
      </c>
      <c r="AN366" s="445" t="str">
        <f t="shared" si="139"/>
        <v/>
      </c>
      <c r="AO366" s="446" t="str">
        <f t="shared" si="140"/>
        <v/>
      </c>
      <c r="AP366" s="447">
        <f t="shared" ref="AP366:AP376" si="145">SUM(AND(AN366=$AL$34, AO366=$AM$34),AP365)</f>
        <v>0</v>
      </c>
      <c r="AT366" s="447">
        <v>1</v>
      </c>
      <c r="AU366" s="448" t="str">
        <f t="array" ref="AU366">IF($AT366&gt;$AR$365,"",INDEX(AL$366:AL$376,MATCH($AT366,$AP$366:$AP$376,0)))</f>
        <v/>
      </c>
      <c r="AV366" s="448" t="str">
        <f t="array" ref="AV366">IF($AT366&gt;$AR$365,"",INDEX(AM$366:AM$376,MATCH($AT366,$AP$366:$AP$376,0)))</f>
        <v/>
      </c>
      <c r="AW366" s="448" t="str">
        <f t="array" ref="AW366">IF($AT366&gt;$AR$365,"",INDEX(AN$366:AN$376,MATCH($AT366,$AP$366:$AP$376,0)))</f>
        <v/>
      </c>
      <c r="AX366" s="448" t="str">
        <f t="array" ref="AX366">IF($AT366&gt;$AR$365,"",INDEX(AO$366:AO$376,MATCH($AT366,$AP$366:$AP$376,0)))</f>
        <v/>
      </c>
      <c r="BI366"/>
      <c r="BJ366"/>
      <c r="BM366" s="80">
        <f t="shared" ref="BM366:BM376" si="146">COUNTIF($BN$86:$BN$91,"&lt;="&amp;BN366)</f>
        <v>1</v>
      </c>
      <c r="BN366" s="80" t="str">
        <f>IF(BF366=$AP$14,BI366,"xx")</f>
        <v>xx</v>
      </c>
      <c r="BO366" s="80" t="e">
        <f t="shared" ref="BO366:BO376" si="147">VLOOKUP(ROW()-ROW($BO$85),$BM$86:$BN$91,2,FALSE)</f>
        <v>#N/A</v>
      </c>
      <c r="BP366" s="81" t="e">
        <f>IF(COUNT(SEARCH({"xx";"xxx";"xxxx";"xxxxx";"xxxxxx";"xxxxxxx"},#REF!)),"-",BO366)</f>
        <v>#N/A</v>
      </c>
    </row>
    <row r="367" spans="3:68" ht="37.5" hidden="1" customHeight="1" x14ac:dyDescent="0.25">
      <c r="C367" s="669"/>
      <c r="D367" s="27"/>
      <c r="E367" s="635"/>
      <c r="F367" s="635"/>
      <c r="G367" s="635"/>
      <c r="H367" s="635"/>
      <c r="I367" s="27" t="s">
        <v>25</v>
      </c>
      <c r="J367" s="284"/>
      <c r="K367" s="581"/>
      <c r="L367" s="586"/>
      <c r="M367" s="586"/>
      <c r="N367" s="586"/>
      <c r="O367" s="58"/>
      <c r="P367"/>
      <c r="Q367" s="138">
        <v>1</v>
      </c>
      <c r="S367" s="138">
        <v>1</v>
      </c>
      <c r="T367" s="138">
        <v>1</v>
      </c>
      <c r="W367" s="701"/>
      <c r="X367" s="442" t="s">
        <v>25</v>
      </c>
      <c r="Y367" s="677" t="str">
        <f t="shared" ref="Y367:Y376" si="148">LOOKUP(Q367,$AG$13:$AG$29,$AH$13:$AH$29)</f>
        <v/>
      </c>
      <c r="Z367" s="677"/>
      <c r="AA367" s="677"/>
      <c r="AB367" s="678"/>
      <c r="AC367" s="442" t="s">
        <v>25</v>
      </c>
      <c r="AD367" s="677" t="str">
        <f t="shared" si="141"/>
        <v/>
      </c>
      <c r="AE367" s="677"/>
      <c r="AF367" s="677"/>
      <c r="AG367" s="678"/>
      <c r="AH367" s="443" t="str">
        <f t="shared" ref="AH367:AH376" si="149">LOOKUP(S367,$AL$13:$AL$16,$AM$13:$AM$16)</f>
        <v/>
      </c>
      <c r="AI367" s="443" t="str">
        <f t="shared" ref="AI367:AI376" si="150">LOOKUP(T367,$AL$13:$AL$16,$AN$13:$AN$16)</f>
        <v/>
      </c>
      <c r="AL367" s="449" t="str">
        <f t="shared" si="143"/>
        <v/>
      </c>
      <c r="AM367" s="449" t="str">
        <f t="shared" si="144"/>
        <v/>
      </c>
      <c r="AN367" s="450" t="str">
        <f t="shared" si="139"/>
        <v/>
      </c>
      <c r="AO367" s="451" t="str">
        <f t="shared" si="140"/>
        <v/>
      </c>
      <c r="AP367" s="447">
        <f t="shared" si="145"/>
        <v>0</v>
      </c>
      <c r="AT367" s="447">
        <v>2</v>
      </c>
      <c r="AU367" s="448" t="str">
        <f t="array" ref="AU367">IF($AT367&gt;$AR$365,"",INDEX(AL$366:AL$376,MATCH($AT367,$AP$366:$AP$376,0)))</f>
        <v/>
      </c>
      <c r="AV367" s="448" t="str">
        <f t="array" ref="AV367">IF($AT367&gt;$AR$365,"",INDEX(AM$366:AM$376,MATCH($AT367,$AP$366:$AP$376,0)))</f>
        <v/>
      </c>
      <c r="AW367" s="448" t="str">
        <f t="array" ref="AW367">IF($AT367&gt;$AR$365,"",INDEX(AN$366:AN$376,MATCH($AT367,$AP$366:$AP$376,0)))</f>
        <v/>
      </c>
      <c r="AX367" s="448" t="str">
        <f t="array" ref="AX367">IF($AT367&gt;$AR$365,"",INDEX(AO$366:AO$376,MATCH($AT367,$AP$366:$AP$376,0)))</f>
        <v/>
      </c>
      <c r="BI367"/>
      <c r="BJ367"/>
      <c r="BM367" s="80">
        <f t="shared" si="146"/>
        <v>2</v>
      </c>
      <c r="BN367" s="80" t="str">
        <f>IF(BF367=$AP$14,BI367,"xxx")</f>
        <v>xxx</v>
      </c>
      <c r="BO367" s="80" t="e">
        <f t="shared" si="147"/>
        <v>#N/A</v>
      </c>
      <c r="BP367" s="81" t="e">
        <f>IF(COUNT(SEARCH({"xx";"xxx";"xxxx";"xxxxx";"xxxxxx";"xxxxxxx"},#REF!)),"-",BO367)</f>
        <v>#N/A</v>
      </c>
    </row>
    <row r="368" spans="3:68" ht="38.25" hidden="1" customHeight="1" x14ac:dyDescent="0.25">
      <c r="C368" s="669"/>
      <c r="D368" s="27"/>
      <c r="E368" s="635"/>
      <c r="F368" s="635"/>
      <c r="G368" s="635"/>
      <c r="H368" s="635"/>
      <c r="I368" s="27" t="s">
        <v>25</v>
      </c>
      <c r="J368" s="284"/>
      <c r="K368" s="581"/>
      <c r="L368" s="586"/>
      <c r="M368" s="586"/>
      <c r="N368" s="586"/>
      <c r="O368" s="58"/>
      <c r="P368"/>
      <c r="Q368" s="138">
        <v>1</v>
      </c>
      <c r="S368" s="138">
        <v>1</v>
      </c>
      <c r="T368" s="138">
        <v>1</v>
      </c>
      <c r="W368" s="701"/>
      <c r="X368" s="442" t="s">
        <v>25</v>
      </c>
      <c r="Y368" s="677" t="str">
        <f t="shared" si="148"/>
        <v/>
      </c>
      <c r="Z368" s="677"/>
      <c r="AA368" s="677"/>
      <c r="AB368" s="678"/>
      <c r="AC368" s="442" t="s">
        <v>25</v>
      </c>
      <c r="AD368" s="677" t="str">
        <f t="shared" si="141"/>
        <v/>
      </c>
      <c r="AE368" s="677"/>
      <c r="AF368" s="677"/>
      <c r="AG368" s="678"/>
      <c r="AH368" s="443" t="str">
        <f t="shared" si="149"/>
        <v/>
      </c>
      <c r="AI368" s="443" t="str">
        <f t="shared" si="150"/>
        <v/>
      </c>
      <c r="AL368" s="449" t="str">
        <f t="shared" si="143"/>
        <v/>
      </c>
      <c r="AM368" s="449" t="str">
        <f t="shared" si="144"/>
        <v/>
      </c>
      <c r="AN368" s="450" t="str">
        <f t="shared" si="139"/>
        <v/>
      </c>
      <c r="AO368" s="451" t="str">
        <f t="shared" si="140"/>
        <v/>
      </c>
      <c r="AP368" s="447">
        <f t="shared" si="145"/>
        <v>0</v>
      </c>
      <c r="AT368" s="447">
        <v>3</v>
      </c>
      <c r="AU368" s="448" t="str">
        <f t="array" ref="AU368">IF($AT368&gt;$AR$365,"",INDEX(AL$366:AL$376,MATCH($AT368,$AP$366:$AP$376,0)))</f>
        <v/>
      </c>
      <c r="AV368" s="448" t="str">
        <f t="array" ref="AV368">IF($AT368&gt;$AR$365,"",INDEX(AM$366:AM$376,MATCH($AT368,$AP$366:$AP$376,0)))</f>
        <v/>
      </c>
      <c r="AW368" s="448" t="str">
        <f t="array" ref="AW368">IF($AT368&gt;$AR$365,"",INDEX(AN$366:AN$376,MATCH($AT368,$AP$366:$AP$376,0)))</f>
        <v/>
      </c>
      <c r="AX368" s="448" t="str">
        <f t="array" ref="AX368">IF($AT368&gt;$AR$365,"",INDEX(AO$366:AO$376,MATCH($AT368,$AP$366:$AP$376,0)))</f>
        <v/>
      </c>
      <c r="BI368"/>
      <c r="BJ368"/>
      <c r="BM368" s="80">
        <f t="shared" si="146"/>
        <v>3</v>
      </c>
      <c r="BN368" s="80" t="str">
        <f>IF(BF368=$AP$14,BI368,"xxxx")</f>
        <v>xxxx</v>
      </c>
      <c r="BO368" s="80" t="e">
        <f t="shared" si="147"/>
        <v>#N/A</v>
      </c>
      <c r="BP368" s="81" t="e">
        <f>IF(COUNT(SEARCH({"xx";"xxx";"xxxx";"xxxxx";"xxxxxx";"xxxxxxx"},#REF!)),"-",BO368)</f>
        <v>#N/A</v>
      </c>
    </row>
    <row r="369" spans="3:68" ht="37.5" hidden="1" customHeight="1" x14ac:dyDescent="0.25">
      <c r="C369" s="669"/>
      <c r="D369" s="27"/>
      <c r="E369" s="635"/>
      <c r="F369" s="635"/>
      <c r="G369" s="635"/>
      <c r="H369" s="635"/>
      <c r="I369" s="27" t="s">
        <v>25</v>
      </c>
      <c r="J369" s="284"/>
      <c r="K369" s="581"/>
      <c r="L369" s="586"/>
      <c r="M369" s="586"/>
      <c r="N369" s="586"/>
      <c r="O369" s="58"/>
      <c r="P369"/>
      <c r="Q369" s="138">
        <v>1</v>
      </c>
      <c r="S369" s="138">
        <v>1</v>
      </c>
      <c r="T369" s="138">
        <v>1</v>
      </c>
      <c r="W369" s="701"/>
      <c r="X369" s="442" t="s">
        <v>25</v>
      </c>
      <c r="Y369" s="677" t="str">
        <f t="shared" si="148"/>
        <v/>
      </c>
      <c r="Z369" s="677"/>
      <c r="AA369" s="677"/>
      <c r="AB369" s="678"/>
      <c r="AC369" s="442" t="s">
        <v>25</v>
      </c>
      <c r="AD369" s="677" t="str">
        <f t="shared" si="141"/>
        <v/>
      </c>
      <c r="AE369" s="677"/>
      <c r="AF369" s="677"/>
      <c r="AG369" s="678"/>
      <c r="AH369" s="443" t="str">
        <f t="shared" si="149"/>
        <v/>
      </c>
      <c r="AI369" s="443" t="str">
        <f t="shared" si="150"/>
        <v/>
      </c>
      <c r="AL369" s="449" t="str">
        <f t="shared" si="143"/>
        <v/>
      </c>
      <c r="AM369" s="449" t="str">
        <f t="shared" si="144"/>
        <v/>
      </c>
      <c r="AN369" s="450" t="str">
        <f t="shared" si="139"/>
        <v/>
      </c>
      <c r="AO369" s="451" t="str">
        <f t="shared" si="140"/>
        <v/>
      </c>
      <c r="AP369" s="447">
        <f t="shared" si="145"/>
        <v>0</v>
      </c>
      <c r="AT369" s="447">
        <v>4</v>
      </c>
      <c r="AU369" s="448" t="str">
        <f t="array" ref="AU369">IF($AT369&gt;$AR$365,"",INDEX(AL$366:AL$376,MATCH($AT369,$AP$366:$AP$376,0)))</f>
        <v/>
      </c>
      <c r="AV369" s="448" t="str">
        <f t="array" ref="AV369">IF($AT369&gt;$AR$365,"",INDEX(AM$366:AM$376,MATCH($AT369,$AP$366:$AP$376,0)))</f>
        <v/>
      </c>
      <c r="AW369" s="448" t="str">
        <f t="array" ref="AW369">IF($AT369&gt;$AR$365,"",INDEX(AN$366:AN$376,MATCH($AT369,$AP$366:$AP$376,0)))</f>
        <v/>
      </c>
      <c r="AX369" s="448" t="str">
        <f t="array" ref="AX369">IF($AT369&gt;$AR$365,"",INDEX(AO$366:AO$376,MATCH($AT369,$AP$366:$AP$376,0)))</f>
        <v/>
      </c>
      <c r="BI369"/>
      <c r="BJ369"/>
      <c r="BM369" s="80">
        <f t="shared" si="146"/>
        <v>4</v>
      </c>
      <c r="BN369" s="80" t="str">
        <f>IF(BF369=$AP$14,BI369,"xxxxx")</f>
        <v>xxxxx</v>
      </c>
      <c r="BO369" s="80" t="e">
        <f t="shared" si="147"/>
        <v>#N/A</v>
      </c>
      <c r="BP369" s="81" t="e">
        <f>IF(COUNT(SEARCH({"xx";"xxx";"xxxx";"xxxxx";"xxxxxx";"xxxxxxx"},#REF!)),"-",BO369)</f>
        <v>#N/A</v>
      </c>
    </row>
    <row r="370" spans="3:68" ht="37.5" hidden="1" customHeight="1" x14ac:dyDescent="0.25">
      <c r="C370" s="669"/>
      <c r="D370" s="27"/>
      <c r="E370" s="635"/>
      <c r="F370" s="635"/>
      <c r="G370" s="635"/>
      <c r="H370" s="635"/>
      <c r="I370" s="27" t="s">
        <v>25</v>
      </c>
      <c r="J370" s="284"/>
      <c r="K370" s="581"/>
      <c r="L370" s="586"/>
      <c r="M370" s="586"/>
      <c r="N370" s="586"/>
      <c r="O370" s="58"/>
      <c r="P370"/>
      <c r="Q370" s="138">
        <v>1</v>
      </c>
      <c r="S370" s="138">
        <v>1</v>
      </c>
      <c r="T370" s="138">
        <v>1</v>
      </c>
      <c r="W370" s="701"/>
      <c r="X370" s="442" t="s">
        <v>25</v>
      </c>
      <c r="Y370" s="677" t="str">
        <f t="shared" si="148"/>
        <v/>
      </c>
      <c r="Z370" s="677"/>
      <c r="AA370" s="677"/>
      <c r="AB370" s="678"/>
      <c r="AC370" s="442" t="s">
        <v>25</v>
      </c>
      <c r="AD370" s="677" t="str">
        <f t="shared" si="141"/>
        <v/>
      </c>
      <c r="AE370" s="677"/>
      <c r="AF370" s="677"/>
      <c r="AG370" s="678"/>
      <c r="AH370" s="443" t="str">
        <f t="shared" si="149"/>
        <v/>
      </c>
      <c r="AI370" s="443" t="str">
        <f t="shared" si="150"/>
        <v/>
      </c>
      <c r="AL370" s="449" t="str">
        <f t="shared" si="143"/>
        <v/>
      </c>
      <c r="AM370" s="449" t="str">
        <f t="shared" si="144"/>
        <v/>
      </c>
      <c r="AN370" s="450" t="str">
        <f t="shared" si="139"/>
        <v/>
      </c>
      <c r="AO370" s="451" t="str">
        <f t="shared" si="140"/>
        <v/>
      </c>
      <c r="AP370" s="447">
        <f t="shared" si="145"/>
        <v>0</v>
      </c>
      <c r="AT370" s="447">
        <v>5</v>
      </c>
      <c r="AU370" s="448" t="str">
        <f t="array" ref="AU370">IF($AT370&gt;$AR$365,"",INDEX(AL$366:AL$376,MATCH($AT370,$AP$366:$AP$376,0)))</f>
        <v/>
      </c>
      <c r="AV370" s="448" t="str">
        <f t="array" ref="AV370">IF($AT370&gt;$AR$365,"",INDEX(AM$366:AM$376,MATCH($AT370,$AP$366:$AP$376,0)))</f>
        <v/>
      </c>
      <c r="AW370" s="448" t="str">
        <f t="array" ref="AW370">IF($AT370&gt;$AR$365,"",INDEX(AN$366:AN$376,MATCH($AT370,$AP$366:$AP$376,0)))</f>
        <v/>
      </c>
      <c r="AX370" s="448" t="str">
        <f t="array" ref="AX370">IF($AT370&gt;$AR$365,"",INDEX(AO$366:AO$376,MATCH($AT370,$AP$366:$AP$376,0)))</f>
        <v/>
      </c>
      <c r="BI370"/>
      <c r="BJ370"/>
      <c r="BM370" s="80">
        <f t="shared" si="146"/>
        <v>5</v>
      </c>
      <c r="BN370" s="80" t="str">
        <f>IF(BF370=$AP$14,BI370,"xxxxxx")</f>
        <v>xxxxxx</v>
      </c>
      <c r="BO370" s="80" t="e">
        <f t="shared" si="147"/>
        <v>#N/A</v>
      </c>
      <c r="BP370" s="81" t="e">
        <f>IF(COUNT(SEARCH({"xx";"xxx";"xxxx";"xxxxx";"xxxxxx";"xxxxxxx"},#REF!)),"-",BO370)</f>
        <v>#N/A</v>
      </c>
    </row>
    <row r="371" spans="3:68" ht="37.5" hidden="1" customHeight="1" x14ac:dyDescent="0.25">
      <c r="C371" s="669"/>
      <c r="D371" s="27"/>
      <c r="E371" s="635"/>
      <c r="F371" s="635"/>
      <c r="G371" s="635"/>
      <c r="H371" s="635"/>
      <c r="I371" s="27" t="s">
        <v>25</v>
      </c>
      <c r="J371" s="284" t="s">
        <v>20</v>
      </c>
      <c r="K371" s="581"/>
      <c r="L371" s="586"/>
      <c r="M371" s="586"/>
      <c r="N371" s="586"/>
      <c r="O371" s="58"/>
      <c r="P371"/>
      <c r="Q371" s="138">
        <v>1</v>
      </c>
      <c r="S371" s="138">
        <v>1</v>
      </c>
      <c r="T371" s="138">
        <v>1</v>
      </c>
      <c r="W371" s="701"/>
      <c r="X371" s="452" t="s">
        <v>25</v>
      </c>
      <c r="Y371" s="677" t="str">
        <f t="shared" si="148"/>
        <v/>
      </c>
      <c r="Z371" s="677"/>
      <c r="AA371" s="677"/>
      <c r="AB371" s="678"/>
      <c r="AC371" s="452" t="s">
        <v>25</v>
      </c>
      <c r="AD371" s="687" t="str">
        <f t="shared" si="141"/>
        <v/>
      </c>
      <c r="AE371" s="687"/>
      <c r="AF371" s="687"/>
      <c r="AG371" s="688"/>
      <c r="AH371" s="443" t="str">
        <f t="shared" si="149"/>
        <v/>
      </c>
      <c r="AI371" s="443" t="str">
        <f t="shared" si="150"/>
        <v/>
      </c>
      <c r="AL371" s="449" t="str">
        <f t="shared" si="143"/>
        <v/>
      </c>
      <c r="AM371" s="449" t="str">
        <f t="shared" si="144"/>
        <v/>
      </c>
      <c r="AN371" s="450" t="str">
        <f t="shared" si="139"/>
        <v/>
      </c>
      <c r="AO371" s="451" t="str">
        <f t="shared" si="140"/>
        <v/>
      </c>
      <c r="AP371" s="447">
        <f t="shared" si="145"/>
        <v>0</v>
      </c>
      <c r="AT371" s="447">
        <v>6</v>
      </c>
      <c r="AU371" s="448" t="str">
        <f t="array" ref="AU371">IF($AT371&gt;$AR$365,"",INDEX(AL$366:AL$376,MATCH($AT371,$AP$366:$AP$376,0)))</f>
        <v/>
      </c>
      <c r="AV371" s="448" t="str">
        <f t="array" ref="AV371">IF($AT371&gt;$AR$365,"",INDEX(AM$366:AM$376,MATCH($AT371,$AP$366:$AP$376,0)))</f>
        <v/>
      </c>
      <c r="AW371" s="448" t="str">
        <f t="array" ref="AW371">IF($AT371&gt;$AR$365,"",INDEX(AN$366:AN$376,MATCH($AT371,$AP$366:$AP$376,0)))</f>
        <v/>
      </c>
      <c r="AX371" s="448" t="str">
        <f t="array" ref="AX371">IF($AT371&gt;$AR$365,"",INDEX(AO$366:AO$376,MATCH($AT371,$AP$366:$AP$376,0)))</f>
        <v/>
      </c>
      <c r="BI371"/>
      <c r="BJ371"/>
      <c r="BM371" s="80">
        <f t="shared" si="146"/>
        <v>6</v>
      </c>
      <c r="BN371" s="80" t="str">
        <f t="shared" ref="BN371:BN376" si="151">IF(BF371=$AP$14,BI371,"xxxxxxx")</f>
        <v>xxxxxxx</v>
      </c>
      <c r="BO371" s="80" t="e">
        <f t="shared" si="147"/>
        <v>#N/A</v>
      </c>
      <c r="BP371" s="81" t="b">
        <f>IF(COUNT(SEARCH({"XX";"XXX";"XXXX";"XXXXX";"XXXXXX";"XXXXXXX"},BO371)),BO371)</f>
        <v>0</v>
      </c>
    </row>
    <row r="372" spans="3:68" ht="37.5" hidden="1" customHeight="1" x14ac:dyDescent="0.25">
      <c r="C372" s="669"/>
      <c r="D372" s="27"/>
      <c r="E372" s="635"/>
      <c r="F372" s="635"/>
      <c r="G372" s="635"/>
      <c r="H372" s="635"/>
      <c r="I372" s="27" t="s">
        <v>25</v>
      </c>
      <c r="J372" s="284" t="s">
        <v>20</v>
      </c>
      <c r="K372" s="581"/>
      <c r="L372" s="586"/>
      <c r="M372" s="586"/>
      <c r="N372" s="586"/>
      <c r="O372" s="58"/>
      <c r="P372"/>
      <c r="Q372" s="138">
        <v>1</v>
      </c>
      <c r="S372" s="138">
        <v>1</v>
      </c>
      <c r="T372" s="138">
        <v>1</v>
      </c>
      <c r="W372" s="701"/>
      <c r="X372" s="452" t="s">
        <v>25</v>
      </c>
      <c r="Y372" s="677" t="str">
        <f t="shared" si="148"/>
        <v/>
      </c>
      <c r="Z372" s="677"/>
      <c r="AA372" s="677"/>
      <c r="AB372" s="678"/>
      <c r="AC372" s="452" t="s">
        <v>25</v>
      </c>
      <c r="AD372" s="687" t="str">
        <f t="shared" si="141"/>
        <v/>
      </c>
      <c r="AE372" s="687"/>
      <c r="AF372" s="687"/>
      <c r="AG372" s="688"/>
      <c r="AH372" s="443" t="str">
        <f t="shared" si="149"/>
        <v/>
      </c>
      <c r="AI372" s="443" t="str">
        <f t="shared" si="150"/>
        <v/>
      </c>
      <c r="AL372" s="449" t="str">
        <f>Y372</f>
        <v/>
      </c>
      <c r="AM372" s="449" t="str">
        <f>AD372</f>
        <v/>
      </c>
      <c r="AN372" s="450" t="str">
        <f t="shared" ref="AN372:AO375" si="152">AH372</f>
        <v/>
      </c>
      <c r="AO372" s="451" t="str">
        <f t="shared" si="152"/>
        <v/>
      </c>
      <c r="AP372" s="447">
        <f t="shared" si="145"/>
        <v>0</v>
      </c>
      <c r="AT372" s="447">
        <v>7</v>
      </c>
      <c r="AU372" s="448" t="str">
        <f t="array" ref="AU372">IF($AT372&gt;$AR$365,"",INDEX(AL$366:AL$376,MATCH($AT372,$AP$366:$AP$376,0)))</f>
        <v/>
      </c>
      <c r="AV372" s="448" t="str">
        <f t="array" ref="AV372">IF($AT372&gt;$AR$365,"",INDEX(AM$366:AM$376,MATCH($AT372,$AP$366:$AP$376,0)))</f>
        <v/>
      </c>
      <c r="AW372" s="448" t="str">
        <f t="array" ref="AW372">IF($AT372&gt;$AR$365,"",INDEX(AN$366:AN$376,MATCH($AT372,$AP$366:$AP$376,0)))</f>
        <v/>
      </c>
      <c r="AX372" s="448" t="str">
        <f t="array" ref="AX372">IF($AT372&gt;$AR$365,"",INDEX(AO$366:AO$376,MATCH($AT372,$AP$366:$AP$376,0)))</f>
        <v/>
      </c>
      <c r="BI372"/>
      <c r="BJ372"/>
      <c r="BM372" s="80">
        <f t="shared" si="146"/>
        <v>6</v>
      </c>
      <c r="BN372" s="80" t="str">
        <f t="shared" si="151"/>
        <v>xxxxxxx</v>
      </c>
      <c r="BO372" s="80" t="e">
        <f t="shared" si="147"/>
        <v>#N/A</v>
      </c>
      <c r="BP372" s="81" t="b">
        <f>IF(COUNT(SEARCH({"XX";"XXX";"XXXX";"XXXXX";"XXXXXX";"XXXXXXX"},BO372)),BO372)</f>
        <v>0</v>
      </c>
    </row>
    <row r="373" spans="3:68" ht="37.5" hidden="1" customHeight="1" x14ac:dyDescent="0.25">
      <c r="C373" s="669"/>
      <c r="D373" s="27"/>
      <c r="E373" s="635"/>
      <c r="F373" s="635"/>
      <c r="G373" s="635"/>
      <c r="H373" s="635"/>
      <c r="I373" s="27" t="s">
        <v>25</v>
      </c>
      <c r="J373" s="284"/>
      <c r="K373" s="581"/>
      <c r="L373" s="586"/>
      <c r="M373" s="586"/>
      <c r="N373" s="586"/>
      <c r="O373" s="58"/>
      <c r="P373"/>
      <c r="Q373" s="138">
        <v>1</v>
      </c>
      <c r="S373" s="138">
        <v>1</v>
      </c>
      <c r="T373" s="138">
        <v>1</v>
      </c>
      <c r="W373" s="701"/>
      <c r="X373" s="452" t="s">
        <v>25</v>
      </c>
      <c r="Y373" s="677" t="str">
        <f t="shared" si="148"/>
        <v/>
      </c>
      <c r="Z373" s="677"/>
      <c r="AA373" s="677"/>
      <c r="AB373" s="678"/>
      <c r="AC373" s="452" t="s">
        <v>25</v>
      </c>
      <c r="AD373" s="687" t="str">
        <f t="shared" si="141"/>
        <v/>
      </c>
      <c r="AE373" s="687"/>
      <c r="AF373" s="687"/>
      <c r="AG373" s="688"/>
      <c r="AH373" s="443" t="str">
        <f t="shared" si="149"/>
        <v/>
      </c>
      <c r="AI373" s="443" t="str">
        <f t="shared" si="150"/>
        <v/>
      </c>
      <c r="AL373" s="449" t="str">
        <f>Y373</f>
        <v/>
      </c>
      <c r="AM373" s="449" t="str">
        <f>AD373</f>
        <v/>
      </c>
      <c r="AN373" s="450" t="str">
        <f t="shared" si="152"/>
        <v/>
      </c>
      <c r="AO373" s="451" t="str">
        <f t="shared" si="152"/>
        <v/>
      </c>
      <c r="AP373" s="447">
        <f t="shared" si="145"/>
        <v>0</v>
      </c>
      <c r="AT373" s="447">
        <v>8</v>
      </c>
      <c r="AU373" s="448" t="str">
        <f t="array" ref="AU373">IF($AT373&gt;$AR$365,"",INDEX(AL$366:AL$376,MATCH($AT373,$AP$366:$AP$376,0)))</f>
        <v/>
      </c>
      <c r="AV373" s="448" t="str">
        <f t="array" ref="AV373">IF($AT373&gt;$AR$365,"",INDEX(AM$366:AM$376,MATCH($AT373,$AP$366:$AP$376,0)))</f>
        <v/>
      </c>
      <c r="AW373" s="448" t="str">
        <f t="array" ref="AW373">IF($AT373&gt;$AR$365,"",INDEX(AN$366:AN$376,MATCH($AT373,$AP$366:$AP$376,0)))</f>
        <v/>
      </c>
      <c r="AX373" s="448" t="str">
        <f t="array" ref="AX373">IF($AT373&gt;$AR$365,"",INDEX(AO$366:AO$376,MATCH($AT373,$AP$366:$AP$376,0)))</f>
        <v/>
      </c>
      <c r="BI373"/>
      <c r="BJ373"/>
      <c r="BM373" s="80">
        <f t="shared" si="146"/>
        <v>6</v>
      </c>
      <c r="BN373" s="80" t="str">
        <f t="shared" si="151"/>
        <v>xxxxxxx</v>
      </c>
      <c r="BO373" s="80" t="e">
        <f t="shared" si="147"/>
        <v>#N/A</v>
      </c>
      <c r="BP373" s="81" t="b">
        <f>IF(COUNT(SEARCH({"XX";"XXX";"XXXX";"XXXXX";"XXXXXX";"XXXXXXX"},BO373)),BO373)</f>
        <v>0</v>
      </c>
    </row>
    <row r="374" spans="3:68" ht="37.5" hidden="1" customHeight="1" x14ac:dyDescent="0.25">
      <c r="C374" s="669"/>
      <c r="D374" s="27"/>
      <c r="E374" s="635"/>
      <c r="F374" s="635"/>
      <c r="G374" s="635"/>
      <c r="H374" s="635"/>
      <c r="I374" s="27" t="s">
        <v>25</v>
      </c>
      <c r="J374" s="284"/>
      <c r="K374" s="581"/>
      <c r="L374" s="586"/>
      <c r="M374" s="586"/>
      <c r="N374" s="586"/>
      <c r="O374" s="58"/>
      <c r="P374"/>
      <c r="Q374" s="138">
        <v>1</v>
      </c>
      <c r="S374" s="138">
        <v>1</v>
      </c>
      <c r="T374" s="138">
        <v>1</v>
      </c>
      <c r="W374" s="701"/>
      <c r="X374" s="452" t="s">
        <v>25</v>
      </c>
      <c r="Y374" s="677" t="str">
        <f t="shared" si="148"/>
        <v/>
      </c>
      <c r="Z374" s="677"/>
      <c r="AA374" s="677"/>
      <c r="AB374" s="678"/>
      <c r="AC374" s="452" t="s">
        <v>25</v>
      </c>
      <c r="AD374" s="687" t="str">
        <f t="shared" si="141"/>
        <v/>
      </c>
      <c r="AE374" s="687"/>
      <c r="AF374" s="687"/>
      <c r="AG374" s="688"/>
      <c r="AH374" s="443" t="str">
        <f t="shared" si="149"/>
        <v/>
      </c>
      <c r="AI374" s="443" t="str">
        <f t="shared" si="150"/>
        <v/>
      </c>
      <c r="AL374" s="449" t="str">
        <f>Y374</f>
        <v/>
      </c>
      <c r="AM374" s="449" t="str">
        <f>AD374</f>
        <v/>
      </c>
      <c r="AN374" s="450" t="str">
        <f t="shared" si="152"/>
        <v/>
      </c>
      <c r="AO374" s="451" t="str">
        <f t="shared" si="152"/>
        <v/>
      </c>
      <c r="AP374" s="447">
        <f t="shared" si="145"/>
        <v>0</v>
      </c>
      <c r="AT374" s="447">
        <v>9</v>
      </c>
      <c r="AU374" s="448" t="str">
        <f t="array" ref="AU374">IF($AT374&gt;$AR$365,"",INDEX(AL$366:AL$376,MATCH($AT374,$AP$366:$AP$376,0)))</f>
        <v/>
      </c>
      <c r="AV374" s="448" t="str">
        <f t="array" ref="AV374">IF($AT374&gt;$AR$365,"",INDEX(AM$366:AM$376,MATCH($AT374,$AP$366:$AP$376,0)))</f>
        <v/>
      </c>
      <c r="AW374" s="448" t="str">
        <f t="array" ref="AW374">IF($AT374&gt;$AR$365,"",INDEX(AN$366:AN$376,MATCH($AT374,$AP$366:$AP$376,0)))</f>
        <v/>
      </c>
      <c r="AX374" s="448" t="str">
        <f t="array" ref="AX374">IF($AT374&gt;$AR$365,"",INDEX(AO$366:AO$376,MATCH($AT374,$AP$366:$AP$376,0)))</f>
        <v/>
      </c>
      <c r="BI374"/>
      <c r="BJ374"/>
      <c r="BM374" s="80">
        <f t="shared" si="146"/>
        <v>6</v>
      </c>
      <c r="BN374" s="80" t="str">
        <f t="shared" si="151"/>
        <v>xxxxxxx</v>
      </c>
      <c r="BO374" s="80" t="e">
        <f t="shared" si="147"/>
        <v>#N/A</v>
      </c>
      <c r="BP374" s="81" t="b">
        <f>IF(COUNT(SEARCH({"XX";"XXX";"XXXX";"XXXXX";"XXXXXX";"XXXXXXX"},BO374)),BO374)</f>
        <v>0</v>
      </c>
    </row>
    <row r="375" spans="3:68" ht="37.5" hidden="1" customHeight="1" x14ac:dyDescent="0.25">
      <c r="C375" s="669"/>
      <c r="D375" s="27"/>
      <c r="E375" s="635"/>
      <c r="F375" s="635"/>
      <c r="G375" s="635"/>
      <c r="H375" s="635"/>
      <c r="I375" s="27" t="s">
        <v>25</v>
      </c>
      <c r="J375" s="284"/>
      <c r="K375" s="581"/>
      <c r="L375" s="586"/>
      <c r="M375" s="586"/>
      <c r="N375" s="586"/>
      <c r="O375" s="58"/>
      <c r="P375"/>
      <c r="Q375" s="138">
        <v>1</v>
      </c>
      <c r="S375" s="138">
        <v>1</v>
      </c>
      <c r="T375" s="138">
        <v>1</v>
      </c>
      <c r="W375" s="701"/>
      <c r="X375" s="452" t="s">
        <v>25</v>
      </c>
      <c r="Y375" s="677" t="str">
        <f t="shared" si="148"/>
        <v/>
      </c>
      <c r="Z375" s="677"/>
      <c r="AA375" s="677"/>
      <c r="AB375" s="678"/>
      <c r="AC375" s="452" t="s">
        <v>25</v>
      </c>
      <c r="AD375" s="687" t="str">
        <f t="shared" si="141"/>
        <v/>
      </c>
      <c r="AE375" s="687"/>
      <c r="AF375" s="687"/>
      <c r="AG375" s="688"/>
      <c r="AH375" s="443" t="str">
        <f t="shared" si="149"/>
        <v/>
      </c>
      <c r="AI375" s="443" t="str">
        <f t="shared" si="150"/>
        <v/>
      </c>
      <c r="AL375" s="449" t="str">
        <f>Y375</f>
        <v/>
      </c>
      <c r="AM375" s="449" t="str">
        <f>AD375</f>
        <v/>
      </c>
      <c r="AN375" s="450" t="str">
        <f t="shared" si="152"/>
        <v/>
      </c>
      <c r="AO375" s="451" t="str">
        <f t="shared" si="152"/>
        <v/>
      </c>
      <c r="AP375" s="447">
        <f t="shared" si="145"/>
        <v>0</v>
      </c>
      <c r="AT375" s="447">
        <v>10</v>
      </c>
      <c r="AU375" s="448" t="str">
        <f t="array" ref="AU375">IF($AT375&gt;$AR$365,"",INDEX(AL$366:AL$376,MATCH($AT375,$AP$366:$AP$376,0)))</f>
        <v/>
      </c>
      <c r="AV375" s="448" t="str">
        <f t="array" ref="AV375">IF($AT375&gt;$AR$365,"",INDEX(AM$366:AM$376,MATCH($AT375,$AP$366:$AP$376,0)))</f>
        <v/>
      </c>
      <c r="AW375" s="448" t="str">
        <f t="array" ref="AW375">IF($AT375&gt;$AR$365,"",INDEX(AN$366:AN$376,MATCH($AT375,$AP$366:$AP$376,0)))</f>
        <v/>
      </c>
      <c r="AX375" s="448" t="str">
        <f t="array" ref="AX375">IF($AT375&gt;$AR$365,"",INDEX(AO$366:AO$376,MATCH($AT375,$AP$366:$AP$376,0)))</f>
        <v/>
      </c>
      <c r="BI375"/>
      <c r="BJ375"/>
      <c r="BM375" s="80">
        <f t="shared" si="146"/>
        <v>6</v>
      </c>
      <c r="BN375" s="80" t="str">
        <f t="shared" si="151"/>
        <v>xxxxxxx</v>
      </c>
      <c r="BO375" s="80" t="e">
        <f t="shared" si="147"/>
        <v>#N/A</v>
      </c>
      <c r="BP375" s="81" t="b">
        <f>IF(COUNT(SEARCH({"XX";"XXX";"XXXX";"XXXXX";"XXXXXX";"XXXXXXX"},BO375)),BO375)</f>
        <v>0</v>
      </c>
    </row>
    <row r="376" spans="3:68" ht="37.5" hidden="1" customHeight="1" x14ac:dyDescent="0.25">
      <c r="C376" s="670"/>
      <c r="D376" s="27"/>
      <c r="E376" s="635"/>
      <c r="F376" s="635"/>
      <c r="G376" s="635"/>
      <c r="H376" s="635"/>
      <c r="I376" s="27" t="s">
        <v>25</v>
      </c>
      <c r="J376" s="284"/>
      <c r="K376" s="581"/>
      <c r="L376" s="586"/>
      <c r="M376" s="586"/>
      <c r="N376" s="586"/>
      <c r="O376" s="58"/>
      <c r="P376"/>
      <c r="Q376" s="138">
        <v>1</v>
      </c>
      <c r="S376" s="138">
        <v>1</v>
      </c>
      <c r="T376" s="138">
        <v>1</v>
      </c>
      <c r="W376" s="702"/>
      <c r="X376" s="452" t="s">
        <v>25</v>
      </c>
      <c r="Y376" s="677" t="str">
        <f t="shared" si="148"/>
        <v/>
      </c>
      <c r="Z376" s="677"/>
      <c r="AA376" s="677"/>
      <c r="AB376" s="678"/>
      <c r="AC376" s="452" t="s">
        <v>25</v>
      </c>
      <c r="AD376" s="687" t="str">
        <f t="shared" si="141"/>
        <v/>
      </c>
      <c r="AE376" s="687"/>
      <c r="AF376" s="687"/>
      <c r="AG376" s="688"/>
      <c r="AH376" s="443" t="str">
        <f t="shared" si="149"/>
        <v/>
      </c>
      <c r="AI376" s="443" t="str">
        <f t="shared" si="150"/>
        <v/>
      </c>
      <c r="AL376" s="449" t="str">
        <f>Y376</f>
        <v/>
      </c>
      <c r="AM376" s="449" t="str">
        <f>AD376</f>
        <v/>
      </c>
      <c r="AN376" s="450" t="str">
        <f>AH376</f>
        <v/>
      </c>
      <c r="AO376" s="451" t="str">
        <f>AI376</f>
        <v/>
      </c>
      <c r="AP376" s="447">
        <f t="shared" si="145"/>
        <v>0</v>
      </c>
      <c r="AT376" s="447">
        <v>11</v>
      </c>
      <c r="AU376" s="448" t="str">
        <f t="array" ref="AU376">IF($AT376&gt;$AR$365,"",INDEX(AL$366:AL$376,MATCH($AT376,$AP$366:$AP$376,0)))</f>
        <v/>
      </c>
      <c r="AV376" s="448" t="str">
        <f t="array" ref="AV376">IF($AT376&gt;$AR$365,"",INDEX(AM$366:AM$376,MATCH($AT376,$AP$366:$AP$376,0)))</f>
        <v/>
      </c>
      <c r="AW376" s="448" t="str">
        <f t="array" ref="AW376">IF($AT376&gt;$AR$365,"",INDEX(AN$366:AN$376,MATCH($AT376,$AP$366:$AP$376,0)))</f>
        <v/>
      </c>
      <c r="AX376" s="448" t="str">
        <f t="array" ref="AX376">IF($AT376&gt;$AR$365,"",INDEX(AO$366:AO$376,MATCH($AT376,$AP$366:$AP$376,0)))</f>
        <v/>
      </c>
      <c r="BI376"/>
      <c r="BJ376"/>
      <c r="BM376" s="80">
        <f t="shared" si="146"/>
        <v>6</v>
      </c>
      <c r="BN376" s="80" t="str">
        <f t="shared" si="151"/>
        <v>xxxxxxx</v>
      </c>
      <c r="BO376" s="80" t="e">
        <f t="shared" si="147"/>
        <v>#N/A</v>
      </c>
      <c r="BP376" s="81" t="b">
        <f>IF(COUNT(SEARCH({"XX";"XXX";"XXXX";"XXXXX";"XXXXXX";"XXXXXXX"},BO376)),BO376)</f>
        <v>0</v>
      </c>
    </row>
    <row r="377" spans="3:68" ht="39.950000000000003" hidden="1" customHeight="1" x14ac:dyDescent="0.25">
      <c r="C377" s="649" t="str">
        <f>W377</f>
        <v>Risques pertinents pour la garantie considérée</v>
      </c>
      <c r="D377" s="652" t="str">
        <f>X377</f>
        <v>Actions REDD+ du Module 1 (toutes les actions ne présentent pas forcément des risques pertinents pour la garantie considérée)</v>
      </c>
      <c r="E377" s="653"/>
      <c r="F377" s="653"/>
      <c r="G377" s="653"/>
      <c r="H377" s="654"/>
      <c r="I377" s="288"/>
      <c r="J377" s="281" t="str">
        <f>AC377</f>
        <v>Risques</v>
      </c>
      <c r="K377" s="652" t="str">
        <f>AH377</f>
        <v>Estimation des risques</v>
      </c>
      <c r="L377" s="653"/>
      <c r="M377" s="653"/>
      <c r="N377" s="654"/>
      <c r="O377" s="72"/>
      <c r="P377"/>
      <c r="Q377" s="137" t="s">
        <v>79</v>
      </c>
      <c r="S377" s="137" t="s">
        <v>79</v>
      </c>
      <c r="W377" s="700" t="str">
        <f>$W$95</f>
        <v>Risques pertinents pour la garantie considérée</v>
      </c>
      <c r="X377" s="684" t="str">
        <f>$X$95</f>
        <v>Actions REDD+ du Module 1 (toutes les actions ne présentent pas forcément des risques pertinents pour la garantie considérée)</v>
      </c>
      <c r="Y377" s="686"/>
      <c r="Z377" s="686"/>
      <c r="AA377" s="686"/>
      <c r="AB377" s="685"/>
      <c r="AC377" s="684" t="str">
        <f>$AC$95</f>
        <v>Risques</v>
      </c>
      <c r="AD377" s="686"/>
      <c r="AE377" s="686"/>
      <c r="AF377" s="686"/>
      <c r="AG377" s="685"/>
      <c r="AH377" s="684" t="str">
        <f>$AH$95</f>
        <v>Estimation des risques</v>
      </c>
      <c r="AI377" s="685"/>
      <c r="AL377" s="137" t="s">
        <v>83</v>
      </c>
      <c r="AR377" s="137" t="s">
        <v>81</v>
      </c>
      <c r="AU377" s="137" t="s">
        <v>77</v>
      </c>
      <c r="BI377"/>
      <c r="BJ377"/>
      <c r="BM377" s="80"/>
      <c r="BN377" s="79"/>
      <c r="BO377" s="79"/>
      <c r="BP377" s="79"/>
    </row>
    <row r="378" spans="3:68" ht="51.95" hidden="1" customHeight="1" x14ac:dyDescent="0.25">
      <c r="C378" s="650"/>
      <c r="D378" s="672" t="str">
        <f>LOOKUP($Q$378,$AE$397:$AF$399)</f>
        <v>CLIQUEZ POUR UN EXEMPLE:</v>
      </c>
      <c r="E378" s="673"/>
      <c r="F378" s="673"/>
      <c r="G378" s="673"/>
      <c r="H378" s="674"/>
      <c r="I378" s="285"/>
      <c r="J378" s="323" t="str">
        <f>LOOKUP(Q378,AE397:AE400,AG397:AG400)</f>
        <v>(Pour voir un exemple de risque, sélectionnez tout d'abord un exemple d’action REDD+ dans la liste déroulante de gauche.)</v>
      </c>
      <c r="K378" s="630" t="str">
        <f>AH378</f>
        <v>Probabilité</v>
      </c>
      <c r="L378" s="631"/>
      <c r="M378" s="630" t="str">
        <f>AI378</f>
        <v>Impact</v>
      </c>
      <c r="N378" s="631"/>
      <c r="O378" s="58"/>
      <c r="P378"/>
      <c r="Q378" s="435">
        <v>1</v>
      </c>
      <c r="R378" s="436" t="s">
        <v>59</v>
      </c>
      <c r="S378" s="437" t="str">
        <f>S365</f>
        <v>Probability</v>
      </c>
      <c r="T378" s="437" t="str">
        <f>T365</f>
        <v>Impact</v>
      </c>
      <c r="W378" s="701"/>
      <c r="X378" s="438"/>
      <c r="Y378" s="703"/>
      <c r="Z378" s="703"/>
      <c r="AA378" s="703"/>
      <c r="AB378" s="704"/>
      <c r="AC378" s="438"/>
      <c r="AD378" s="706"/>
      <c r="AE378" s="706"/>
      <c r="AF378" s="706"/>
      <c r="AG378" s="707"/>
      <c r="AH378" s="493" t="str">
        <f>$AH$96</f>
        <v>Probabilité</v>
      </c>
      <c r="AI378" s="493" t="str">
        <f>$AI$96</f>
        <v>Impact</v>
      </c>
      <c r="AL378" s="437" t="str">
        <f>$X$95</f>
        <v>Actions REDD+ du Module 1 (toutes les actions ne présentent pas forcément des risques pertinents pour la garantie considérée)</v>
      </c>
      <c r="AM378" s="437" t="str">
        <f>$AC$95</f>
        <v>Risques</v>
      </c>
      <c r="AN378" s="437" t="str">
        <f>$AH$96</f>
        <v>Probabilité</v>
      </c>
      <c r="AO378" s="437" t="str">
        <f>$AI$96</f>
        <v>Impact</v>
      </c>
      <c r="AP378" s="441" t="s">
        <v>80</v>
      </c>
      <c r="AR378" s="138">
        <f>MAX(AP379:AP391)</f>
        <v>0</v>
      </c>
      <c r="AT378" s="441" t="s">
        <v>82</v>
      </c>
      <c r="AU378" s="437" t="str">
        <f>$X$95</f>
        <v>Actions REDD+ du Module 1 (toutes les actions ne présentent pas forcément des risques pertinents pour la garantie considérée)</v>
      </c>
      <c r="AV378" s="437" t="str">
        <f>$AC$95</f>
        <v>Risques</v>
      </c>
      <c r="AW378" s="437" t="str">
        <f>$AH$96</f>
        <v>Probabilité</v>
      </c>
      <c r="AX378" s="437" t="str">
        <f>$AI$96</f>
        <v>Impact</v>
      </c>
      <c r="BI378"/>
      <c r="BJ378"/>
      <c r="BM378" s="78" t="s">
        <v>28</v>
      </c>
      <c r="BN378" s="78" t="s">
        <v>38</v>
      </c>
      <c r="BO378" s="78" t="s">
        <v>36</v>
      </c>
      <c r="BP378" s="79"/>
    </row>
    <row r="379" spans="3:68" ht="37.5" hidden="1" customHeight="1" x14ac:dyDescent="0.25">
      <c r="C379" s="650"/>
      <c r="D379" s="126"/>
      <c r="E379" s="671"/>
      <c r="F379" s="671"/>
      <c r="G379" s="671"/>
      <c r="H379" s="671"/>
      <c r="I379" s="306" t="s">
        <v>25</v>
      </c>
      <c r="J379" s="284"/>
      <c r="K379" s="581"/>
      <c r="L379" s="586"/>
      <c r="M379" s="586"/>
      <c r="N379" s="586"/>
      <c r="O379" s="58"/>
      <c r="P379"/>
      <c r="Q379" s="138">
        <v>1</v>
      </c>
      <c r="S379" s="139">
        <v>1</v>
      </c>
      <c r="T379" s="453">
        <v>1</v>
      </c>
      <c r="W379" s="701"/>
      <c r="X379" s="442" t="s">
        <v>25</v>
      </c>
      <c r="Y379" s="687" t="str">
        <f>LOOKUP(Q379,$AG$13:$AG$29,$AH$13:$AH$29)</f>
        <v/>
      </c>
      <c r="Z379" s="687"/>
      <c r="AA379" s="687"/>
      <c r="AB379" s="688"/>
      <c r="AC379" s="442" t="s">
        <v>25</v>
      </c>
      <c r="AD379" s="677" t="str">
        <f t="shared" ref="AD379:AD391" si="153">IF(J379=0,"",J379)</f>
        <v/>
      </c>
      <c r="AE379" s="677"/>
      <c r="AF379" s="677"/>
      <c r="AG379" s="678"/>
      <c r="AH379" s="454" t="str">
        <f>LOOKUP(S379,$AL$13:$AL$16,$AM$13:$AM$16)</f>
        <v/>
      </c>
      <c r="AI379" s="454" t="str">
        <f>LOOKUP(T379,$AL$13:$AL$16,$AN$13:$AN$16)</f>
        <v/>
      </c>
      <c r="AL379" s="444" t="str">
        <f t="shared" ref="AL379:AL384" si="154">Y379</f>
        <v/>
      </c>
      <c r="AM379" s="444" t="str">
        <f t="shared" ref="AM379:AM384" si="155">AD379</f>
        <v/>
      </c>
      <c r="AN379" s="446" t="str">
        <f t="shared" ref="AN379:AN384" si="156">AH379</f>
        <v/>
      </c>
      <c r="AO379" s="446" t="str">
        <f t="shared" ref="AO379:AO384" si="157">AI379</f>
        <v/>
      </c>
      <c r="AP379" s="447">
        <f t="shared" ref="AP379:AP389" si="158">SUM(AND(AN379=$AO$34, AO379=$AP$34),AP378)</f>
        <v>0</v>
      </c>
      <c r="AT379" s="447">
        <v>1</v>
      </c>
      <c r="AU379" s="448" t="str">
        <f t="array" ref="AU379">IF($AT379&gt;$AR$378,"",INDEX(AL$379:AL$391,MATCH($AT379,$AP$379:$AP$391,0)))</f>
        <v/>
      </c>
      <c r="AV379" s="448" t="str">
        <f t="array" ref="AV379">IF($AT379&gt;$AR$378,"",INDEX(AM$379:AM$391,MATCH($AT379,$AP$379:$AP$391,0)))</f>
        <v/>
      </c>
      <c r="AW379" s="448" t="str">
        <f t="array" ref="AW379">IF($AT379&gt;$AR$378,"",INDEX(AN$379:AN$391,MATCH($AT379,$AP$379:$AP$391,0)))</f>
        <v/>
      </c>
      <c r="AX379" s="448" t="str">
        <f t="array" ref="AX379">IF($AT379&gt;$AR$378,"",INDEX(AO$379:AO$391,MATCH($AT379,$AP$379:$AP$391,0)))</f>
        <v/>
      </c>
      <c r="BI379"/>
      <c r="BJ379"/>
      <c r="BM379" s="80">
        <f t="shared" ref="BM379:BM391" si="159">COUNTIF($BN$97:$BN$102,"&lt;="&amp;BN379)</f>
        <v>1</v>
      </c>
      <c r="BN379" s="80" t="str">
        <f>IF(BF379=$AP$14,BI379,"xx")</f>
        <v>xx</v>
      </c>
      <c r="BO379" s="80" t="e">
        <f t="shared" ref="BO379:BO391" si="160">VLOOKUP(ROW()-ROW($BO$96),$BM$97:$BN$102,2,FALSE)</f>
        <v>#N/A</v>
      </c>
      <c r="BP379" s="79"/>
    </row>
    <row r="380" spans="3:68" ht="38.25" hidden="1" customHeight="1" x14ac:dyDescent="0.25">
      <c r="C380" s="650"/>
      <c r="D380" s="27"/>
      <c r="E380" s="635"/>
      <c r="F380" s="635"/>
      <c r="G380" s="635"/>
      <c r="H380" s="635"/>
      <c r="I380" s="27" t="s">
        <v>25</v>
      </c>
      <c r="J380" s="284"/>
      <c r="K380" s="581"/>
      <c r="L380" s="586"/>
      <c r="M380" s="586"/>
      <c r="N380" s="586"/>
      <c r="O380" s="58"/>
      <c r="P380"/>
      <c r="Q380" s="138">
        <v>1</v>
      </c>
      <c r="S380" s="139">
        <v>1</v>
      </c>
      <c r="T380" s="453">
        <v>1</v>
      </c>
      <c r="W380" s="701"/>
      <c r="X380" s="442" t="s">
        <v>25</v>
      </c>
      <c r="Y380" s="687" t="str">
        <f t="shared" ref="Y380:Y391" si="161">LOOKUP(Q380,$AG$13:$AG$29,$AH$13:$AH$29)</f>
        <v/>
      </c>
      <c r="Z380" s="687"/>
      <c r="AA380" s="687"/>
      <c r="AB380" s="688"/>
      <c r="AC380" s="442" t="s">
        <v>25</v>
      </c>
      <c r="AD380" s="677" t="str">
        <f t="shared" si="153"/>
        <v/>
      </c>
      <c r="AE380" s="677"/>
      <c r="AF380" s="677"/>
      <c r="AG380" s="678"/>
      <c r="AH380" s="454" t="str">
        <f t="shared" ref="AH380:AH391" si="162">LOOKUP(S380,$AL$13:$AL$16,$AM$13:$AM$16)</f>
        <v/>
      </c>
      <c r="AI380" s="454" t="str">
        <f t="shared" ref="AI380:AI391" si="163">LOOKUP(T380,$AL$13:$AL$16,$AN$13:$AN$16)</f>
        <v/>
      </c>
      <c r="AL380" s="449" t="str">
        <f t="shared" si="154"/>
        <v/>
      </c>
      <c r="AM380" s="449" t="str">
        <f t="shared" si="155"/>
        <v/>
      </c>
      <c r="AN380" s="451" t="str">
        <f t="shared" si="156"/>
        <v/>
      </c>
      <c r="AO380" s="451" t="str">
        <f t="shared" si="157"/>
        <v/>
      </c>
      <c r="AP380" s="447">
        <f t="shared" si="158"/>
        <v>0</v>
      </c>
      <c r="AT380" s="447">
        <v>2</v>
      </c>
      <c r="AU380" s="448" t="str">
        <f t="array" ref="AU380">IF($AT380&gt;$AR$378,"",INDEX(AL$379:AL$391,MATCH($AT380,$AP$379:$AP$391,0)))</f>
        <v/>
      </c>
      <c r="AV380" s="448" t="str">
        <f t="array" ref="AV380">IF($AT380&gt;$AR$378,"",INDEX(AM$379:AM$391,MATCH($AT380,$AP$379:$AP$391,0)))</f>
        <v/>
      </c>
      <c r="AW380" s="448" t="str">
        <f t="array" ref="AW380">IF($AT380&gt;$AR$378,"",INDEX(AN$379:AN$391,MATCH($AT380,$AP$379:$AP$391,0)))</f>
        <v/>
      </c>
      <c r="AX380" s="448" t="str">
        <f t="array" ref="AX380">IF($AT380&gt;$AR$378,"",INDEX(AO$379:AO$391,MATCH($AT380,$AP$379:$AP$391,0)))</f>
        <v/>
      </c>
      <c r="BI380"/>
      <c r="BJ380"/>
      <c r="BM380" s="80">
        <f t="shared" si="159"/>
        <v>2</v>
      </c>
      <c r="BN380" s="80" t="str">
        <f>IF(BF380=$AP$14,BI380,"xxx")</f>
        <v>xxx</v>
      </c>
      <c r="BO380" s="80" t="e">
        <f t="shared" si="160"/>
        <v>#N/A</v>
      </c>
      <c r="BP380" s="79"/>
    </row>
    <row r="381" spans="3:68" ht="37.5" hidden="1" customHeight="1" x14ac:dyDescent="0.25">
      <c r="C381" s="650"/>
      <c r="D381" s="27"/>
      <c r="E381" s="635"/>
      <c r="F381" s="635"/>
      <c r="G381" s="635"/>
      <c r="H381" s="635"/>
      <c r="I381" s="27" t="s">
        <v>25</v>
      </c>
      <c r="J381" s="284" t="s">
        <v>20</v>
      </c>
      <c r="K381" s="581"/>
      <c r="L381" s="586"/>
      <c r="M381" s="586"/>
      <c r="N381" s="586"/>
      <c r="O381" s="58"/>
      <c r="P381"/>
      <c r="Q381" s="138">
        <v>1</v>
      </c>
      <c r="S381" s="139">
        <v>1</v>
      </c>
      <c r="T381" s="453">
        <v>1</v>
      </c>
      <c r="W381" s="701"/>
      <c r="X381" s="442" t="s">
        <v>25</v>
      </c>
      <c r="Y381" s="687" t="str">
        <f t="shared" si="161"/>
        <v/>
      </c>
      <c r="Z381" s="687"/>
      <c r="AA381" s="687"/>
      <c r="AB381" s="688"/>
      <c r="AC381" s="442" t="s">
        <v>25</v>
      </c>
      <c r="AD381" s="677" t="str">
        <f t="shared" si="153"/>
        <v/>
      </c>
      <c r="AE381" s="677"/>
      <c r="AF381" s="677"/>
      <c r="AG381" s="678"/>
      <c r="AH381" s="454" t="str">
        <f t="shared" si="162"/>
        <v/>
      </c>
      <c r="AI381" s="454" t="str">
        <f t="shared" si="163"/>
        <v/>
      </c>
      <c r="AL381" s="449" t="str">
        <f t="shared" si="154"/>
        <v/>
      </c>
      <c r="AM381" s="449" t="str">
        <f t="shared" si="155"/>
        <v/>
      </c>
      <c r="AN381" s="451" t="str">
        <f t="shared" si="156"/>
        <v/>
      </c>
      <c r="AO381" s="451" t="str">
        <f t="shared" si="157"/>
        <v/>
      </c>
      <c r="AP381" s="447">
        <f t="shared" si="158"/>
        <v>0</v>
      </c>
      <c r="AT381" s="447">
        <v>3</v>
      </c>
      <c r="AU381" s="448" t="str">
        <f t="array" ref="AU381">IF($AT381&gt;$AR$378,"",INDEX(AL$379:AL$391,MATCH($AT381,$AP$379:$AP$391,0)))</f>
        <v/>
      </c>
      <c r="AV381" s="448" t="str">
        <f t="array" ref="AV381">IF($AT381&gt;$AR$378,"",INDEX(AM$379:AM$391,MATCH($AT381,$AP$379:$AP$391,0)))</f>
        <v/>
      </c>
      <c r="AW381" s="448" t="str">
        <f t="array" ref="AW381">IF($AT381&gt;$AR$378,"",INDEX(AN$379:AN$391,MATCH($AT381,$AP$379:$AP$391,0)))</f>
        <v/>
      </c>
      <c r="AX381" s="448" t="str">
        <f t="array" ref="AX381">IF($AT381&gt;$AR$378,"",INDEX(AO$379:AO$391,MATCH($AT381,$AP$379:$AP$391,0)))</f>
        <v/>
      </c>
      <c r="BI381"/>
      <c r="BJ381"/>
      <c r="BM381" s="80">
        <f t="shared" si="159"/>
        <v>3</v>
      </c>
      <c r="BN381" s="80" t="str">
        <f>IF(BF381=$AP$14,BI381,"xxxx")</f>
        <v>xxxx</v>
      </c>
      <c r="BO381" s="80" t="e">
        <f t="shared" si="160"/>
        <v>#N/A</v>
      </c>
      <c r="BP381" s="79"/>
    </row>
    <row r="382" spans="3:68" ht="37.5" hidden="1" customHeight="1" x14ac:dyDescent="0.25">
      <c r="C382" s="650"/>
      <c r="D382" s="27"/>
      <c r="E382" s="635"/>
      <c r="F382" s="635"/>
      <c r="G382" s="635"/>
      <c r="H382" s="635"/>
      <c r="I382" s="27" t="s">
        <v>25</v>
      </c>
      <c r="J382" s="284" t="s">
        <v>20</v>
      </c>
      <c r="K382" s="581"/>
      <c r="L382" s="586"/>
      <c r="M382" s="586"/>
      <c r="N382" s="586"/>
      <c r="O382" s="58"/>
      <c r="P382"/>
      <c r="Q382" s="138">
        <v>1</v>
      </c>
      <c r="S382" s="139">
        <v>1</v>
      </c>
      <c r="T382" s="453">
        <v>1</v>
      </c>
      <c r="W382" s="701"/>
      <c r="X382" s="442" t="s">
        <v>25</v>
      </c>
      <c r="Y382" s="687" t="str">
        <f t="shared" si="161"/>
        <v/>
      </c>
      <c r="Z382" s="687"/>
      <c r="AA382" s="687"/>
      <c r="AB382" s="688"/>
      <c r="AC382" s="442" t="s">
        <v>25</v>
      </c>
      <c r="AD382" s="677" t="str">
        <f t="shared" si="153"/>
        <v/>
      </c>
      <c r="AE382" s="677"/>
      <c r="AF382" s="677"/>
      <c r="AG382" s="678"/>
      <c r="AH382" s="454" t="str">
        <f t="shared" si="162"/>
        <v/>
      </c>
      <c r="AI382" s="454" t="str">
        <f t="shared" si="163"/>
        <v/>
      </c>
      <c r="AL382" s="449" t="str">
        <f t="shared" si="154"/>
        <v/>
      </c>
      <c r="AM382" s="449" t="str">
        <f t="shared" si="155"/>
        <v/>
      </c>
      <c r="AN382" s="451" t="str">
        <f t="shared" si="156"/>
        <v/>
      </c>
      <c r="AO382" s="451" t="str">
        <f t="shared" si="157"/>
        <v/>
      </c>
      <c r="AP382" s="447">
        <f t="shared" si="158"/>
        <v>0</v>
      </c>
      <c r="AT382" s="447">
        <v>4</v>
      </c>
      <c r="AU382" s="448" t="str">
        <f t="array" ref="AU382">IF($AT382&gt;$AR$378,"",INDEX(AL$379:AL$391,MATCH($AT382,$AP$379:$AP$391,0)))</f>
        <v/>
      </c>
      <c r="AV382" s="448" t="str">
        <f t="array" ref="AV382">IF($AT382&gt;$AR$378,"",INDEX(AM$379:AM$391,MATCH($AT382,$AP$379:$AP$391,0)))</f>
        <v/>
      </c>
      <c r="AW382" s="448" t="str">
        <f t="array" ref="AW382">IF($AT382&gt;$AR$378,"",INDEX(AN$379:AN$391,MATCH($AT382,$AP$379:$AP$391,0)))</f>
        <v/>
      </c>
      <c r="AX382" s="448" t="str">
        <f t="array" ref="AX382">IF($AT382&gt;$AR$378,"",INDEX(AO$379:AO$391,MATCH($AT382,$AP$379:$AP$391,0)))</f>
        <v/>
      </c>
      <c r="BI382"/>
      <c r="BJ382"/>
      <c r="BM382" s="80">
        <f t="shared" si="159"/>
        <v>4</v>
      </c>
      <c r="BN382" s="80" t="str">
        <f>IF(BF382=$AP$14,BI382,"xxxxx")</f>
        <v>xxxxx</v>
      </c>
      <c r="BO382" s="80" t="e">
        <f t="shared" si="160"/>
        <v>#N/A</v>
      </c>
      <c r="BP382" s="79"/>
    </row>
    <row r="383" spans="3:68" ht="37.5" hidden="1" customHeight="1" x14ac:dyDescent="0.25">
      <c r="C383" s="650"/>
      <c r="D383" s="27"/>
      <c r="E383" s="635"/>
      <c r="F383" s="635"/>
      <c r="G383" s="635"/>
      <c r="H383" s="635"/>
      <c r="I383" s="27" t="s">
        <v>25</v>
      </c>
      <c r="J383" s="284" t="s">
        <v>20</v>
      </c>
      <c r="K383" s="581"/>
      <c r="L383" s="586"/>
      <c r="M383" s="586"/>
      <c r="N383" s="586"/>
      <c r="O383" s="58"/>
      <c r="P383"/>
      <c r="Q383" s="138">
        <v>1</v>
      </c>
      <c r="S383" s="139">
        <v>1</v>
      </c>
      <c r="T383" s="453">
        <v>1</v>
      </c>
      <c r="W383" s="701"/>
      <c r="X383" s="442" t="s">
        <v>25</v>
      </c>
      <c r="Y383" s="687" t="str">
        <f t="shared" si="161"/>
        <v/>
      </c>
      <c r="Z383" s="687"/>
      <c r="AA383" s="687"/>
      <c r="AB383" s="688"/>
      <c r="AC383" s="442" t="s">
        <v>25</v>
      </c>
      <c r="AD383" s="677" t="str">
        <f t="shared" si="153"/>
        <v/>
      </c>
      <c r="AE383" s="677"/>
      <c r="AF383" s="677"/>
      <c r="AG383" s="678"/>
      <c r="AH383" s="454" t="str">
        <f t="shared" si="162"/>
        <v/>
      </c>
      <c r="AI383" s="454" t="str">
        <f t="shared" si="163"/>
        <v/>
      </c>
      <c r="AL383" s="449" t="str">
        <f t="shared" si="154"/>
        <v/>
      </c>
      <c r="AM383" s="449" t="str">
        <f t="shared" si="155"/>
        <v/>
      </c>
      <c r="AN383" s="451" t="str">
        <f t="shared" si="156"/>
        <v/>
      </c>
      <c r="AO383" s="451" t="str">
        <f t="shared" si="157"/>
        <v/>
      </c>
      <c r="AP383" s="447">
        <f t="shared" si="158"/>
        <v>0</v>
      </c>
      <c r="AT383" s="447">
        <v>5</v>
      </c>
      <c r="AU383" s="448" t="str">
        <f t="array" ref="AU383">IF($AT383&gt;$AR$378,"",INDEX(AL$379:AL$391,MATCH($AT383,$AP$379:$AP$391,0)))</f>
        <v/>
      </c>
      <c r="AV383" s="448" t="str">
        <f t="array" ref="AV383">IF($AT383&gt;$AR$378,"",INDEX(AM$379:AM$391,MATCH($AT383,$AP$379:$AP$391,0)))</f>
        <v/>
      </c>
      <c r="AW383" s="448" t="str">
        <f t="array" ref="AW383">IF($AT383&gt;$AR$378,"",INDEX(AN$379:AN$391,MATCH($AT383,$AP$379:$AP$391,0)))</f>
        <v/>
      </c>
      <c r="AX383" s="448" t="str">
        <f t="array" ref="AX383">IF($AT383&gt;$AR$378,"",INDEX(AO$379:AO$391,MATCH($AT383,$AP$379:$AP$391,0)))</f>
        <v/>
      </c>
      <c r="BI383"/>
      <c r="BJ383"/>
      <c r="BM383" s="80">
        <f t="shared" si="159"/>
        <v>5</v>
      </c>
      <c r="BN383" s="80" t="str">
        <f>IF(BF383=$AP$14,BI383,"xxxxxx")</f>
        <v>xxxxxx</v>
      </c>
      <c r="BO383" s="80" t="e">
        <f t="shared" si="160"/>
        <v>#N/A</v>
      </c>
      <c r="BP383" s="79"/>
    </row>
    <row r="384" spans="3:68" ht="37.5" hidden="1" customHeight="1" x14ac:dyDescent="0.25">
      <c r="C384" s="650"/>
      <c r="D384" s="27"/>
      <c r="E384" s="635"/>
      <c r="F384" s="635"/>
      <c r="G384" s="635"/>
      <c r="H384" s="635"/>
      <c r="I384" s="27" t="s">
        <v>25</v>
      </c>
      <c r="J384" s="284" t="s">
        <v>20</v>
      </c>
      <c r="K384" s="581"/>
      <c r="L384" s="586"/>
      <c r="M384" s="586"/>
      <c r="N384" s="586"/>
      <c r="O384" s="58"/>
      <c r="P384"/>
      <c r="Q384" s="138">
        <v>1</v>
      </c>
      <c r="S384" s="139">
        <v>1</v>
      </c>
      <c r="T384" s="453">
        <v>1</v>
      </c>
      <c r="W384" s="702"/>
      <c r="X384" s="442" t="s">
        <v>25</v>
      </c>
      <c r="Y384" s="687" t="str">
        <f t="shared" si="161"/>
        <v/>
      </c>
      <c r="Z384" s="687"/>
      <c r="AA384" s="687"/>
      <c r="AB384" s="688"/>
      <c r="AC384" s="442" t="s">
        <v>25</v>
      </c>
      <c r="AD384" s="677" t="str">
        <f t="shared" si="153"/>
        <v/>
      </c>
      <c r="AE384" s="677"/>
      <c r="AF384" s="677"/>
      <c r="AG384" s="678"/>
      <c r="AH384" s="454" t="str">
        <f t="shared" si="162"/>
        <v/>
      </c>
      <c r="AI384" s="454" t="str">
        <f t="shared" si="163"/>
        <v/>
      </c>
      <c r="AL384" s="449" t="str">
        <f t="shared" si="154"/>
        <v/>
      </c>
      <c r="AM384" s="449" t="str">
        <f t="shared" si="155"/>
        <v/>
      </c>
      <c r="AN384" s="451" t="str">
        <f t="shared" si="156"/>
        <v/>
      </c>
      <c r="AO384" s="451" t="str">
        <f t="shared" si="157"/>
        <v/>
      </c>
      <c r="AP384" s="447">
        <f t="shared" si="158"/>
        <v>0</v>
      </c>
      <c r="AT384" s="447">
        <v>6</v>
      </c>
      <c r="AU384" s="448" t="str">
        <f t="array" ref="AU384">IF($AT384&gt;$AR$378,"",INDEX(AL$379:AL$391,MATCH($AT384,$AP$379:$AP$391,0)))</f>
        <v/>
      </c>
      <c r="AV384" s="448" t="str">
        <f t="array" ref="AV384">IF($AT384&gt;$AR$378,"",INDEX(AM$379:AM$391,MATCH($AT384,$AP$379:$AP$391,0)))</f>
        <v/>
      </c>
      <c r="AW384" s="448" t="str">
        <f t="array" ref="AW384">IF($AT384&gt;$AR$378,"",INDEX(AN$379:AN$391,MATCH($AT384,$AP$379:$AP$391,0)))</f>
        <v/>
      </c>
      <c r="AX384" s="448" t="str">
        <f t="array" ref="AX384">IF($AT384&gt;$AR$378,"",INDEX(AO$379:AO$391,MATCH($AT384,$AP$379:$AP$391,0)))</f>
        <v/>
      </c>
      <c r="BI384"/>
      <c r="BJ384"/>
      <c r="BM384" s="80">
        <f t="shared" si="159"/>
        <v>6</v>
      </c>
      <c r="BN384" s="80" t="str">
        <f t="shared" ref="BN384:BN391" si="164">IF(BF384=$AP$14,BI384,"xxxxxxx")</f>
        <v>xxxxxxx</v>
      </c>
      <c r="BO384" s="80" t="e">
        <f t="shared" si="160"/>
        <v>#N/A</v>
      </c>
      <c r="BP384" s="79"/>
    </row>
    <row r="385" spans="3:68" ht="37.5" hidden="1" customHeight="1" x14ac:dyDescent="0.25">
      <c r="C385" s="650"/>
      <c r="D385" s="27"/>
      <c r="E385" s="635"/>
      <c r="F385" s="635"/>
      <c r="G385" s="635"/>
      <c r="H385" s="635"/>
      <c r="I385" s="27" t="s">
        <v>25</v>
      </c>
      <c r="J385" s="284" t="s">
        <v>20</v>
      </c>
      <c r="K385" s="581"/>
      <c r="L385" s="586"/>
      <c r="M385" s="586"/>
      <c r="N385" s="586"/>
      <c r="O385" s="58"/>
      <c r="P385"/>
      <c r="Q385" s="138">
        <v>1</v>
      </c>
      <c r="S385" s="139">
        <v>1</v>
      </c>
      <c r="T385" s="453">
        <v>1</v>
      </c>
      <c r="W385" s="506"/>
      <c r="X385" s="442" t="s">
        <v>25</v>
      </c>
      <c r="Y385" s="687" t="str">
        <f t="shared" si="161"/>
        <v/>
      </c>
      <c r="Z385" s="687"/>
      <c r="AA385" s="687"/>
      <c r="AB385" s="688"/>
      <c r="AC385" s="442" t="s">
        <v>25</v>
      </c>
      <c r="AD385" s="677" t="str">
        <f t="shared" si="153"/>
        <v/>
      </c>
      <c r="AE385" s="677"/>
      <c r="AF385" s="677"/>
      <c r="AG385" s="678"/>
      <c r="AH385" s="454" t="str">
        <f t="shared" si="162"/>
        <v/>
      </c>
      <c r="AI385" s="454" t="str">
        <f t="shared" si="163"/>
        <v/>
      </c>
      <c r="AL385" s="449" t="str">
        <f t="shared" ref="AL385:AL391" si="165">Y385</f>
        <v/>
      </c>
      <c r="AM385" s="449" t="str">
        <f t="shared" ref="AM385:AM391" si="166">AD385</f>
        <v/>
      </c>
      <c r="AN385" s="451" t="str">
        <f t="shared" ref="AN385:AO391" si="167">AH385</f>
        <v/>
      </c>
      <c r="AO385" s="451" t="str">
        <f t="shared" si="167"/>
        <v/>
      </c>
      <c r="AP385" s="447">
        <f t="shared" si="158"/>
        <v>0</v>
      </c>
      <c r="AT385" s="447">
        <v>7</v>
      </c>
      <c r="AU385" s="448" t="str">
        <f t="array" ref="AU385">IF($AT385&gt;$AR$378,"",INDEX(AL$379:AL$391,MATCH($AT385,$AP$379:$AP$391,0)))</f>
        <v/>
      </c>
      <c r="AV385" s="448" t="str">
        <f t="array" ref="AV385">IF($AT385&gt;$AR$378,"",INDEX(AM$379:AM$391,MATCH($AT385,$AP$379:$AP$391,0)))</f>
        <v/>
      </c>
      <c r="AW385" s="448" t="str">
        <f t="array" ref="AW385">IF($AT385&gt;$AR$378,"",INDEX(AN$379:AN$391,MATCH($AT385,$AP$379:$AP$391,0)))</f>
        <v/>
      </c>
      <c r="AX385" s="448" t="str">
        <f t="array" ref="AX385">IF($AT385&gt;$AR$378,"",INDEX(AO$379:AO$391,MATCH($AT385,$AP$379:$AP$391,0)))</f>
        <v/>
      </c>
      <c r="BI385"/>
      <c r="BJ385"/>
      <c r="BM385" s="80">
        <f t="shared" si="159"/>
        <v>6</v>
      </c>
      <c r="BN385" s="80" t="str">
        <f t="shared" si="164"/>
        <v>xxxxxxx</v>
      </c>
      <c r="BO385" s="80" t="e">
        <f t="shared" si="160"/>
        <v>#N/A</v>
      </c>
      <c r="BP385" s="79"/>
    </row>
    <row r="386" spans="3:68" ht="37.5" hidden="1" customHeight="1" x14ac:dyDescent="0.25">
      <c r="C386" s="650"/>
      <c r="D386" s="27"/>
      <c r="E386" s="635"/>
      <c r="F386" s="635"/>
      <c r="G386" s="635"/>
      <c r="H386" s="635"/>
      <c r="I386" s="27" t="s">
        <v>25</v>
      </c>
      <c r="J386" s="284"/>
      <c r="K386" s="581"/>
      <c r="L386" s="586"/>
      <c r="M386" s="586"/>
      <c r="N386" s="586"/>
      <c r="O386" s="58"/>
      <c r="P386"/>
      <c r="Q386" s="138">
        <v>1</v>
      </c>
      <c r="S386" s="139">
        <v>1</v>
      </c>
      <c r="T386" s="453">
        <v>1</v>
      </c>
      <c r="W386" s="506"/>
      <c r="X386" s="442" t="s">
        <v>25</v>
      </c>
      <c r="Y386" s="687" t="str">
        <f t="shared" si="161"/>
        <v/>
      </c>
      <c r="Z386" s="687"/>
      <c r="AA386" s="687"/>
      <c r="AB386" s="688"/>
      <c r="AC386" s="442" t="s">
        <v>25</v>
      </c>
      <c r="AD386" s="677" t="str">
        <f t="shared" si="153"/>
        <v/>
      </c>
      <c r="AE386" s="677"/>
      <c r="AF386" s="677"/>
      <c r="AG386" s="678"/>
      <c r="AH386" s="454" t="str">
        <f t="shared" si="162"/>
        <v/>
      </c>
      <c r="AI386" s="454" t="str">
        <f t="shared" si="163"/>
        <v/>
      </c>
      <c r="AL386" s="449" t="str">
        <f t="shared" si="165"/>
        <v/>
      </c>
      <c r="AM386" s="449" t="str">
        <f t="shared" si="166"/>
        <v/>
      </c>
      <c r="AN386" s="451" t="str">
        <f t="shared" si="167"/>
        <v/>
      </c>
      <c r="AO386" s="451" t="str">
        <f t="shared" si="167"/>
        <v/>
      </c>
      <c r="AP386" s="447">
        <f t="shared" si="158"/>
        <v>0</v>
      </c>
      <c r="AT386" s="447">
        <v>8</v>
      </c>
      <c r="AU386" s="448" t="str">
        <f t="array" ref="AU386">IF($AT386&gt;$AR$378,"",INDEX(AL$379:AL$391,MATCH($AT386,$AP$379:$AP$391,0)))</f>
        <v/>
      </c>
      <c r="AV386" s="448" t="str">
        <f t="array" ref="AV386">IF($AT386&gt;$AR$378,"",INDEX(AM$379:AM$391,MATCH($AT386,$AP$379:$AP$391,0)))</f>
        <v/>
      </c>
      <c r="AW386" s="448" t="str">
        <f t="array" ref="AW386">IF($AT386&gt;$AR$378,"",INDEX(AN$379:AN$391,MATCH($AT386,$AP$379:$AP$391,0)))</f>
        <v/>
      </c>
      <c r="AX386" s="448" t="str">
        <f t="array" ref="AX386">IF($AT386&gt;$AR$378,"",INDEX(AO$379:AO$391,MATCH($AT386,$AP$379:$AP$391,0)))</f>
        <v/>
      </c>
      <c r="BI386"/>
      <c r="BJ386"/>
      <c r="BM386" s="80">
        <f t="shared" si="159"/>
        <v>6</v>
      </c>
      <c r="BN386" s="80" t="str">
        <f t="shared" si="164"/>
        <v>xxxxxxx</v>
      </c>
      <c r="BO386" s="80" t="e">
        <f t="shared" si="160"/>
        <v>#N/A</v>
      </c>
      <c r="BP386" s="79"/>
    </row>
    <row r="387" spans="3:68" ht="37.5" hidden="1" customHeight="1" x14ac:dyDescent="0.25">
      <c r="C387" s="650"/>
      <c r="D387" s="27"/>
      <c r="E387" s="635"/>
      <c r="F387" s="635"/>
      <c r="G387" s="635"/>
      <c r="H387" s="635"/>
      <c r="I387" s="27" t="s">
        <v>25</v>
      </c>
      <c r="J387" s="284"/>
      <c r="K387" s="581"/>
      <c r="L387" s="586"/>
      <c r="M387" s="586"/>
      <c r="N387" s="586"/>
      <c r="O387" s="58"/>
      <c r="P387"/>
      <c r="Q387" s="138">
        <v>1</v>
      </c>
      <c r="S387" s="139">
        <v>1</v>
      </c>
      <c r="T387" s="453">
        <v>1</v>
      </c>
      <c r="W387" s="506"/>
      <c r="X387" s="442" t="s">
        <v>25</v>
      </c>
      <c r="Y387" s="687" t="str">
        <f t="shared" si="161"/>
        <v/>
      </c>
      <c r="Z387" s="687"/>
      <c r="AA387" s="687"/>
      <c r="AB387" s="688"/>
      <c r="AC387" s="442" t="s">
        <v>25</v>
      </c>
      <c r="AD387" s="677" t="str">
        <f t="shared" si="153"/>
        <v/>
      </c>
      <c r="AE387" s="677"/>
      <c r="AF387" s="677"/>
      <c r="AG387" s="678"/>
      <c r="AH387" s="454" t="str">
        <f t="shared" si="162"/>
        <v/>
      </c>
      <c r="AI387" s="454" t="str">
        <f t="shared" si="163"/>
        <v/>
      </c>
      <c r="AL387" s="449" t="str">
        <f t="shared" si="165"/>
        <v/>
      </c>
      <c r="AM387" s="449" t="str">
        <f t="shared" si="166"/>
        <v/>
      </c>
      <c r="AN387" s="451" t="str">
        <f t="shared" si="167"/>
        <v/>
      </c>
      <c r="AO387" s="451" t="str">
        <f t="shared" si="167"/>
        <v/>
      </c>
      <c r="AP387" s="447">
        <f t="shared" si="158"/>
        <v>0</v>
      </c>
      <c r="AT387" s="447">
        <v>9</v>
      </c>
      <c r="AU387" s="448" t="str">
        <f t="array" ref="AU387">IF($AT387&gt;$AR$378,"",INDEX(AL$379:AL$391,MATCH($AT387,$AP$379:$AP$391,0)))</f>
        <v/>
      </c>
      <c r="AV387" s="448" t="str">
        <f t="array" ref="AV387">IF($AT387&gt;$AR$378,"",INDEX(AM$379:AM$391,MATCH($AT387,$AP$379:$AP$391,0)))</f>
        <v/>
      </c>
      <c r="AW387" s="448" t="str">
        <f t="array" ref="AW387">IF($AT387&gt;$AR$378,"",INDEX(AN$379:AN$391,MATCH($AT387,$AP$379:$AP$391,0)))</f>
        <v/>
      </c>
      <c r="AX387" s="448" t="str">
        <f t="array" ref="AX387">IF($AT387&gt;$AR$378,"",INDEX(AO$379:AO$391,MATCH($AT387,$AP$379:$AP$391,0)))</f>
        <v/>
      </c>
      <c r="BI387"/>
      <c r="BJ387"/>
      <c r="BM387" s="80">
        <f t="shared" si="159"/>
        <v>6</v>
      </c>
      <c r="BN387" s="80" t="str">
        <f t="shared" si="164"/>
        <v>xxxxxxx</v>
      </c>
      <c r="BO387" s="80" t="e">
        <f t="shared" si="160"/>
        <v>#N/A</v>
      </c>
      <c r="BP387" s="79"/>
    </row>
    <row r="388" spans="3:68" ht="37.5" hidden="1" customHeight="1" x14ac:dyDescent="0.25">
      <c r="C388" s="650"/>
      <c r="D388" s="27"/>
      <c r="E388" s="635"/>
      <c r="F388" s="635"/>
      <c r="G388" s="635"/>
      <c r="H388" s="635"/>
      <c r="I388" s="27" t="s">
        <v>25</v>
      </c>
      <c r="J388" s="284"/>
      <c r="K388" s="581"/>
      <c r="L388" s="586"/>
      <c r="M388" s="586"/>
      <c r="N388" s="586"/>
      <c r="O388" s="58"/>
      <c r="P388"/>
      <c r="Q388" s="138">
        <v>1</v>
      </c>
      <c r="S388" s="139">
        <v>1</v>
      </c>
      <c r="T388" s="453">
        <v>1</v>
      </c>
      <c r="W388" s="506"/>
      <c r="X388" s="442" t="s">
        <v>25</v>
      </c>
      <c r="Y388" s="687" t="str">
        <f t="shared" si="161"/>
        <v/>
      </c>
      <c r="Z388" s="687"/>
      <c r="AA388" s="687"/>
      <c r="AB388" s="688"/>
      <c r="AC388" s="442" t="s">
        <v>25</v>
      </c>
      <c r="AD388" s="677" t="str">
        <f t="shared" si="153"/>
        <v/>
      </c>
      <c r="AE388" s="677"/>
      <c r="AF388" s="677"/>
      <c r="AG388" s="678"/>
      <c r="AH388" s="454" t="str">
        <f t="shared" si="162"/>
        <v/>
      </c>
      <c r="AI388" s="454" t="str">
        <f t="shared" si="163"/>
        <v/>
      </c>
      <c r="AL388" s="449" t="str">
        <f t="shared" si="165"/>
        <v/>
      </c>
      <c r="AM388" s="449" t="str">
        <f t="shared" si="166"/>
        <v/>
      </c>
      <c r="AN388" s="451" t="str">
        <f t="shared" si="167"/>
        <v/>
      </c>
      <c r="AO388" s="451" t="str">
        <f t="shared" si="167"/>
        <v/>
      </c>
      <c r="AP388" s="447">
        <f t="shared" si="158"/>
        <v>0</v>
      </c>
      <c r="AT388" s="447">
        <v>10</v>
      </c>
      <c r="AU388" s="448" t="str">
        <f t="array" ref="AU388">IF($AT388&gt;$AR$378,"",INDEX(AL$379:AL$391,MATCH($AT388,$AP$379:$AP$391,0)))</f>
        <v/>
      </c>
      <c r="AV388" s="448" t="str">
        <f t="array" ref="AV388">IF($AT388&gt;$AR$378,"",INDEX(AM$379:AM$391,MATCH($AT388,$AP$379:$AP$391,0)))</f>
        <v/>
      </c>
      <c r="AW388" s="448" t="str">
        <f t="array" ref="AW388">IF($AT388&gt;$AR$378,"",INDEX(AN$379:AN$391,MATCH($AT388,$AP$379:$AP$391,0)))</f>
        <v/>
      </c>
      <c r="AX388" s="448" t="str">
        <f t="array" ref="AX388">IF($AT388&gt;$AR$378,"",INDEX(AO$379:AO$391,MATCH($AT388,$AP$379:$AP$391,0)))</f>
        <v/>
      </c>
      <c r="BI388"/>
      <c r="BJ388"/>
      <c r="BM388" s="80">
        <f t="shared" si="159"/>
        <v>6</v>
      </c>
      <c r="BN388" s="80" t="str">
        <f t="shared" si="164"/>
        <v>xxxxxxx</v>
      </c>
      <c r="BO388" s="80" t="e">
        <f t="shared" si="160"/>
        <v>#N/A</v>
      </c>
      <c r="BP388" s="79"/>
    </row>
    <row r="389" spans="3:68" ht="37.5" hidden="1" customHeight="1" x14ac:dyDescent="0.25">
      <c r="C389" s="650"/>
      <c r="D389" s="27"/>
      <c r="E389" s="635"/>
      <c r="F389" s="635"/>
      <c r="G389" s="635"/>
      <c r="H389" s="635"/>
      <c r="I389" s="27" t="s">
        <v>25</v>
      </c>
      <c r="J389" s="284"/>
      <c r="K389" s="581"/>
      <c r="L389" s="586"/>
      <c r="M389" s="586"/>
      <c r="N389" s="586"/>
      <c r="O389" s="58"/>
      <c r="P389"/>
      <c r="Q389" s="138">
        <v>1</v>
      </c>
      <c r="S389" s="139">
        <v>1</v>
      </c>
      <c r="T389" s="453">
        <v>1</v>
      </c>
      <c r="W389" s="506"/>
      <c r="X389" s="442" t="s">
        <v>25</v>
      </c>
      <c r="Y389" s="687" t="str">
        <f t="shared" si="161"/>
        <v/>
      </c>
      <c r="Z389" s="687"/>
      <c r="AA389" s="687"/>
      <c r="AB389" s="688"/>
      <c r="AC389" s="442" t="s">
        <v>25</v>
      </c>
      <c r="AD389" s="677" t="str">
        <f t="shared" si="153"/>
        <v/>
      </c>
      <c r="AE389" s="677"/>
      <c r="AF389" s="677"/>
      <c r="AG389" s="678"/>
      <c r="AH389" s="454" t="str">
        <f t="shared" si="162"/>
        <v/>
      </c>
      <c r="AI389" s="454" t="str">
        <f t="shared" si="163"/>
        <v/>
      </c>
      <c r="AL389" s="449" t="str">
        <f t="shared" si="165"/>
        <v/>
      </c>
      <c r="AM389" s="449" t="str">
        <f t="shared" si="166"/>
        <v/>
      </c>
      <c r="AN389" s="451" t="str">
        <f t="shared" si="167"/>
        <v/>
      </c>
      <c r="AO389" s="451" t="str">
        <f t="shared" si="167"/>
        <v/>
      </c>
      <c r="AP389" s="447">
        <f t="shared" si="158"/>
        <v>0</v>
      </c>
      <c r="AT389" s="447">
        <v>11</v>
      </c>
      <c r="AU389" s="448" t="str">
        <f t="array" ref="AU389">IF($AT389&gt;$AR$378,"",INDEX(AL$379:AL$391,MATCH($AT389,$AP$379:$AP$391,0)))</f>
        <v/>
      </c>
      <c r="AV389" s="448" t="str">
        <f t="array" ref="AV389">IF($AT389&gt;$AR$378,"",INDEX(AM$379:AM$391,MATCH($AT389,$AP$379:$AP$391,0)))</f>
        <v/>
      </c>
      <c r="AW389" s="448" t="str">
        <f t="array" ref="AW389">IF($AT389&gt;$AR$378,"",INDEX(AN$379:AN$391,MATCH($AT389,$AP$379:$AP$391,0)))</f>
        <v/>
      </c>
      <c r="AX389" s="448" t="str">
        <f t="array" ref="AX389">IF($AT389&gt;$AR$378,"",INDEX(AO$379:AO$391,MATCH($AT389,$AP$379:$AP$391,0)))</f>
        <v/>
      </c>
      <c r="BI389"/>
      <c r="BJ389"/>
      <c r="BM389" s="80">
        <f t="shared" si="159"/>
        <v>6</v>
      </c>
      <c r="BN389" s="80" t="str">
        <f t="shared" si="164"/>
        <v>xxxxxxx</v>
      </c>
      <c r="BO389" s="80" t="e">
        <f t="shared" si="160"/>
        <v>#N/A</v>
      </c>
      <c r="BP389" s="79"/>
    </row>
    <row r="390" spans="3:68" ht="37.5" hidden="1" customHeight="1" x14ac:dyDescent="0.25">
      <c r="C390" s="650"/>
      <c r="D390" s="27"/>
      <c r="E390" s="635"/>
      <c r="F390" s="635"/>
      <c r="G390" s="635"/>
      <c r="H390" s="635"/>
      <c r="I390" s="27" t="s">
        <v>25</v>
      </c>
      <c r="J390" s="284"/>
      <c r="K390" s="581"/>
      <c r="L390" s="586"/>
      <c r="M390" s="586"/>
      <c r="N390" s="586"/>
      <c r="O390" s="58"/>
      <c r="P390"/>
      <c r="Q390" s="138">
        <v>1</v>
      </c>
      <c r="S390" s="139">
        <v>1</v>
      </c>
      <c r="T390" s="453">
        <v>1</v>
      </c>
      <c r="W390" s="506"/>
      <c r="X390" s="442" t="s">
        <v>25</v>
      </c>
      <c r="Y390" s="687" t="str">
        <f t="shared" si="161"/>
        <v/>
      </c>
      <c r="Z390" s="687"/>
      <c r="AA390" s="687"/>
      <c r="AB390" s="688"/>
      <c r="AC390" s="442" t="s">
        <v>25</v>
      </c>
      <c r="AD390" s="677" t="str">
        <f t="shared" ref="AD390" si="168">IF(J390=0,"",J390)</f>
        <v/>
      </c>
      <c r="AE390" s="677"/>
      <c r="AF390" s="677"/>
      <c r="AG390" s="678"/>
      <c r="AH390" s="454" t="str">
        <f t="shared" ref="AH390" si="169">LOOKUP(S390,$AL$13:$AL$16,$AM$13:$AM$16)</f>
        <v/>
      </c>
      <c r="AI390" s="454" t="str">
        <f t="shared" ref="AI390" si="170">LOOKUP(T390,$AL$13:$AL$16,$AN$13:$AN$16)</f>
        <v/>
      </c>
      <c r="AL390" s="449" t="str">
        <f t="shared" ref="AL390" si="171">Y390</f>
        <v/>
      </c>
      <c r="AM390" s="449" t="str">
        <f t="shared" ref="AM390" si="172">AD390</f>
        <v/>
      </c>
      <c r="AN390" s="451" t="str">
        <f t="shared" ref="AN390" si="173">AH390</f>
        <v/>
      </c>
      <c r="AO390" s="451" t="str">
        <f t="shared" ref="AO390" si="174">AI390</f>
        <v/>
      </c>
      <c r="AP390" s="447">
        <f>SUM(AND(AN390=$AO$34, AO390=$AP$34),AP389)</f>
        <v>0</v>
      </c>
      <c r="AT390" s="447">
        <v>12</v>
      </c>
      <c r="AU390" s="448" t="str">
        <f t="array" ref="AU390">IF($AT390&gt;$AR$378,"",INDEX(AL$379:AL$391,MATCH($AT390,$AP$379:$AP$391,0)))</f>
        <v/>
      </c>
      <c r="AV390" s="448" t="str">
        <f t="array" ref="AV390">IF($AT390&gt;$AR$378,"",INDEX(AM$379:AM$391,MATCH($AT390,$AP$379:$AP$391,0)))</f>
        <v/>
      </c>
      <c r="AW390" s="448" t="str">
        <f t="array" ref="AW390">IF($AT390&gt;$AR$378,"",INDEX(AN$379:AN$391,MATCH($AT390,$AP$379:$AP$391,0)))</f>
        <v/>
      </c>
      <c r="AX390" s="448" t="str">
        <f t="array" ref="AX390">IF($AT390&gt;$AR$378,"",INDEX(AO$379:AO$391,MATCH($AT390,$AP$379:$AP$391,0)))</f>
        <v/>
      </c>
      <c r="BI390"/>
      <c r="BJ390"/>
      <c r="BM390" s="80">
        <f t="shared" ref="BM390" si="175">COUNTIF($BN$97:$BN$102,"&lt;="&amp;BN390)</f>
        <v>6</v>
      </c>
      <c r="BN390" s="80" t="str">
        <f t="shared" ref="BN390" si="176">IF(BF390=$AP$14,BI390,"xxxxxxx")</f>
        <v>xxxxxxx</v>
      </c>
      <c r="BO390" s="80" t="e">
        <f t="shared" si="160"/>
        <v>#N/A</v>
      </c>
      <c r="BP390" s="79"/>
    </row>
    <row r="391" spans="3:68" ht="37.5" hidden="1" customHeight="1" x14ac:dyDescent="0.25">
      <c r="C391" s="650"/>
      <c r="D391" s="27"/>
      <c r="E391" s="635"/>
      <c r="F391" s="635"/>
      <c r="G391" s="635"/>
      <c r="H391" s="635"/>
      <c r="I391" s="27" t="s">
        <v>25</v>
      </c>
      <c r="J391" s="289"/>
      <c r="K391" s="584"/>
      <c r="L391" s="586"/>
      <c r="M391" s="586"/>
      <c r="N391" s="586"/>
      <c r="O391" s="58"/>
      <c r="P391"/>
      <c r="Q391" s="138">
        <v>1</v>
      </c>
      <c r="S391" s="139">
        <v>1</v>
      </c>
      <c r="T391" s="453">
        <v>1</v>
      </c>
      <c r="W391" s="506"/>
      <c r="X391" s="442" t="s">
        <v>25</v>
      </c>
      <c r="Y391" s="687" t="str">
        <f t="shared" si="161"/>
        <v/>
      </c>
      <c r="Z391" s="687"/>
      <c r="AA391" s="687"/>
      <c r="AB391" s="688"/>
      <c r="AC391" s="442" t="s">
        <v>25</v>
      </c>
      <c r="AD391" s="677" t="str">
        <f t="shared" si="153"/>
        <v/>
      </c>
      <c r="AE391" s="677"/>
      <c r="AF391" s="677"/>
      <c r="AG391" s="678"/>
      <c r="AH391" s="454" t="str">
        <f t="shared" si="162"/>
        <v/>
      </c>
      <c r="AI391" s="454" t="str">
        <f t="shared" si="163"/>
        <v/>
      </c>
      <c r="AL391" s="449" t="str">
        <f t="shared" si="165"/>
        <v/>
      </c>
      <c r="AM391" s="449" t="str">
        <f t="shared" si="166"/>
        <v/>
      </c>
      <c r="AN391" s="451" t="str">
        <f t="shared" si="167"/>
        <v/>
      </c>
      <c r="AO391" s="451" t="str">
        <f t="shared" si="167"/>
        <v/>
      </c>
      <c r="AP391" s="447">
        <f>SUM(AND(AN391=$AO$34, AO391=$AP$34),AP390)</f>
        <v>0</v>
      </c>
      <c r="AT391" s="447">
        <v>13</v>
      </c>
      <c r="AU391" s="448" t="str">
        <f t="array" ref="AU391">IF($AT391&gt;$AR$378,"",INDEX(AL$379:AL$391,MATCH($AT391,$AP$379:$AP$391,0)))</f>
        <v/>
      </c>
      <c r="AV391" s="448" t="str">
        <f t="array" ref="AV391">IF($AT391&gt;$AR$378,"",INDEX(AM$379:AM$391,MATCH($AT391,$AP$379:$AP$391,0)))</f>
        <v/>
      </c>
      <c r="AW391" s="448" t="str">
        <f t="array" ref="AW391">IF($AT391&gt;$AR$378,"",INDEX(AN$379:AN$391,MATCH($AT391,$AP$379:$AP$391,0)))</f>
        <v/>
      </c>
      <c r="AX391" s="448" t="str">
        <f t="array" ref="AX391">IF($AT391&gt;$AR$378,"",INDEX(AO$379:AO$391,MATCH($AT391,$AP$379:$AP$391,0)))</f>
        <v/>
      </c>
      <c r="BI391"/>
      <c r="BJ391"/>
      <c r="BM391" s="80">
        <f t="shared" si="159"/>
        <v>6</v>
      </c>
      <c r="BN391" s="80" t="str">
        <f t="shared" si="164"/>
        <v>xxxxxxx</v>
      </c>
      <c r="BO391" s="80" t="e">
        <f t="shared" si="160"/>
        <v>#N/A</v>
      </c>
      <c r="BP391" s="79"/>
    </row>
    <row r="392" spans="3:68" hidden="1" x14ac:dyDescent="0.25">
      <c r="C392" s="151"/>
      <c r="D392" s="152"/>
      <c r="E392" s="152"/>
      <c r="F392" s="152"/>
      <c r="G392" s="152"/>
      <c r="H392" s="152"/>
      <c r="I392" s="152"/>
      <c r="J392" s="152"/>
      <c r="W392" s="455" t="s">
        <v>52</v>
      </c>
      <c r="X392" s="456"/>
      <c r="Y392" s="455" t="s">
        <v>53</v>
      </c>
      <c r="Z392" s="457"/>
      <c r="AA392" s="118"/>
      <c r="AC392" s="455" t="str">
        <f>W392</f>
        <v>BENEFITS SECTION</v>
      </c>
      <c r="AD392" s="458"/>
      <c r="AF392" s="455" t="s">
        <v>53</v>
      </c>
      <c r="AG392" s="459"/>
    </row>
    <row r="393" spans="3:68" ht="0.95" hidden="1" customHeight="1" x14ac:dyDescent="0.25">
      <c r="C393" s="259"/>
      <c r="D393" s="260"/>
      <c r="E393" s="260"/>
      <c r="F393" s="260"/>
      <c r="G393" s="260"/>
      <c r="H393" s="260"/>
      <c r="I393" s="260"/>
      <c r="J393" s="260"/>
      <c r="W393" s="455"/>
      <c r="X393" s="456"/>
      <c r="Y393" s="455"/>
      <c r="Z393" s="457"/>
      <c r="AA393" s="118"/>
      <c r="AC393" s="455"/>
      <c r="AD393" s="458"/>
      <c r="AF393" s="455"/>
      <c r="AG393" s="459"/>
    </row>
    <row r="394" spans="3:68" ht="0.95" hidden="1" customHeight="1" x14ac:dyDescent="0.25">
      <c r="C394" s="259"/>
      <c r="D394" s="260"/>
      <c r="E394" s="260"/>
      <c r="F394" s="260"/>
      <c r="G394" s="260"/>
      <c r="H394" s="260"/>
      <c r="I394" s="260"/>
      <c r="J394" s="260"/>
      <c r="W394" s="455"/>
      <c r="X394" s="456"/>
      <c r="Y394" s="455"/>
      <c r="Z394" s="457"/>
      <c r="AA394" s="118"/>
      <c r="AC394" s="455"/>
      <c r="AD394" s="458"/>
      <c r="AF394" s="455"/>
      <c r="AG394" s="459"/>
    </row>
    <row r="395" spans="3:68" ht="15" hidden="1" customHeight="1" x14ac:dyDescent="0.25">
      <c r="C395" s="151"/>
      <c r="D395" s="152"/>
      <c r="E395" s="152"/>
      <c r="F395" s="152"/>
      <c r="G395" s="152"/>
      <c r="H395" s="152"/>
      <c r="I395" s="152"/>
      <c r="J395" s="152"/>
      <c r="W395" s="456"/>
      <c r="X395" s="456"/>
      <c r="Y395" s="456"/>
      <c r="Z395" s="457"/>
      <c r="AA395" s="118"/>
      <c r="AC395" s="456"/>
      <c r="AD395" s="458"/>
      <c r="AF395" s="456"/>
      <c r="AG395" s="459"/>
    </row>
    <row r="396" spans="3:68" hidden="1" x14ac:dyDescent="0.25">
      <c r="C396" s="151"/>
      <c r="D396" s="152"/>
      <c r="E396" s="152"/>
      <c r="F396" s="152"/>
      <c r="G396" s="152"/>
      <c r="H396" s="152"/>
      <c r="I396" s="152"/>
      <c r="J396" s="152"/>
      <c r="W396" s="460" t="s">
        <v>2</v>
      </c>
      <c r="X396" s="460" t="s">
        <v>54</v>
      </c>
      <c r="Y396" s="460" t="s">
        <v>2</v>
      </c>
      <c r="Z396" s="460" t="s">
        <v>55</v>
      </c>
      <c r="AA396" s="118"/>
      <c r="AC396" s="461" t="str">
        <f>W396</f>
        <v>Sample REDD+ Actions</v>
      </c>
      <c r="AD396" s="461" t="str">
        <f>X396</f>
        <v>Sample Benefits</v>
      </c>
      <c r="AE396" s="410" t="s">
        <v>20</v>
      </c>
      <c r="AF396" s="461" t="s">
        <v>2</v>
      </c>
      <c r="AG396" s="377" t="s">
        <v>55</v>
      </c>
      <c r="AH396" s="462" t="s">
        <v>20</v>
      </c>
      <c r="AL396" s="335"/>
    </row>
    <row r="397" spans="3:68" hidden="1" x14ac:dyDescent="0.25">
      <c r="C397" s="151"/>
      <c r="D397" s="152"/>
      <c r="E397" s="152"/>
      <c r="F397" s="152"/>
      <c r="G397" s="152"/>
      <c r="H397" s="152"/>
      <c r="I397" s="152"/>
      <c r="J397" s="152"/>
      <c r="W397" s="598" t="str">
        <f>$W$113</f>
        <v>CLIQUEZ POUR UN EXEMPLE:</v>
      </c>
      <c r="X397" s="598" t="str">
        <f>$X$113</f>
        <v>(Pour voir un exemple de bénéfice, sélectionnez tout d'abord un exemple d’action REDD+ dans la liste déroulante de gauche.)</v>
      </c>
      <c r="Y397" s="598" t="str">
        <f>$Y$113</f>
        <v>CLIQUEZ POUR UN EXEMPLE:</v>
      </c>
      <c r="Z397" s="598" t="str">
        <f>$Z$113</f>
        <v>(Pour voir un exemple de risque, sélectionnez tout d'abord un exemple d’action REDD+ dans la liste déroulante de gauche.)</v>
      </c>
      <c r="AA397" s="410" t="s">
        <v>20</v>
      </c>
      <c r="AC397" s="463" t="str">
        <f>W397</f>
        <v>CLIQUEZ POUR UN EXEMPLE:</v>
      </c>
      <c r="AD397" s="464" t="str">
        <f>X397</f>
        <v>(Pour voir un exemple de bénéfice, sélectionnez tout d'abord un exemple d’action REDD+ dans la liste déroulante de gauche.)</v>
      </c>
      <c r="AE397" s="465">
        <v>1</v>
      </c>
      <c r="AF397" s="463" t="str">
        <f>Y397</f>
        <v>CLIQUEZ POUR UN EXEMPLE:</v>
      </c>
      <c r="AG397" s="463" t="str">
        <f>Z397</f>
        <v>(Pour voir un exemple de risque, sélectionnez tout d'abord un exemple d’action REDD+ dans la liste déroulante de gauche.)</v>
      </c>
      <c r="AH397" s="462" t="s">
        <v>20</v>
      </c>
    </row>
    <row r="398" spans="3:68" hidden="1" x14ac:dyDescent="0.25">
      <c r="W398" s="387" t="s">
        <v>166</v>
      </c>
      <c r="X398" s="387" t="s">
        <v>364</v>
      </c>
      <c r="Y398" s="387" t="s">
        <v>166</v>
      </c>
      <c r="Z398" s="387" t="s">
        <v>365</v>
      </c>
      <c r="AA398" s="466" t="s">
        <v>61</v>
      </c>
      <c r="AC398" s="467" t="str">
        <f>CONCATENATE(AA398,"     ", W398)</f>
        <v>e.g.:     Général.</v>
      </c>
      <c r="AD398" s="467" t="str">
        <f>CONCATENATE(AA398,"     ", X398)</f>
        <v>e.g.:     Assurer la participation des parties prenantes aux processus REDD+ peut accroître les opportunités pour la participation plus largement, en mettant en place les mécanismes pertinents.</v>
      </c>
      <c r="AE398" s="465">
        <v>2</v>
      </c>
      <c r="AF398" s="467" t="str">
        <f>CONCATENATE(AA398,"     ", Y398)</f>
        <v>e.g.:     Général.</v>
      </c>
      <c r="AG398" s="467" t="str">
        <f>CONCATENATE(AA398,"     ", Z398)</f>
        <v>e.g.:     Manquer de fournir les informations appropriées aux parties prenantes peut les empêcher de participer effectivement et véritablement et créer des frustrations vis-à-vis du processus REDD+.</v>
      </c>
      <c r="AH398" s="462" t="s">
        <v>20</v>
      </c>
    </row>
    <row r="399" spans="3:68" hidden="1" x14ac:dyDescent="0.25">
      <c r="F399" s="36" t="s">
        <v>20</v>
      </c>
      <c r="P399" s="52"/>
      <c r="S399" s="52"/>
      <c r="W399" s="387" t="s">
        <v>366</v>
      </c>
      <c r="X399" s="387" t="s">
        <v>367</v>
      </c>
      <c r="Y399" s="387" t="s">
        <v>368</v>
      </c>
      <c r="Z399" s="387" t="s">
        <v>369</v>
      </c>
      <c r="AA399" s="466" t="str">
        <f>$AA$214</f>
        <v>e.g.:</v>
      </c>
      <c r="AC399" s="467" t="str">
        <f>CONCATENATE(AA399,"     ", W399)</f>
        <v>e.g.:     Étendre la gestion communautaire des forêts.</v>
      </c>
      <c r="AD399" s="467" t="str">
        <f>CONCATENATE(AA399,"     ", X399)</f>
        <v>e.g.:     Étendre la gestion communautaire des forêts peut augmenter le nombre et les groupes de parties prenantes impliqués dans la prise de décision concernant leurs forêts locales.</v>
      </c>
      <c r="AE399" s="465">
        <v>3</v>
      </c>
      <c r="AF399" s="467" t="str">
        <f>CONCATENATE(AA399,"     ", Y399)</f>
        <v>e.g.:     Consultation (condition préalable).</v>
      </c>
      <c r="AG399" s="467" t="str">
        <f>CONCATENATE(AA399,"     ", Z399)</f>
        <v>e.g.:     Le groupe consulté peut représenter les parties prenantes de manière inégale.</v>
      </c>
      <c r="AH399" s="462" t="s">
        <v>20</v>
      </c>
    </row>
    <row r="400" spans="3:68" hidden="1" x14ac:dyDescent="0.25">
      <c r="F400" s="36"/>
      <c r="P400" s="52"/>
      <c r="S400" s="52"/>
      <c r="X400" s="469"/>
      <c r="Y400" s="470"/>
      <c r="AH400" s="462" t="s">
        <v>20</v>
      </c>
    </row>
    <row r="401" spans="3:68" hidden="1" x14ac:dyDescent="0.25">
      <c r="F401" s="36"/>
      <c r="P401" s="52"/>
      <c r="S401" s="52"/>
      <c r="X401" s="469"/>
      <c r="Y401" s="470"/>
    </row>
    <row r="402" spans="3:68" hidden="1" x14ac:dyDescent="0.25">
      <c r="D402" s="96"/>
      <c r="BI402"/>
      <c r="BJ402"/>
      <c r="BK402"/>
      <c r="BL402"/>
      <c r="BM402"/>
      <c r="BN402"/>
      <c r="BO402"/>
      <c r="BP402"/>
    </row>
    <row r="403" spans="3:68" hidden="1" x14ac:dyDescent="0.25">
      <c r="BI403"/>
      <c r="BJ403"/>
      <c r="BK403"/>
      <c r="BL403"/>
      <c r="BM403"/>
      <c r="BN403"/>
      <c r="BO403"/>
      <c r="BP403"/>
    </row>
    <row r="404" spans="3:68" hidden="1" x14ac:dyDescent="0.25">
      <c r="BI404"/>
      <c r="BJ404"/>
      <c r="BK404"/>
      <c r="BL404"/>
      <c r="BM404"/>
      <c r="BN404"/>
      <c r="BO404"/>
      <c r="BP404"/>
    </row>
    <row r="405" spans="3:68" hidden="1" x14ac:dyDescent="0.25">
      <c r="BI405"/>
      <c r="BJ405"/>
      <c r="BK405"/>
      <c r="BL405"/>
      <c r="BM405"/>
      <c r="BN405"/>
      <c r="BO405"/>
      <c r="BP405"/>
    </row>
    <row r="406" spans="3:68" hidden="1" x14ac:dyDescent="0.25">
      <c r="N406" s="101"/>
      <c r="BI406"/>
      <c r="BJ406"/>
      <c r="BK406"/>
      <c r="BL406"/>
      <c r="BM406"/>
      <c r="BN406"/>
      <c r="BO406"/>
      <c r="BP406"/>
    </row>
    <row r="407" spans="3:68" hidden="1" x14ac:dyDescent="0.25">
      <c r="D407" s="97"/>
      <c r="N407" s="101"/>
      <c r="BH407" s="100" t="s">
        <v>20</v>
      </c>
      <c r="BI407"/>
      <c r="BJ407"/>
      <c r="BK407"/>
      <c r="BL407"/>
      <c r="BM407"/>
      <c r="BN407"/>
      <c r="BO407"/>
      <c r="BP407"/>
    </row>
    <row r="408" spans="3:68" hidden="1" x14ac:dyDescent="0.25">
      <c r="D408" s="98"/>
      <c r="N408" s="101"/>
      <c r="S408" s="52"/>
      <c r="BH408" s="36" t="s">
        <v>20</v>
      </c>
      <c r="BI408"/>
      <c r="BJ408"/>
      <c r="BK408"/>
      <c r="BL408"/>
      <c r="BM408"/>
      <c r="BN408"/>
      <c r="BO408"/>
      <c r="BP408"/>
    </row>
    <row r="409" spans="3:68" hidden="1" x14ac:dyDescent="0.25">
      <c r="N409" s="101"/>
      <c r="BH409" s="36" t="s">
        <v>20</v>
      </c>
      <c r="BI409"/>
      <c r="BJ409"/>
      <c r="BK409"/>
      <c r="BL409"/>
      <c r="BM409"/>
      <c r="BN409"/>
      <c r="BO409"/>
      <c r="BP409"/>
    </row>
    <row r="410" spans="3:68" hidden="1" x14ac:dyDescent="0.25">
      <c r="N410" s="101"/>
      <c r="BH410" s="36" t="s">
        <v>20</v>
      </c>
      <c r="BI410"/>
      <c r="BJ410"/>
      <c r="BK410"/>
      <c r="BL410"/>
      <c r="BM410"/>
      <c r="BN410"/>
      <c r="BO410"/>
      <c r="BP410"/>
    </row>
    <row r="411" spans="3:68" ht="155.1" hidden="1" customHeight="1" x14ac:dyDescent="0.25">
      <c r="C411" s="636" t="str">
        <f>W411</f>
        <v>Garantie (e) - Mesures qui soient compatibles avec la préservation des forêts naturelles et de la diversité biologique, en veillant à ce que les activités [REDD+] ne se prêtent pas à une conversion des forêts naturelles mais incitent plutôt à protéger et à conserver ces forêts et les services rendus par leurs écosystèmes, ainsi qu’à renforcer d’autres avantages sociaux et environnementaux.</v>
      </c>
      <c r="D411" s="636"/>
      <c r="E411" s="636"/>
      <c r="F411" s="636"/>
      <c r="G411" s="636"/>
      <c r="H411" s="636"/>
      <c r="I411" s="636"/>
      <c r="J411" s="636"/>
      <c r="K411" s="636"/>
      <c r="L411" s="636"/>
      <c r="M411" s="636"/>
      <c r="N411" s="636"/>
      <c r="W411" s="698" t="str">
        <f>CONCATENATE($W$18, " - ",$X$18)</f>
        <v>Garantie (e) - Mesures qui soient compatibles avec la préservation des forêts naturelles et de la diversité biologique, en veillant à ce que les activités [REDD+] ne se prêtent pas à une conversion des forêts naturelles mais incitent plutôt à protéger et à conserver ces forêts et les services rendus par leurs écosystèmes, ainsi qu’à renforcer d’autres avantages sociaux et environnementaux.</v>
      </c>
      <c r="X411" s="698"/>
      <c r="Y411" s="698"/>
      <c r="Z411" s="698"/>
      <c r="AA411" s="698"/>
      <c r="AB411" s="698"/>
      <c r="AC411" s="698"/>
      <c r="AD411" s="698"/>
      <c r="AE411" s="698"/>
      <c r="AF411" s="698"/>
      <c r="AG411" s="698"/>
      <c r="AH411" s="698"/>
      <c r="BG411" s="36"/>
      <c r="BN411" s="75"/>
      <c r="BO411"/>
      <c r="BP411"/>
    </row>
    <row r="412" spans="3:68" hidden="1" x14ac:dyDescent="0.25">
      <c r="P412"/>
      <c r="S412" s="52"/>
      <c r="BN412" s="75"/>
      <c r="BO412"/>
      <c r="BP412"/>
    </row>
    <row r="413" spans="3:68" ht="18.75" hidden="1" x14ac:dyDescent="0.3">
      <c r="C413" s="7" t="str">
        <f>W413</f>
        <v>Mode d'emploi :</v>
      </c>
      <c r="D413" s="151"/>
      <c r="E413" s="151"/>
      <c r="F413" s="151"/>
      <c r="G413" s="151"/>
      <c r="H413" s="151"/>
      <c r="I413" s="151"/>
      <c r="J413" s="151"/>
      <c r="W413" s="472" t="str">
        <f>$W$39</f>
        <v>Mode d'emploi :</v>
      </c>
      <c r="BN413" s="75"/>
      <c r="BO413"/>
      <c r="BP413"/>
    </row>
    <row r="414" spans="3:68" ht="15" hidden="1" customHeight="1" x14ac:dyDescent="0.3">
      <c r="C414" s="7"/>
      <c r="D414" s="151"/>
      <c r="E414" s="151"/>
      <c r="F414" s="151"/>
      <c r="G414" s="151"/>
      <c r="H414" s="151"/>
      <c r="I414" s="151"/>
      <c r="J414" s="151"/>
      <c r="W414" s="384"/>
      <c r="BN414" s="75"/>
      <c r="BO414"/>
      <c r="BP414"/>
    </row>
    <row r="415" spans="3:68" ht="159.94999999999999" hidden="1" customHeight="1" x14ac:dyDescent="0.25">
      <c r="C415" s="680" t="str">
        <f>W415</f>
        <v>• Passez en revue les problématiques à considérer.
• Répondez par ‘Oui’ ou ‘Non’ aux questions d'orientation (le cas échéant). Au cas où vous manquez d'informations pour répondre à la question, vous pouvez choisir «Ne sait pas».
• Importez les bénéfices et les risques dans le Tableau 2.
• Étudiez les bénéfices et les risques générés automatiquement pour s’assurer qu’ils sont appropriés au contexte national et assignez-les à des actions REDD+ spécifiques. Si plus d’une action est associée à un bénéfice ou un risque, copier et coller le texte du bénéfice ou du risque dans une des lignes vides. Si le bénéfice ou le risque ne se rapporte pas à une action REDD+ spécifique, il peut être classé dans la catégorie Général.
• Ajoutez les autres bénéfices et risques pertinents pour la garantie considérée.
• Indiquez la probabilité et l'impact des bénéfices ou des risques particuliers.</v>
      </c>
      <c r="D415" s="680"/>
      <c r="E415" s="680"/>
      <c r="F415" s="680"/>
      <c r="G415" s="680"/>
      <c r="H415" s="680"/>
      <c r="I415" s="680"/>
      <c r="J415" s="680"/>
      <c r="K415" s="680"/>
      <c r="L415" s="680"/>
      <c r="M415" s="282"/>
      <c r="W415" s="699" t="str">
        <f>$W$41</f>
        <v>• Passez en revue les problématiques à considérer.
• Répondez par ‘Oui’ ou ‘Non’ aux questions d'orientation (le cas échéant). Au cas où vous manquez d'informations pour répondre à la question, vous pouvez choisir «Ne sait pas».
• Importez les bénéfices et les risques dans le Tableau 2.
• Étudiez les bénéfices et les risques générés automatiquement pour s’assurer qu’ils sont appropriés au contexte national et assignez-les à des actions REDD+ spécifiques. Si plus d’une action est associée à un bénéfice ou un risque, copier et coller le texte du bénéfice ou du risque dans une des lignes vides. Si le bénéfice ou le risque ne se rapporte pas à une action REDD+ spécifique, il peut être classé dans la catégorie Général.
• Ajoutez les autres bénéfices et risques pertinents pour la garantie considérée.
• Indiquez la probabilité et l'impact des bénéfices ou des risques particuliers.</v>
      </c>
      <c r="X415" s="699"/>
      <c r="Y415" s="699"/>
      <c r="Z415" s="699"/>
      <c r="AA415" s="699"/>
      <c r="AB415" s="699"/>
      <c r="AC415" s="699"/>
      <c r="AD415" s="699"/>
      <c r="AE415" s="699"/>
      <c r="AF415" s="385"/>
      <c r="AG415" s="385"/>
      <c r="BN415" s="75"/>
      <c r="BO415"/>
      <c r="BP415"/>
    </row>
    <row r="416" spans="3:68" ht="22.5" hidden="1" customHeight="1" x14ac:dyDescent="0.25">
      <c r="BN416" s="75"/>
      <c r="BO416"/>
      <c r="BP416"/>
    </row>
    <row r="417" spans="3:72" ht="18.75" hidden="1" x14ac:dyDescent="0.3">
      <c r="C417" s="7" t="str">
        <f>W417</f>
        <v>Problématiques à considérer :</v>
      </c>
      <c r="D417" s="152"/>
      <c r="E417" s="152"/>
      <c r="F417" s="152"/>
      <c r="G417" s="152"/>
      <c r="H417" s="152"/>
      <c r="I417" s="152"/>
      <c r="J417" s="152"/>
      <c r="W417" s="472" t="str">
        <f>$W$43</f>
        <v>Problématiques à considérer :</v>
      </c>
      <c r="BN417" s="75"/>
      <c r="BO417"/>
      <c r="BP417"/>
    </row>
    <row r="418" spans="3:72" hidden="1" x14ac:dyDescent="0.25">
      <c r="BN418" s="75"/>
      <c r="BO418"/>
      <c r="BP418"/>
    </row>
    <row r="419" spans="3:72" ht="15" hidden="1" customHeight="1" x14ac:dyDescent="0.25">
      <c r="C419" s="264" t="str">
        <f t="shared" ref="C419:D424" si="177">W419</f>
        <v>1.</v>
      </c>
      <c r="D419" s="629" t="str">
        <f t="shared" si="177"/>
        <v>Définition de la forêt naturelle et compréhension de la distribution des forêts naturelles.</v>
      </c>
      <c r="E419" s="629"/>
      <c r="F419" s="629"/>
      <c r="G419" s="629"/>
      <c r="H419" s="629"/>
      <c r="I419" s="629"/>
      <c r="J419" s="629"/>
      <c r="K419" s="629"/>
      <c r="L419" s="629"/>
      <c r="M419" s="280"/>
      <c r="W419" s="386" t="s">
        <v>108</v>
      </c>
      <c r="X419" s="387" t="s">
        <v>370</v>
      </c>
      <c r="Y419" s="388"/>
      <c r="Z419" s="388"/>
      <c r="AA419" s="388"/>
      <c r="AB419" s="388"/>
      <c r="BG419" s="36"/>
      <c r="BN419" s="75"/>
      <c r="BO419"/>
      <c r="BP419"/>
    </row>
    <row r="420" spans="3:72" ht="15" hidden="1" customHeight="1" x14ac:dyDescent="0.25">
      <c r="C420" s="264" t="str">
        <f t="shared" si="177"/>
        <v>2.</v>
      </c>
      <c r="D420" s="629" t="str">
        <f t="shared" si="177"/>
        <v>Compréhension des impacts potentiels des options de politiques REDD+ sur la biodiversité et les services écosystémiques fournis par les forêts.</v>
      </c>
      <c r="E420" s="629"/>
      <c r="F420" s="629"/>
      <c r="G420" s="629"/>
      <c r="H420" s="629"/>
      <c r="I420" s="629"/>
      <c r="J420" s="629"/>
      <c r="K420" s="629"/>
      <c r="L420" s="629"/>
      <c r="M420" s="280"/>
      <c r="W420" s="386" t="s">
        <v>109</v>
      </c>
      <c r="X420" s="387" t="s">
        <v>371</v>
      </c>
      <c r="Y420" s="388"/>
      <c r="Z420" s="388"/>
      <c r="AA420" s="388"/>
      <c r="AB420" s="388"/>
      <c r="BG420" s="36"/>
      <c r="BN420" s="75"/>
      <c r="BO420"/>
      <c r="BP420"/>
    </row>
    <row r="421" spans="3:72" ht="30" hidden="1" customHeight="1" x14ac:dyDescent="0.25">
      <c r="C421" s="264" t="str">
        <f t="shared" si="177"/>
        <v>3.</v>
      </c>
      <c r="D421" s="629" t="str">
        <f t="shared" si="177"/>
        <v>Conservation des forêts naturelles ; éviter la dégradation ou la conversion en forêts plantées (sauf dans le cadre de restauration de la forêt).</v>
      </c>
      <c r="E421" s="629"/>
      <c r="F421" s="629"/>
      <c r="G421" s="629"/>
      <c r="H421" s="629"/>
      <c r="I421" s="629"/>
      <c r="J421" s="629"/>
      <c r="K421" s="629"/>
      <c r="L421" s="629"/>
      <c r="M421" s="280"/>
      <c r="W421" s="386" t="s">
        <v>114</v>
      </c>
      <c r="X421" s="387" t="s">
        <v>372</v>
      </c>
      <c r="Y421" s="388"/>
      <c r="Z421" s="388"/>
      <c r="AA421" s="388"/>
      <c r="AB421" s="388"/>
      <c r="BG421" s="36"/>
      <c r="BN421" s="75"/>
      <c r="BO421"/>
      <c r="BP421"/>
    </row>
    <row r="422" spans="3:72" ht="30" hidden="1" customHeight="1" x14ac:dyDescent="0.25">
      <c r="C422" s="264" t="str">
        <f t="shared" si="177"/>
        <v>4.</v>
      </c>
      <c r="D422" s="629" t="str">
        <f t="shared" si="177"/>
        <v>Gestion des forêts plantées et naturelles en vue de maintenir ou de restaurer la biodiversité et les services écosystémiques (contrôle de l'érosion du sol, pureté de l'eau, produits forestiers non ligneux par exemple).</v>
      </c>
      <c r="E422" s="629"/>
      <c r="F422" s="629"/>
      <c r="G422" s="629"/>
      <c r="H422" s="629"/>
      <c r="I422" s="629"/>
      <c r="J422" s="629"/>
      <c r="K422" s="629"/>
      <c r="L422" s="629"/>
      <c r="M422" s="280"/>
      <c r="W422" s="386" t="s">
        <v>110</v>
      </c>
      <c r="X422" s="387" t="s">
        <v>373</v>
      </c>
      <c r="Y422" s="388"/>
      <c r="Z422" s="388"/>
      <c r="AA422" s="388"/>
      <c r="AB422" s="388"/>
      <c r="BG422" s="36"/>
      <c r="BN422" s="75"/>
      <c r="BO422"/>
      <c r="BP422"/>
    </row>
    <row r="423" spans="3:72" ht="15" hidden="1" customHeight="1" x14ac:dyDescent="0.25">
      <c r="C423" s="264" t="str">
        <f t="shared" si="177"/>
        <v>5.</v>
      </c>
      <c r="D423" s="629" t="str">
        <f t="shared" si="177"/>
        <v>Identification et amélioration des bénéfices sociaux (par exemple, amélioration du niveau de vie, partage des bénéfices).</v>
      </c>
      <c r="E423" s="629"/>
      <c r="F423" s="629"/>
      <c r="G423" s="629"/>
      <c r="H423" s="629"/>
      <c r="I423" s="629"/>
      <c r="J423" s="629"/>
      <c r="K423" s="629"/>
      <c r="L423" s="629"/>
      <c r="M423" s="280"/>
      <c r="W423" s="386" t="s">
        <v>111</v>
      </c>
      <c r="X423" s="387" t="s">
        <v>374</v>
      </c>
      <c r="Y423" s="388"/>
      <c r="Z423" s="388"/>
      <c r="AA423" s="388"/>
      <c r="AB423" s="388"/>
      <c r="BG423" s="36"/>
      <c r="BN423" s="75"/>
      <c r="BO423"/>
      <c r="BP423"/>
    </row>
    <row r="424" spans="3:72" ht="15" hidden="1" customHeight="1" x14ac:dyDescent="0.25">
      <c r="C424" s="264" t="str">
        <f t="shared" si="177"/>
        <v>6.</v>
      </c>
      <c r="D424" s="629" t="str">
        <f t="shared" si="177"/>
        <v>Conservation de la biodiversité en dehors de la forêt.</v>
      </c>
      <c r="E424" s="629"/>
      <c r="F424" s="629"/>
      <c r="G424" s="629"/>
      <c r="H424" s="629"/>
      <c r="I424" s="629"/>
      <c r="J424" s="629"/>
      <c r="K424" s="629"/>
      <c r="L424" s="629"/>
      <c r="M424" s="280"/>
      <c r="W424" s="386" t="s">
        <v>112</v>
      </c>
      <c r="X424" s="387" t="s">
        <v>375</v>
      </c>
      <c r="Y424" s="388"/>
      <c r="Z424" s="388"/>
      <c r="AA424" s="388"/>
      <c r="AB424" s="388"/>
      <c r="BG424" s="36"/>
      <c r="BN424" s="75"/>
      <c r="BO424"/>
      <c r="BP424"/>
    </row>
    <row r="425" spans="3:72" ht="0.95" hidden="1" customHeight="1" x14ac:dyDescent="0.25">
      <c r="C425" s="264"/>
      <c r="D425" s="262"/>
      <c r="E425" s="262"/>
      <c r="F425" s="262"/>
      <c r="G425" s="262"/>
      <c r="H425" s="262"/>
      <c r="I425" s="262"/>
      <c r="J425" s="262"/>
      <c r="K425" s="262"/>
      <c r="L425" s="262"/>
      <c r="M425" s="280"/>
      <c r="W425" s="389"/>
      <c r="X425" s="390"/>
      <c r="Y425" s="388"/>
      <c r="Z425" s="388"/>
      <c r="AA425" s="388"/>
      <c r="AB425" s="388"/>
      <c r="BG425" s="36"/>
      <c r="BN425" s="75"/>
      <c r="BO425"/>
      <c r="BP425"/>
    </row>
    <row r="426" spans="3:72" ht="0.95" hidden="1" customHeight="1" x14ac:dyDescent="0.25">
      <c r="C426" s="264"/>
      <c r="D426" s="262"/>
      <c r="E426" s="262"/>
      <c r="F426" s="262"/>
      <c r="G426" s="262"/>
      <c r="H426" s="262"/>
      <c r="I426" s="262"/>
      <c r="J426" s="262"/>
      <c r="K426" s="262"/>
      <c r="L426" s="262"/>
      <c r="M426" s="280"/>
      <c r="W426" s="389"/>
      <c r="X426" s="390"/>
      <c r="Y426" s="388"/>
      <c r="Z426" s="388"/>
      <c r="AA426" s="388"/>
      <c r="AB426" s="388"/>
      <c r="BG426" s="36"/>
      <c r="BN426" s="75"/>
      <c r="BO426"/>
      <c r="BP426"/>
    </row>
    <row r="427" spans="3:72" ht="7.5" hidden="1" customHeight="1" x14ac:dyDescent="0.25">
      <c r="C427" s="153"/>
      <c r="D427" s="153"/>
      <c r="E427" s="153"/>
      <c r="F427" s="153"/>
      <c r="G427" s="153"/>
      <c r="H427" s="153"/>
      <c r="I427" s="153"/>
      <c r="J427" s="153"/>
      <c r="W427" s="391"/>
      <c r="X427" s="392"/>
      <c r="Y427" s="392"/>
      <c r="Z427" s="392"/>
      <c r="AA427" s="392"/>
      <c r="AB427" s="392"/>
      <c r="BG427" s="36"/>
      <c r="BN427" s="83"/>
      <c r="BO427" s="75"/>
      <c r="BP427" s="75"/>
      <c r="BQ427" s="75"/>
      <c r="BR427" s="75"/>
      <c r="BS427" s="75"/>
      <c r="BT427" s="75"/>
    </row>
    <row r="428" spans="3:72" ht="15" hidden="1" customHeight="1" x14ac:dyDescent="0.25">
      <c r="C428" s="658"/>
      <c r="D428" s="658"/>
      <c r="E428" s="658"/>
      <c r="F428" s="658"/>
      <c r="G428" s="658"/>
      <c r="H428" s="658"/>
      <c r="I428" s="658"/>
      <c r="J428" s="658"/>
      <c r="W428" s="473" t="str">
        <f>$W$55</f>
        <v>Cliquez sur l'icône « - » de gauche pour réduire la vue.</v>
      </c>
      <c r="X428" s="394"/>
      <c r="Y428" s="394"/>
      <c r="Z428" s="394"/>
      <c r="AA428" s="394"/>
      <c r="AB428" s="394"/>
      <c r="AC428" s="394"/>
      <c r="AD428" s="394"/>
      <c r="BN428" s="75"/>
      <c r="BO428" s="75"/>
      <c r="BP428" s="75"/>
      <c r="BQ428" s="75"/>
      <c r="BR428" s="75"/>
      <c r="BS428" s="75"/>
      <c r="BT428" s="75"/>
    </row>
    <row r="429" spans="3:72" ht="15" hidden="1" customHeight="1" x14ac:dyDescent="0.25">
      <c r="C429" s="648"/>
      <c r="D429" s="648"/>
      <c r="E429" s="648"/>
      <c r="F429" s="648"/>
      <c r="G429" s="648"/>
      <c r="H429" s="648"/>
      <c r="I429" s="648"/>
      <c r="J429" s="648"/>
      <c r="W429" s="474" t="str">
        <f>$W$56</f>
        <v>Cliquez sur l'icône « + » de gauche pour agrandir la vue et passer en revue les problématiques à considérer.</v>
      </c>
      <c r="X429" s="396"/>
      <c r="Y429" s="396"/>
      <c r="Z429" s="396"/>
      <c r="AA429" s="396"/>
      <c r="AB429" s="396"/>
      <c r="AC429" s="396"/>
      <c r="AD429" s="396"/>
      <c r="BN429" s="75"/>
      <c r="BO429" s="75"/>
      <c r="BP429" s="75"/>
      <c r="BQ429" s="75"/>
      <c r="BR429" s="75"/>
      <c r="BS429" s="75"/>
      <c r="BT429" s="75"/>
    </row>
    <row r="430" spans="3:72" ht="22.5" hidden="1" customHeight="1" x14ac:dyDescent="0.25">
      <c r="P430"/>
      <c r="S430" s="52"/>
      <c r="X430" s="397"/>
      <c r="Y430" s="398"/>
      <c r="Z430" s="398"/>
      <c r="AA430" s="388"/>
      <c r="AB430" s="388"/>
      <c r="BN430" s="75"/>
      <c r="BO430" s="75"/>
      <c r="BP430" s="75"/>
      <c r="BQ430" s="75"/>
      <c r="BR430" s="75"/>
      <c r="BS430" s="75"/>
      <c r="BT430" s="75"/>
    </row>
    <row r="431" spans="3:72" ht="18.75" hidden="1" x14ac:dyDescent="0.3">
      <c r="C431" s="7" t="str">
        <f>W431</f>
        <v>Questions d'orientation :</v>
      </c>
      <c r="D431" s="152"/>
      <c r="E431" s="152"/>
      <c r="F431" s="152"/>
      <c r="G431" s="152"/>
      <c r="H431" s="152"/>
      <c r="I431" s="152"/>
      <c r="J431" s="152"/>
      <c r="W431" s="472" t="str">
        <f>$W$58</f>
        <v>Questions d'orientation :</v>
      </c>
      <c r="X431" s="398"/>
      <c r="Y431" s="398"/>
      <c r="Z431" s="398"/>
      <c r="AA431" s="388"/>
      <c r="AB431" s="388"/>
      <c r="BN431" s="75"/>
      <c r="BO431" s="75"/>
      <c r="BP431" s="75"/>
      <c r="BQ431" s="75"/>
      <c r="BR431" s="75"/>
      <c r="BS431" s="75"/>
      <c r="BT431" s="75"/>
    </row>
    <row r="432" spans="3:72" ht="15" hidden="1" customHeight="1" x14ac:dyDescent="0.3">
      <c r="C432" s="7"/>
      <c r="D432" s="152"/>
      <c r="E432" s="152"/>
      <c r="F432" s="152"/>
      <c r="G432" s="152"/>
      <c r="H432" s="152"/>
      <c r="I432" s="152"/>
      <c r="J432" s="152"/>
      <c r="W432" s="384"/>
      <c r="X432" s="398"/>
      <c r="Y432" s="398"/>
      <c r="Z432" s="398"/>
      <c r="AA432" s="388"/>
      <c r="AB432" s="388"/>
      <c r="BN432" s="75"/>
      <c r="BO432" s="75"/>
      <c r="BP432" s="75"/>
      <c r="BQ432" s="75"/>
      <c r="BR432" s="75"/>
      <c r="BS432" s="75"/>
      <c r="BT432" s="75"/>
    </row>
    <row r="433" spans="3:70" ht="18.75" hidden="1" customHeight="1" thickBot="1" x14ac:dyDescent="0.35">
      <c r="C433" s="617" t="str">
        <f>$C$60</f>
        <v>Veuillez répondre à chacune des questions suivantes en cliquant sur la réponse appropriée :</v>
      </c>
      <c r="D433" s="617"/>
      <c r="E433" s="617"/>
      <c r="F433" s="617"/>
      <c r="G433" s="617"/>
      <c r="H433" s="617"/>
      <c r="I433" s="617"/>
      <c r="J433" s="617"/>
      <c r="K433" s="617"/>
      <c r="L433" s="617"/>
      <c r="M433" s="279"/>
      <c r="W433" s="384"/>
      <c r="X433" s="695" t="str">
        <f>$X$60</f>
        <v>RELATED TO</v>
      </c>
      <c r="Y433" s="695" t="str">
        <f>$Y$60</f>
        <v>NUMBER</v>
      </c>
      <c r="Z433" s="695" t="str">
        <f>$Z$60</f>
        <v>TRANSLATED VALUE</v>
      </c>
      <c r="AA433" s="695" t="str">
        <f>$AA$60</f>
        <v>IF YES (Benefit)</v>
      </c>
      <c r="AB433" s="695" t="str">
        <f>$AB$60</f>
        <v>IF YES (Risk)</v>
      </c>
      <c r="AC433" s="695" t="str">
        <f>$AC$60</f>
        <v>IF NO (Benefit)</v>
      </c>
      <c r="AD433" s="695" t="str">
        <f>$AD$60</f>
        <v>IF NO (Risk)</v>
      </c>
      <c r="AE433" s="695" t="str">
        <f>$AE$60</f>
        <v>CLASIFIED TEXT</v>
      </c>
      <c r="AF433" s="695"/>
      <c r="AG433" s="695" t="str">
        <f>$AG$60</f>
        <v>SORTED TEXT</v>
      </c>
      <c r="AH433" s="695"/>
      <c r="AJ433" s="695" t="str">
        <f>$AJ$60</f>
        <v>IF "DON'T KNOW"</v>
      </c>
      <c r="AK433" s="695" t="str">
        <f>$AK$60</f>
        <v>AUTOPOPULATED TEXT</v>
      </c>
      <c r="AL433" s="695" t="str">
        <f>$AL$60</f>
        <v>SORTED TEXT</v>
      </c>
      <c r="BG433" s="75"/>
      <c r="BH433" s="75"/>
      <c r="BN433" s="75"/>
      <c r="BO433" s="75"/>
      <c r="BP433" s="75"/>
      <c r="BQ433" s="75"/>
      <c r="BR433" s="75"/>
    </row>
    <row r="434" spans="3:70" ht="39" hidden="1" thickBot="1" x14ac:dyDescent="0.3">
      <c r="K434" s="290" t="str">
        <f>$K$61</f>
        <v>Oui</v>
      </c>
      <c r="L434" s="600" t="str">
        <f>$L$61</f>
        <v>Non</v>
      </c>
      <c r="M434" s="599" t="str">
        <f>$M$61</f>
        <v>Ne sait pas</v>
      </c>
      <c r="Q434" s="137" t="s">
        <v>79</v>
      </c>
      <c r="S434" s="137" t="s">
        <v>79</v>
      </c>
      <c r="X434" s="695"/>
      <c r="Y434" s="695"/>
      <c r="Z434" s="695"/>
      <c r="AA434" s="695"/>
      <c r="AB434" s="695"/>
      <c r="AC434" s="695"/>
      <c r="AD434" s="695"/>
      <c r="AE434" s="477" t="str">
        <f>$AE$61</f>
        <v>Benefits</v>
      </c>
      <c r="AF434" s="477" t="str">
        <f>$AF$61</f>
        <v>Risks</v>
      </c>
      <c r="AG434" s="478" t="str">
        <f>$AG$61</f>
        <v>Benefits</v>
      </c>
      <c r="AH434" s="478" t="str">
        <f>$AH$61</f>
        <v>Risks</v>
      </c>
      <c r="AJ434" s="695"/>
      <c r="AK434" s="695"/>
      <c r="AL434" s="695"/>
      <c r="BE434" s="36"/>
      <c r="BG434" s="75"/>
      <c r="BH434" s="75"/>
      <c r="BL434"/>
      <c r="BM434"/>
      <c r="BN434"/>
      <c r="BO434"/>
      <c r="BP434"/>
    </row>
    <row r="435" spans="3:70" ht="20.100000000000001" hidden="1" customHeight="1" x14ac:dyDescent="0.25">
      <c r="C435" s="681" t="str">
        <f t="shared" ref="C435:C456" si="178">W435</f>
        <v>1.       L'une des actions REDD+ identifiées dans le Module 1 est-elle susceptible de :</v>
      </c>
      <c r="D435" s="682"/>
      <c r="E435" s="682"/>
      <c r="F435" s="682"/>
      <c r="G435" s="682"/>
      <c r="H435" s="682"/>
      <c r="I435" s="682"/>
      <c r="J435" s="683"/>
      <c r="K435" s="655"/>
      <c r="L435" s="655"/>
      <c r="M435" s="656"/>
      <c r="Q435" s="162"/>
      <c r="R435" s="400"/>
      <c r="S435" s="138" t="str">
        <f>LOOKUP(Q435,$AG$31:$AH$34)</f>
        <v/>
      </c>
      <c r="W435" s="383" t="s">
        <v>309</v>
      </c>
      <c r="X435" s="401" t="s">
        <v>20</v>
      </c>
      <c r="Y435" s="402">
        <v>1</v>
      </c>
      <c r="Z435" s="498" t="str">
        <f>S435</f>
        <v/>
      </c>
      <c r="AA435" s="119" t="s">
        <v>20</v>
      </c>
      <c r="AB435" s="119" t="s">
        <v>20</v>
      </c>
      <c r="AC435" s="119" t="s">
        <v>20</v>
      </c>
      <c r="AD435" s="119" t="s">
        <v>20</v>
      </c>
      <c r="AE435" s="405" t="str">
        <f t="shared" ref="AE435" si="179">IF(Z435=TRUE,AA435,AC435)</f>
        <v/>
      </c>
      <c r="AF435" s="405" t="str">
        <f t="shared" ref="AF435" si="180">IF(Z435=TRUE,AB435,AD435)</f>
        <v/>
      </c>
      <c r="AG435" s="406" t="str">
        <f t="array" ref="AG435">IFERROR((IF(ROWS(AG$435:AG435)&gt;COUNTA(AE:AE),"",INDEX(AE:AE,SMALL(IF(AE$435:AE$459&lt;&gt;"",ROW(AE$435:AE$459)),ROWS(AG$435:AG435))))),"")</f>
        <v/>
      </c>
      <c r="AH435" s="479" t="str">
        <f t="array" ref="AH435">IFERROR((IF(ROWS(AH$435:AH435)&gt;COUNTA(AF:AF),"",INDEX(AF:AF,SMALL(IF(AF$435:AF$459&lt;&gt;"",ROW(AF$435:AF$459)),ROWS(AH$435:AH435))))),"")</f>
        <v/>
      </c>
      <c r="AI435" s="408">
        <v>1</v>
      </c>
      <c r="AJ435" s="405" t="str">
        <f t="shared" ref="AJ435:AJ459" si="181">W435</f>
        <v>1.       L'une des actions REDD+ identifiées dans le Module 1 est-elle susceptible de :</v>
      </c>
      <c r="AK435" s="409" t="str">
        <f>IF(((COUNTIF(Z437:Z459,"DK"))&gt;0),AJ435,"")</f>
        <v/>
      </c>
      <c r="AL435" s="405" t="str">
        <f t="array" ref="AL435">IFERROR((IF(ROWS(AL$435:AL435)&gt;COUNTA(AK:AK),"",INDEX(AK:AK,SMALL(IF(AK$435:AK$459&lt;&gt;"",ROW(AK$435:AK$459)),ROWS(AL$435:AL435))))),"")</f>
        <v/>
      </c>
      <c r="AM435" s="410" t="s">
        <v>20</v>
      </c>
      <c r="BG435" s="75"/>
      <c r="BH435" s="75"/>
      <c r="BL435"/>
      <c r="BM435"/>
      <c r="BN435"/>
      <c r="BO435"/>
      <c r="BP435"/>
    </row>
    <row r="436" spans="3:70" s="76" customFormat="1" ht="30" hidden="1" customHeight="1" x14ac:dyDescent="0.25">
      <c r="C436" s="771" t="str">
        <f t="shared" si="178"/>
        <v>1.1.    Résulter en une conservation améliorée de la biodiversité, des forêts naturelles et de leurs services écosystémiques, telle que :</v>
      </c>
      <c r="D436" s="772"/>
      <c r="E436" s="772"/>
      <c r="F436" s="772"/>
      <c r="G436" s="772"/>
      <c r="H436" s="772"/>
      <c r="I436" s="772"/>
      <c r="J436" s="773"/>
      <c r="K436" s="777"/>
      <c r="L436" s="777"/>
      <c r="M436" s="778"/>
      <c r="Q436" s="162"/>
      <c r="R436" s="400"/>
      <c r="S436" s="138" t="str">
        <f t="shared" ref="S436:S459" si="182">LOOKUP(Q436,$AG$31:$AH$34)</f>
        <v/>
      </c>
      <c r="T436" s="400"/>
      <c r="U436" s="400"/>
      <c r="V436" s="411"/>
      <c r="W436" s="412" t="s">
        <v>376</v>
      </c>
      <c r="X436" s="401" t="s">
        <v>20</v>
      </c>
      <c r="Y436" s="413">
        <v>2</v>
      </c>
      <c r="Z436" s="498" t="str">
        <f t="shared" ref="Z436:Z459" si="183">S436</f>
        <v/>
      </c>
      <c r="AA436" s="119" t="s">
        <v>20</v>
      </c>
      <c r="AB436" s="119" t="s">
        <v>20</v>
      </c>
      <c r="AC436" s="119" t="s">
        <v>20</v>
      </c>
      <c r="AD436" s="119" t="s">
        <v>20</v>
      </c>
      <c r="AE436" s="405" t="str">
        <f t="shared" ref="AE436:AE459" si="184">IF(Z436=TRUE,AA436,AC436)</f>
        <v/>
      </c>
      <c r="AF436" s="405" t="str">
        <f t="shared" ref="AF436:AF459" si="185">IF(Z436=TRUE,AB436,AD436)</f>
        <v/>
      </c>
      <c r="AG436" s="481" t="str">
        <f t="array" ref="AG436">IFERROR((IF(ROWS(AG$435:AG436)&gt;COUNTA(AE:AE),"",INDEX(AE:AE,SMALL(IF(AE$435:AE$459&lt;&gt;"",ROW(AE$435:AE$459)),ROWS(AG$435:AG436))))),"")</f>
        <v/>
      </c>
      <c r="AH436" s="415" t="str">
        <f t="array" ref="AH436">IFERROR((IF(ROWS(AH$435:AH436)&gt;COUNTA(AF:AF),"",INDEX(AF:AF,SMALL(IF(AF$435:AF$459&lt;&gt;"",ROW(AF$435:AF$459)),ROWS(AH$435:AH436))))),"")</f>
        <v/>
      </c>
      <c r="AI436" s="408">
        <v>2</v>
      </c>
      <c r="AJ436" s="405" t="str">
        <f t="shared" si="181"/>
        <v>1.1.    Résulter en une conservation améliorée de la biodiversité, des forêts naturelles et de leurs services écosystémiques, telle que :</v>
      </c>
      <c r="AK436" s="507" t="str">
        <f>IF(((COUNTIF(Z437:Z438,"DK"))&gt;0),AJ436,"")</f>
        <v/>
      </c>
      <c r="AL436" s="405" t="str">
        <f t="array" ref="AL436">IFERROR((IF(ROWS(AL$435:AL436)&gt;COUNTA(AK:AK),"",INDEX(AK:AK,SMALL(IF(AK$435:AK$459&lt;&gt;"",ROW(AK$435:AK$459)),ROWS(AL$435:AL436))))),"")</f>
        <v/>
      </c>
      <c r="AM436" s="416" t="s">
        <v>20</v>
      </c>
      <c r="AN436" s="411"/>
      <c r="AO436" s="411"/>
      <c r="AP436" s="411"/>
      <c r="AQ436" s="52"/>
      <c r="AR436" s="411"/>
      <c r="AS436" s="411"/>
      <c r="AT436" s="52"/>
      <c r="AU436" s="411"/>
      <c r="AV436" s="411"/>
      <c r="AW436" s="411"/>
      <c r="AX436" s="411"/>
      <c r="AY436" s="411"/>
    </row>
    <row r="437" spans="3:70" s="76" customFormat="1" ht="30" hidden="1" customHeight="1" x14ac:dyDescent="0.25">
      <c r="C437" s="692" t="str">
        <f>W437</f>
        <v>1.1.1. L'amélioration de l'état des zones importantes en termes de biodiversité (grâce à une meilleure gestion des zones protégées ou le ciblage des actions REDD+ ?</v>
      </c>
      <c r="D437" s="693"/>
      <c r="E437" s="693"/>
      <c r="F437" s="693"/>
      <c r="G437" s="693"/>
      <c r="H437" s="693"/>
      <c r="I437" s="693"/>
      <c r="J437" s="694"/>
      <c r="K437" s="178"/>
      <c r="L437" s="167"/>
      <c r="M437" s="167"/>
      <c r="Q437" s="162">
        <v>0</v>
      </c>
      <c r="R437" s="400"/>
      <c r="S437" s="138" t="str">
        <f t="shared" si="182"/>
        <v/>
      </c>
      <c r="T437" s="400"/>
      <c r="U437" s="400"/>
      <c r="V437" s="411"/>
      <c r="W437" s="508" t="s">
        <v>377</v>
      </c>
      <c r="X437" s="401" t="s">
        <v>27</v>
      </c>
      <c r="Y437" s="413">
        <v>3</v>
      </c>
      <c r="Z437" s="498" t="str">
        <f t="shared" si="183"/>
        <v/>
      </c>
      <c r="AA437" s="119" t="s">
        <v>400</v>
      </c>
      <c r="AB437" s="119" t="s">
        <v>20</v>
      </c>
      <c r="AC437" s="119" t="s">
        <v>20</v>
      </c>
      <c r="AD437" s="119" t="s">
        <v>20</v>
      </c>
      <c r="AE437" s="405" t="str">
        <f t="shared" si="184"/>
        <v/>
      </c>
      <c r="AF437" s="405" t="str">
        <f t="shared" si="185"/>
        <v/>
      </c>
      <c r="AG437" s="481" t="str">
        <f t="array" ref="AG437">IFERROR((IF(ROWS(AG$435:AG437)&gt;COUNTA(AE:AE),"",INDEX(AE:AE,SMALL(IF(AE$435:AE$459&lt;&gt;"",ROW(AE$435:AE$459)),ROWS(AG$435:AG437))))),"")</f>
        <v/>
      </c>
      <c r="AH437" s="415" t="str">
        <f t="array" ref="AH437">IFERROR((IF(ROWS(AH$435:AH437)&gt;COUNTA(AF:AF),"",INDEX(AF:AF,SMALL(IF(AF$435:AF$459&lt;&gt;"",ROW(AF$435:AF$459)),ROWS(AH$435:AH437))))),"")</f>
        <v/>
      </c>
      <c r="AI437" s="408">
        <v>3</v>
      </c>
      <c r="AJ437" s="405" t="str">
        <f t="shared" si="181"/>
        <v>1.1.1. L'amélioration de l'état des zones importantes en termes de biodiversité (grâce à une meilleure gestion des zones protégées ou le ciblage des actions REDD+ ?</v>
      </c>
      <c r="AK437" s="405" t="str">
        <f>IF(Z437="DK",AJ437,"")</f>
        <v/>
      </c>
      <c r="AL437" s="405" t="str">
        <f t="array" ref="AL437">IFERROR((IF(ROWS(AL$435:AL437)&gt;COUNTA(AK:AK),"",INDEX(AK:AK,SMALL(IF(AK$435:AK$459&lt;&gt;"",ROW(AK$435:AK$459)),ROWS(AL$435:AL437))))),"")</f>
        <v/>
      </c>
      <c r="AM437" s="416" t="s">
        <v>20</v>
      </c>
      <c r="AN437" s="411"/>
      <c r="AO437" s="411"/>
      <c r="AP437" s="411"/>
      <c r="AQ437" s="52"/>
      <c r="AR437" s="411"/>
      <c r="AS437" s="411"/>
      <c r="AT437" s="52"/>
      <c r="AU437" s="411"/>
      <c r="AV437" s="411"/>
      <c r="AW437" s="411"/>
      <c r="AX437" s="411"/>
      <c r="AY437" s="411"/>
    </row>
    <row r="438" spans="3:70" s="76" customFormat="1" ht="30" hidden="1" customHeight="1" x14ac:dyDescent="0.25">
      <c r="C438" s="692" t="str">
        <f>W438</f>
        <v>1.1.2. Éviter l’érosion du sol et maintenir la qualité de l’eau (par exemple, par la diminution du déboisement ou de l’exploitation forestière intensive sur les pentes abruptes et les forêts riveraines) ?</v>
      </c>
      <c r="D438" s="693"/>
      <c r="E438" s="693"/>
      <c r="F438" s="693"/>
      <c r="G438" s="693"/>
      <c r="H438" s="693"/>
      <c r="I438" s="693"/>
      <c r="J438" s="694"/>
      <c r="K438" s="178"/>
      <c r="L438" s="167"/>
      <c r="M438" s="167"/>
      <c r="Q438" s="162">
        <v>0</v>
      </c>
      <c r="R438" s="400"/>
      <c r="S438" s="138" t="str">
        <f t="shared" si="182"/>
        <v/>
      </c>
      <c r="T438" s="400"/>
      <c r="U438" s="400"/>
      <c r="V438" s="411"/>
      <c r="W438" s="508" t="s">
        <v>378</v>
      </c>
      <c r="X438" s="401" t="s">
        <v>27</v>
      </c>
      <c r="Y438" s="402">
        <v>4</v>
      </c>
      <c r="Z438" s="498" t="str">
        <f t="shared" si="183"/>
        <v/>
      </c>
      <c r="AA438" s="119" t="s">
        <v>401</v>
      </c>
      <c r="AB438" s="119" t="s">
        <v>20</v>
      </c>
      <c r="AC438" s="119" t="s">
        <v>20</v>
      </c>
      <c r="AD438" s="119" t="s">
        <v>20</v>
      </c>
      <c r="AE438" s="405" t="str">
        <f t="shared" si="184"/>
        <v/>
      </c>
      <c r="AF438" s="405" t="str">
        <f t="shared" si="185"/>
        <v/>
      </c>
      <c r="AG438" s="481" t="str">
        <f t="array" ref="AG438">IFERROR((IF(ROWS(AG$435:AG438)&gt;COUNTA(AE:AE),"",INDEX(AE:AE,SMALL(IF(AE$435:AE$459&lt;&gt;"",ROW(AE$435:AE$459)),ROWS(AG$435:AG438))))),"")</f>
        <v/>
      </c>
      <c r="AH438" s="415" t="str">
        <f t="array" ref="AH438">IFERROR((IF(ROWS(AH$435:AH438)&gt;COUNTA(AF:AF),"",INDEX(AF:AF,SMALL(IF(AF$435:AF$459&lt;&gt;"",ROW(AF$435:AF$459)),ROWS(AH$435:AH438))))),"")</f>
        <v/>
      </c>
      <c r="AI438" s="408">
        <v>4</v>
      </c>
      <c r="AJ438" s="405" t="str">
        <f t="shared" si="181"/>
        <v>1.1.2. Éviter l’érosion du sol et maintenir la qualité de l’eau (par exemple, par la diminution du déboisement ou de l’exploitation forestière intensive sur les pentes abruptes et les forêts riveraines) ?</v>
      </c>
      <c r="AK438" s="405" t="str">
        <f>IF(Z438="DK",AJ438,"")</f>
        <v/>
      </c>
      <c r="AL438" s="405" t="str">
        <f t="array" ref="AL438">IFERROR((IF(ROWS(AL$435:AL438)&gt;COUNTA(AK:AK),"",INDEX(AK:AK,SMALL(IF(AK$435:AK$459&lt;&gt;"",ROW(AK$435:AK$459)),ROWS(AL$435:AL438))))),"")</f>
        <v/>
      </c>
      <c r="AM438" s="416" t="s">
        <v>20</v>
      </c>
      <c r="AN438" s="411"/>
      <c r="AO438" s="411"/>
      <c r="AP438" s="411"/>
      <c r="AQ438" s="52"/>
      <c r="AR438" s="411"/>
      <c r="AS438" s="411"/>
      <c r="AT438" s="52"/>
      <c r="AU438" s="411"/>
      <c r="AV438" s="411"/>
      <c r="AW438" s="411"/>
      <c r="AX438" s="411"/>
      <c r="AY438" s="411"/>
    </row>
    <row r="439" spans="3:70" s="76" customFormat="1" ht="30" hidden="1" customHeight="1" x14ac:dyDescent="0.25">
      <c r="C439" s="771" t="str">
        <f t="shared" si="178"/>
        <v>1.2.    Poser des risques pour la conservation de la biodiversité, des forêts naturelles et de leurs services écosystémiques par :</v>
      </c>
      <c r="D439" s="772"/>
      <c r="E439" s="772"/>
      <c r="F439" s="772"/>
      <c r="G439" s="772"/>
      <c r="H439" s="772"/>
      <c r="I439" s="772"/>
      <c r="J439" s="773"/>
      <c r="K439" s="627"/>
      <c r="L439" s="627"/>
      <c r="M439" s="628"/>
      <c r="Q439" s="162"/>
      <c r="R439" s="400"/>
      <c r="S439" s="138" t="str">
        <f t="shared" si="182"/>
        <v/>
      </c>
      <c r="T439" s="400"/>
      <c r="U439" s="400"/>
      <c r="V439" s="411"/>
      <c r="W439" s="412" t="s">
        <v>379</v>
      </c>
      <c r="X439" s="401" t="s">
        <v>20</v>
      </c>
      <c r="Y439" s="413">
        <v>5</v>
      </c>
      <c r="Z439" s="498" t="str">
        <f t="shared" si="183"/>
        <v/>
      </c>
      <c r="AA439" s="119" t="s">
        <v>20</v>
      </c>
      <c r="AB439" s="119" t="s">
        <v>20</v>
      </c>
      <c r="AC439" s="119" t="s">
        <v>20</v>
      </c>
      <c r="AD439" s="119" t="s">
        <v>20</v>
      </c>
      <c r="AE439" s="405" t="str">
        <f t="shared" si="184"/>
        <v/>
      </c>
      <c r="AF439" s="405" t="str">
        <f t="shared" si="185"/>
        <v/>
      </c>
      <c r="AG439" s="481" t="str">
        <f t="array" ref="AG439">IFERROR((IF(ROWS(AG$435:AG439)&gt;COUNTA(AE:AE),"",INDEX(AE:AE,SMALL(IF(AE$435:AE$459&lt;&gt;"",ROW(AE$435:AE$459)),ROWS(AG$435:AG439))))),"")</f>
        <v/>
      </c>
      <c r="AH439" s="415" t="str">
        <f t="array" ref="AH439">IFERROR((IF(ROWS(AH$435:AH439)&gt;COUNTA(AF:AF),"",INDEX(AF:AF,SMALL(IF(AF$435:AF$459&lt;&gt;"",ROW(AF$435:AF$459)),ROWS(AH$435:AH439))))),"")</f>
        <v/>
      </c>
      <c r="AI439" s="408">
        <v>5</v>
      </c>
      <c r="AJ439" s="405" t="str">
        <f t="shared" si="181"/>
        <v>1.2.    Poser des risques pour la conservation de la biodiversité, des forêts naturelles et de leurs services écosystémiques par :</v>
      </c>
      <c r="AK439" s="507" t="str">
        <f>IF(((COUNTIF(Z440:Z441,"DK"))&gt;0),AJ439,"")</f>
        <v/>
      </c>
      <c r="AL439" s="405" t="str">
        <f t="array" ref="AL439">IFERROR((IF(ROWS(AL$435:AL439)&gt;COUNTA(AK:AK),"",INDEX(AK:AK,SMALL(IF(AK$435:AK$459&lt;&gt;"",ROW(AK$435:AK$459)),ROWS(AL$435:AL439))))),"")</f>
        <v/>
      </c>
      <c r="AM439" s="416" t="s">
        <v>20</v>
      </c>
      <c r="AN439" s="411"/>
      <c r="AO439" s="411"/>
      <c r="AP439" s="411"/>
      <c r="AQ439" s="52"/>
      <c r="AR439" s="411"/>
      <c r="AS439" s="411"/>
      <c r="AT439" s="52"/>
      <c r="AU439" s="411"/>
      <c r="AV439" s="411"/>
      <c r="AW439" s="411"/>
      <c r="AX439" s="411"/>
      <c r="AY439" s="411"/>
    </row>
    <row r="440" spans="3:70" s="76" customFormat="1" ht="30" hidden="1" customHeight="1" x14ac:dyDescent="0.25">
      <c r="C440" s="692" t="str">
        <f t="shared" si="178"/>
        <v>1.2.1. Conversion (l'établissement de plantations dans des forêts dégradées ou secondaires, par exemple) ?</v>
      </c>
      <c r="D440" s="693"/>
      <c r="E440" s="693"/>
      <c r="F440" s="693"/>
      <c r="G440" s="693"/>
      <c r="H440" s="693"/>
      <c r="I440" s="693"/>
      <c r="J440" s="694"/>
      <c r="K440" s="178"/>
      <c r="L440" s="167"/>
      <c r="M440" s="167"/>
      <c r="Q440" s="162">
        <v>0</v>
      </c>
      <c r="R440" s="400"/>
      <c r="S440" s="138" t="str">
        <f t="shared" si="182"/>
        <v/>
      </c>
      <c r="T440" s="400"/>
      <c r="U440" s="400"/>
      <c r="V440" s="411"/>
      <c r="W440" s="508" t="s">
        <v>380</v>
      </c>
      <c r="X440" s="401" t="s">
        <v>1</v>
      </c>
      <c r="Y440" s="413">
        <v>6</v>
      </c>
      <c r="Z440" s="498" t="str">
        <f t="shared" si="183"/>
        <v/>
      </c>
      <c r="AA440" s="119" t="s">
        <v>20</v>
      </c>
      <c r="AB440" s="119" t="s">
        <v>402</v>
      </c>
      <c r="AC440" s="119" t="s">
        <v>20</v>
      </c>
      <c r="AD440" s="119" t="s">
        <v>20</v>
      </c>
      <c r="AE440" s="405" t="str">
        <f t="shared" si="184"/>
        <v/>
      </c>
      <c r="AF440" s="405" t="str">
        <f t="shared" si="185"/>
        <v/>
      </c>
      <c r="AG440" s="481" t="str">
        <f t="array" ref="AG440">IFERROR((IF(ROWS(AG$435:AG440)&gt;COUNTA(AE:AE),"",INDEX(AE:AE,SMALL(IF(AE$435:AE$459&lt;&gt;"",ROW(AE$435:AE$459)),ROWS(AG$435:AG440))))),"")</f>
        <v/>
      </c>
      <c r="AH440" s="415" t="str">
        <f t="array" ref="AH440">IFERROR((IF(ROWS(AH$435:AH440)&gt;COUNTA(AF:AF),"",INDEX(AF:AF,SMALL(IF(AF$435:AF$459&lt;&gt;"",ROW(AF$435:AF$459)),ROWS(AH$435:AH440))))),"")</f>
        <v/>
      </c>
      <c r="AI440" s="408">
        <v>6</v>
      </c>
      <c r="AJ440" s="405" t="str">
        <f t="shared" si="181"/>
        <v>1.2.1. Conversion (l'établissement de plantations dans des forêts dégradées ou secondaires, par exemple) ?</v>
      </c>
      <c r="AK440" s="405" t="str">
        <f>IF(Z440="DK",AJ440,"")</f>
        <v/>
      </c>
      <c r="AL440" s="405" t="str">
        <f t="array" ref="AL440">IFERROR((IF(ROWS(AL$435:AL440)&gt;COUNTA(AK:AK),"",INDEX(AK:AK,SMALL(IF(AK$435:AK$459&lt;&gt;"",ROW(AK$435:AK$459)),ROWS(AL$435:AL440))))),"")</f>
        <v/>
      </c>
      <c r="AM440" s="416" t="s">
        <v>20</v>
      </c>
      <c r="AN440" s="411"/>
      <c r="AO440" s="411"/>
      <c r="AP440" s="411"/>
      <c r="AQ440" s="52"/>
      <c r="AR440" s="411"/>
      <c r="AS440" s="411"/>
      <c r="AT440" s="52"/>
      <c r="AU440" s="411"/>
      <c r="AV440" s="411"/>
      <c r="AW440" s="411"/>
      <c r="AX440" s="411"/>
      <c r="AY440" s="411"/>
    </row>
    <row r="441" spans="3:70" s="76" customFormat="1" ht="45" hidden="1" customHeight="1" x14ac:dyDescent="0.25">
      <c r="C441" s="692" t="str">
        <f t="shared" si="178"/>
        <v>1.2.2. Dégradation de la biodiversité et des services écosystémiques (en intensifiant l'utilisation des forêts résultant en une pression de chasse plus importante sur les espèces vulnérables ou en favorisant des espèces d'arbres très productives aux dépens de la diversité des espèces, par exemple) ?</v>
      </c>
      <c r="D441" s="693"/>
      <c r="E441" s="693"/>
      <c r="F441" s="693"/>
      <c r="G441" s="693"/>
      <c r="H441" s="693"/>
      <c r="I441" s="693"/>
      <c r="J441" s="694"/>
      <c r="K441" s="178"/>
      <c r="L441" s="167"/>
      <c r="M441" s="167"/>
      <c r="Q441" s="162">
        <v>0</v>
      </c>
      <c r="R441" s="400"/>
      <c r="S441" s="138" t="str">
        <f t="shared" si="182"/>
        <v/>
      </c>
      <c r="T441" s="400"/>
      <c r="U441" s="400"/>
      <c r="V441" s="411"/>
      <c r="W441" s="508" t="s">
        <v>381</v>
      </c>
      <c r="X441" s="401" t="s">
        <v>1</v>
      </c>
      <c r="Y441" s="402">
        <v>7</v>
      </c>
      <c r="Z441" s="498" t="str">
        <f t="shared" si="183"/>
        <v/>
      </c>
      <c r="AA441" s="119" t="s">
        <v>20</v>
      </c>
      <c r="AB441" s="119" t="s">
        <v>403</v>
      </c>
      <c r="AC441" s="119" t="s">
        <v>20</v>
      </c>
      <c r="AD441" s="119" t="s">
        <v>20</v>
      </c>
      <c r="AE441" s="405" t="str">
        <f t="shared" si="184"/>
        <v/>
      </c>
      <c r="AF441" s="405" t="str">
        <f t="shared" si="185"/>
        <v/>
      </c>
      <c r="AG441" s="481" t="str">
        <f t="array" ref="AG441">IFERROR((IF(ROWS(AG$435:AG441)&gt;COUNTA(AE:AE),"",INDEX(AE:AE,SMALL(IF(AE$435:AE$459&lt;&gt;"",ROW(AE$435:AE$459)),ROWS(AG$435:AG441))))),"")</f>
        <v/>
      </c>
      <c r="AH441" s="415" t="str">
        <f t="array" ref="AH441">IFERROR((IF(ROWS(AH$435:AH441)&gt;COUNTA(AF:AF),"",INDEX(AF:AF,SMALL(IF(AF$435:AF$459&lt;&gt;"",ROW(AF$435:AF$459)),ROWS(AH$435:AH441))))),"")</f>
        <v/>
      </c>
      <c r="AI441" s="408">
        <v>7</v>
      </c>
      <c r="AJ441" s="405" t="str">
        <f t="shared" si="181"/>
        <v>1.2.2. Dégradation de la biodiversité et des services écosystémiques (en intensifiant l'utilisation des forêts résultant en une pression de chasse plus importante sur les espèces vulnérables ou en favorisant des espèces d'arbres très productives aux dépens de la diversité des espèces, par exemple) ?</v>
      </c>
      <c r="AK441" s="405" t="str">
        <f>IF(Z441="DK",AJ441,"")</f>
        <v/>
      </c>
      <c r="AL441" s="405" t="str">
        <f t="array" ref="AL441">IFERROR((IF(ROWS(AL$435:AL441)&gt;COUNTA(AK:AK),"",INDEX(AK:AK,SMALL(IF(AK$435:AK$459&lt;&gt;"",ROW(AK$435:AK$459)),ROWS(AL$435:AL441))))),"")</f>
        <v/>
      </c>
      <c r="AM441" s="416" t="s">
        <v>20</v>
      </c>
      <c r="AN441" s="411"/>
      <c r="AO441" s="411"/>
      <c r="AP441" s="411"/>
      <c r="AQ441" s="52"/>
      <c r="AR441" s="411"/>
      <c r="AS441" s="411"/>
      <c r="AT441" s="52"/>
      <c r="AU441" s="411"/>
      <c r="AV441" s="411"/>
      <c r="AW441" s="411"/>
      <c r="AX441" s="411"/>
      <c r="AY441" s="411"/>
    </row>
    <row r="442" spans="3:70" s="76" customFormat="1" ht="20.100000000000001" hidden="1" customHeight="1" x14ac:dyDescent="0.25">
      <c r="C442" s="779" t="str">
        <f t="shared" si="178"/>
        <v>1.3.    Poser des risques pour la biodiversité en dehors des forêts par :</v>
      </c>
      <c r="D442" s="780"/>
      <c r="E442" s="780"/>
      <c r="F442" s="780"/>
      <c r="G442" s="780"/>
      <c r="H442" s="780"/>
      <c r="I442" s="780"/>
      <c r="J442" s="781"/>
      <c r="K442" s="739"/>
      <c r="L442" s="739"/>
      <c r="M442" s="740"/>
      <c r="Q442" s="162"/>
      <c r="R442" s="400"/>
      <c r="S442" s="138" t="str">
        <f t="shared" si="182"/>
        <v/>
      </c>
      <c r="T442" s="400"/>
      <c r="U442" s="400"/>
      <c r="V442" s="411"/>
      <c r="W442" s="412" t="s">
        <v>382</v>
      </c>
      <c r="X442" s="401" t="s">
        <v>20</v>
      </c>
      <c r="Y442" s="413">
        <v>8</v>
      </c>
      <c r="Z442" s="498" t="str">
        <f t="shared" si="183"/>
        <v/>
      </c>
      <c r="AA442" s="119" t="s">
        <v>20</v>
      </c>
      <c r="AB442" s="119" t="s">
        <v>20</v>
      </c>
      <c r="AC442" s="119" t="s">
        <v>20</v>
      </c>
      <c r="AD442" s="119" t="s">
        <v>20</v>
      </c>
      <c r="AE442" s="405" t="str">
        <f t="shared" si="184"/>
        <v/>
      </c>
      <c r="AF442" s="405" t="str">
        <f t="shared" si="185"/>
        <v/>
      </c>
      <c r="AG442" s="481" t="str">
        <f t="array" ref="AG442">IFERROR((IF(ROWS(AG$435:AG442)&gt;COUNTA(AE:AE),"",INDEX(AE:AE,SMALL(IF(AE$435:AE$459&lt;&gt;"",ROW(AE$435:AE$459)),ROWS(AG$435:AG442))))),"")</f>
        <v/>
      </c>
      <c r="AH442" s="415" t="str">
        <f t="array" ref="AH442">IFERROR((IF(ROWS(AH$435:AH442)&gt;COUNTA(AF:AF),"",INDEX(AF:AF,SMALL(IF(AF$435:AF$459&lt;&gt;"",ROW(AF$435:AF$459)),ROWS(AH$435:AH442))))),"")</f>
        <v/>
      </c>
      <c r="AI442" s="408">
        <v>8</v>
      </c>
      <c r="AJ442" s="405" t="str">
        <f t="shared" si="181"/>
        <v>1.3.    Poser des risques pour la biodiversité en dehors des forêts par :</v>
      </c>
      <c r="AK442" s="507" t="str">
        <f>IF(((COUNTIF(Z443:Z445,"DK"))&gt;0),AJ442,"")</f>
        <v/>
      </c>
      <c r="AL442" s="405" t="str">
        <f t="array" ref="AL442">IFERROR((IF(ROWS(AL$435:AL442)&gt;COUNTA(AK:AK),"",INDEX(AK:AK,SMALL(IF(AK$435:AK$459&lt;&gt;"",ROW(AK$435:AK$459)),ROWS(AL$435:AL442))))),"")</f>
        <v/>
      </c>
      <c r="AM442" s="416" t="s">
        <v>20</v>
      </c>
      <c r="AN442" s="411"/>
      <c r="AO442" s="411"/>
      <c r="AP442" s="411"/>
      <c r="AQ442" s="52"/>
      <c r="AR442" s="411"/>
      <c r="AS442" s="411"/>
      <c r="AT442" s="52"/>
      <c r="AU442" s="411"/>
      <c r="AV442" s="411"/>
      <c r="AW442" s="411"/>
      <c r="AX442" s="411"/>
      <c r="AY442" s="411"/>
    </row>
    <row r="443" spans="3:70" s="76" customFormat="1" ht="30" hidden="1" customHeight="1" x14ac:dyDescent="0.25">
      <c r="C443" s="692" t="str">
        <f t="shared" si="178"/>
        <v>1.3.1. Déplacement dû au changement d'affectation des terres (nouveaux pâturages dans d'autres écosystèmes plutôt que dans la forêt) ?</v>
      </c>
      <c r="D443" s="693"/>
      <c r="E443" s="693"/>
      <c r="F443" s="693"/>
      <c r="G443" s="693"/>
      <c r="H443" s="693"/>
      <c r="I443" s="693"/>
      <c r="J443" s="694"/>
      <c r="K443" s="178"/>
      <c r="L443" s="167"/>
      <c r="M443" s="167"/>
      <c r="Q443" s="162">
        <v>0</v>
      </c>
      <c r="R443" s="400"/>
      <c r="S443" s="138" t="str">
        <f t="shared" si="182"/>
        <v/>
      </c>
      <c r="T443" s="400"/>
      <c r="U443" s="400"/>
      <c r="V443" s="411"/>
      <c r="W443" s="508" t="s">
        <v>383</v>
      </c>
      <c r="X443" s="401" t="s">
        <v>1</v>
      </c>
      <c r="Y443" s="413">
        <v>9</v>
      </c>
      <c r="Z443" s="498" t="str">
        <f t="shared" si="183"/>
        <v/>
      </c>
      <c r="AA443" s="119" t="s">
        <v>20</v>
      </c>
      <c r="AB443" s="119" t="s">
        <v>404</v>
      </c>
      <c r="AC443" s="119" t="s">
        <v>20</v>
      </c>
      <c r="AD443" s="119" t="s">
        <v>20</v>
      </c>
      <c r="AE443" s="405" t="str">
        <f t="shared" si="184"/>
        <v/>
      </c>
      <c r="AF443" s="405" t="str">
        <f t="shared" si="185"/>
        <v/>
      </c>
      <c r="AG443" s="482" t="str">
        <f t="array" ref="AG443">IFERROR((IF(ROWS(AG$435:AG443)&gt;COUNTA(AE:AE),"",INDEX(AE:AE,SMALL(IF(AE$435:AE$459&lt;&gt;"",ROW(AE$435:AE$459)),ROWS(AG$435:AG443))))),"")</f>
        <v/>
      </c>
      <c r="AH443" s="415" t="str">
        <f t="array" ref="AH443">IFERROR((IF(ROWS(AH$435:AH443)&gt;COUNTA(AF:AF),"",INDEX(AF:AF,SMALL(IF(AF$435:AF$459&lt;&gt;"",ROW(AF$435:AF$459)),ROWS(AH$435:AH443))))),"")</f>
        <v/>
      </c>
      <c r="AI443" s="408">
        <v>9</v>
      </c>
      <c r="AJ443" s="405" t="str">
        <f t="shared" si="181"/>
        <v>1.3.1. Déplacement dû au changement d'affectation des terres (nouveaux pâturages dans d'autres écosystèmes plutôt que dans la forêt) ?</v>
      </c>
      <c r="AK443" s="405" t="str">
        <f>IF(Z443="DK",AJ443,"")</f>
        <v/>
      </c>
      <c r="AL443" s="405" t="str">
        <f t="array" ref="AL443">IFERROR((IF(ROWS(AL$435:AL443)&gt;COUNTA(AK:AK),"",INDEX(AK:AK,SMALL(IF(AK$435:AK$459&lt;&gt;"",ROW(AK$435:AK$459)),ROWS(AL$435:AL443))))),"")</f>
        <v/>
      </c>
      <c r="AM443" s="416" t="s">
        <v>20</v>
      </c>
      <c r="AN443" s="411"/>
      <c r="AO443" s="411"/>
      <c r="AP443" s="411"/>
      <c r="AQ443" s="52"/>
      <c r="AR443" s="411"/>
      <c r="AS443" s="411"/>
      <c r="AT443" s="52"/>
      <c r="AU443" s="411"/>
      <c r="AV443" s="411"/>
      <c r="AW443" s="411"/>
      <c r="AX443" s="411"/>
      <c r="AY443" s="411"/>
    </row>
    <row r="444" spans="3:70" s="76" customFormat="1" ht="30" hidden="1" customHeight="1" thickBot="1" x14ac:dyDescent="0.3">
      <c r="C444" s="692" t="str">
        <f t="shared" si="178"/>
        <v>1.3.2. Impacts involontaires sur des terres avoisinantes (par exemple par la dérive de pesticides de l’agriculture intensifiée, le captage d’eau ou incendies résultant de la gestion de la forêt) ?</v>
      </c>
      <c r="D444" s="693"/>
      <c r="E444" s="693"/>
      <c r="F444" s="693"/>
      <c r="G444" s="693"/>
      <c r="H444" s="693"/>
      <c r="I444" s="693"/>
      <c r="J444" s="694"/>
      <c r="K444" s="178"/>
      <c r="L444" s="167"/>
      <c r="M444" s="167"/>
      <c r="Q444" s="162">
        <v>0</v>
      </c>
      <c r="R444" s="400"/>
      <c r="S444" s="138" t="str">
        <f t="shared" si="182"/>
        <v/>
      </c>
      <c r="T444" s="400"/>
      <c r="U444" s="400"/>
      <c r="V444" s="411"/>
      <c r="W444" s="508" t="s">
        <v>384</v>
      </c>
      <c r="X444" s="401" t="s">
        <v>1</v>
      </c>
      <c r="Y444" s="402">
        <v>10</v>
      </c>
      <c r="Z444" s="498" t="str">
        <f t="shared" si="183"/>
        <v/>
      </c>
      <c r="AA444" s="119" t="s">
        <v>20</v>
      </c>
      <c r="AB444" s="119" t="s">
        <v>405</v>
      </c>
      <c r="AC444" s="119" t="s">
        <v>20</v>
      </c>
      <c r="AD444" s="119" t="s">
        <v>20</v>
      </c>
      <c r="AE444" s="405" t="str">
        <f t="shared" si="184"/>
        <v/>
      </c>
      <c r="AF444" s="405" t="str">
        <f t="shared" si="185"/>
        <v/>
      </c>
      <c r="AG444" s="484" t="str">
        <f t="array" ref="AG444">IFERROR((IF(ROWS(AG$435:AG444)&gt;COUNTA(AE:AE),"",INDEX(AE:AE,SMALL(IF(AE$435:AE$459&lt;&gt;"",ROW(AE$435:AE$459)),ROWS(AG$435:AG444))))),"")</f>
        <v/>
      </c>
      <c r="AH444" s="509" t="str">
        <f t="array" ref="AH444">IFERROR((IF(ROWS(AH$435:AH444)&gt;COUNTA(AF:AF),"",INDEX(AF:AF,SMALL(IF(AF$435:AF$459&lt;&gt;"",ROW(AF$435:AF$459)),ROWS(AH$435:AH444))))),"")</f>
        <v/>
      </c>
      <c r="AI444" s="408">
        <v>10</v>
      </c>
      <c r="AJ444" s="405" t="str">
        <f t="shared" si="181"/>
        <v>1.3.2. Impacts involontaires sur des terres avoisinantes (par exemple par la dérive de pesticides de l’agriculture intensifiée, le captage d’eau ou incendies résultant de la gestion de la forêt) ?</v>
      </c>
      <c r="AK444" s="405" t="str">
        <f>IF(Z444="DK",AJ444,"")</f>
        <v/>
      </c>
      <c r="AL444" s="405" t="str">
        <f t="array" ref="AL444">IFERROR((IF(ROWS(AL$435:AL444)&gt;COUNTA(AK:AK),"",INDEX(AK:AK,SMALL(IF(AK$435:AK$459&lt;&gt;"",ROW(AK$435:AK$459)),ROWS(AL$435:AL444))))),"")</f>
        <v/>
      </c>
      <c r="AM444" s="416" t="s">
        <v>20</v>
      </c>
      <c r="AN444" s="411"/>
      <c r="AO444" s="411"/>
      <c r="AP444" s="411"/>
      <c r="AQ444" s="52"/>
      <c r="AR444" s="411"/>
      <c r="AS444" s="411"/>
      <c r="AT444" s="52"/>
      <c r="AU444" s="411"/>
      <c r="AV444" s="411"/>
      <c r="AW444" s="411"/>
      <c r="AX444" s="411"/>
      <c r="AY444" s="411"/>
    </row>
    <row r="445" spans="3:70" s="76" customFormat="1" ht="20.100000000000001" hidden="1" customHeight="1" x14ac:dyDescent="0.25">
      <c r="C445" s="692" t="str">
        <f t="shared" si="178"/>
        <v>1.3.3. Afforestation dans les zones d'importance pour la conservation?</v>
      </c>
      <c r="D445" s="693"/>
      <c r="E445" s="693"/>
      <c r="F445" s="693"/>
      <c r="G445" s="693"/>
      <c r="H445" s="693"/>
      <c r="I445" s="693"/>
      <c r="J445" s="694"/>
      <c r="K445" s="178"/>
      <c r="L445" s="167"/>
      <c r="M445" s="167"/>
      <c r="Q445" s="162">
        <v>0</v>
      </c>
      <c r="R445" s="400"/>
      <c r="S445" s="138" t="str">
        <f t="shared" si="182"/>
        <v/>
      </c>
      <c r="T445" s="400"/>
      <c r="U445" s="400"/>
      <c r="V445" s="411"/>
      <c r="W445" s="508" t="s">
        <v>385</v>
      </c>
      <c r="X445" s="401" t="s">
        <v>1</v>
      </c>
      <c r="Y445" s="413">
        <v>11</v>
      </c>
      <c r="Z445" s="498" t="str">
        <f t="shared" si="183"/>
        <v/>
      </c>
      <c r="AA445" s="119" t="s">
        <v>20</v>
      </c>
      <c r="AB445" s="119" t="s">
        <v>406</v>
      </c>
      <c r="AC445" s="119" t="s">
        <v>20</v>
      </c>
      <c r="AD445" s="119" t="s">
        <v>20</v>
      </c>
      <c r="AE445" s="405" t="str">
        <f t="shared" si="184"/>
        <v/>
      </c>
      <c r="AF445" s="405" t="str">
        <f t="shared" si="185"/>
        <v/>
      </c>
      <c r="AG445" s="419"/>
      <c r="AH445" s="490"/>
      <c r="AI445" s="408"/>
      <c r="AJ445" s="405" t="str">
        <f t="shared" si="181"/>
        <v>1.3.3. Afforestation dans les zones d'importance pour la conservation?</v>
      </c>
      <c r="AK445" s="405" t="str">
        <f>IF(Z445="DK",AJ445,"")</f>
        <v/>
      </c>
      <c r="AL445" s="405" t="str">
        <f t="array" ref="AL445">IFERROR((IF(ROWS(AL$435:AL445)&gt;COUNTA(AK:AK),"",INDEX(AK:AK,SMALL(IF(AK$435:AK$459&lt;&gt;"",ROW(AK$435:AK$459)),ROWS(AL$435:AL445))))),"")</f>
        <v/>
      </c>
      <c r="AM445" s="416" t="s">
        <v>20</v>
      </c>
      <c r="AN445" s="411"/>
      <c r="AO445" s="411"/>
      <c r="AP445" s="411"/>
      <c r="AQ445" s="52"/>
      <c r="AR445" s="411"/>
      <c r="AS445" s="411"/>
      <c r="AT445" s="52"/>
      <c r="AU445" s="411"/>
      <c r="AV445" s="411"/>
      <c r="AW445" s="411"/>
      <c r="AX445" s="411"/>
      <c r="AY445" s="411"/>
    </row>
    <row r="446" spans="3:70" s="76" customFormat="1" ht="20.100000000000001" hidden="1" customHeight="1" x14ac:dyDescent="0.25">
      <c r="C446" s="771" t="str">
        <f t="shared" si="178"/>
        <v>1.4.    Poser des risques pour la biodiversité dans d'autres pays par :</v>
      </c>
      <c r="D446" s="772"/>
      <c r="E446" s="772"/>
      <c r="F446" s="772"/>
      <c r="G446" s="772"/>
      <c r="H446" s="772"/>
      <c r="I446" s="772"/>
      <c r="J446" s="773"/>
      <c r="K446" s="739"/>
      <c r="L446" s="739"/>
      <c r="M446" s="740"/>
      <c r="Q446" s="162"/>
      <c r="R446" s="400"/>
      <c r="S446" s="138" t="str">
        <f t="shared" si="182"/>
        <v/>
      </c>
      <c r="T446" s="400"/>
      <c r="U446" s="400"/>
      <c r="V446" s="411"/>
      <c r="W446" s="412" t="s">
        <v>386</v>
      </c>
      <c r="X446" s="401" t="s">
        <v>20</v>
      </c>
      <c r="Y446" s="413">
        <v>12</v>
      </c>
      <c r="Z446" s="498" t="str">
        <f t="shared" si="183"/>
        <v/>
      </c>
      <c r="AA446" s="119" t="s">
        <v>20</v>
      </c>
      <c r="AB446" s="119" t="s">
        <v>20</v>
      </c>
      <c r="AC446" s="119" t="s">
        <v>20</v>
      </c>
      <c r="AD446" s="119" t="s">
        <v>20</v>
      </c>
      <c r="AE446" s="405" t="str">
        <f t="shared" si="184"/>
        <v/>
      </c>
      <c r="AF446" s="405" t="str">
        <f t="shared" si="185"/>
        <v/>
      </c>
      <c r="AG446" s="419"/>
      <c r="AH446" s="419"/>
      <c r="AI446" s="408"/>
      <c r="AJ446" s="405" t="str">
        <f t="shared" si="181"/>
        <v>1.4.    Poser des risques pour la biodiversité dans d'autres pays par :</v>
      </c>
      <c r="AK446" s="507" t="str">
        <f>IF(((COUNTIF(Z447:Z449,"DK"))&gt;0),AJ446,"")</f>
        <v/>
      </c>
      <c r="AL446" s="405" t="str">
        <f t="array" ref="AL446">IFERROR((IF(ROWS(AL$435:AL446)&gt;COUNTA(AK:AK),"",INDEX(AK:AK,SMALL(IF(AK$435:AK$459&lt;&gt;"",ROW(AK$435:AK$459)),ROWS(AL$435:AL446))))),"")</f>
        <v/>
      </c>
      <c r="AM446" s="416" t="s">
        <v>20</v>
      </c>
      <c r="AN446" s="411"/>
      <c r="AO446" s="411"/>
      <c r="AP446" s="411"/>
      <c r="AQ446" s="52"/>
      <c r="AR446" s="411"/>
      <c r="AS446" s="411"/>
      <c r="AT446" s="52"/>
      <c r="AU446" s="411"/>
      <c r="AV446" s="411"/>
      <c r="AW446" s="411"/>
      <c r="AX446" s="411"/>
      <c r="AY446" s="411"/>
    </row>
    <row r="447" spans="3:70" s="76" customFormat="1" ht="30" hidden="1" customHeight="1" x14ac:dyDescent="0.25">
      <c r="C447" s="692" t="str">
        <f t="shared" si="178"/>
        <v>1.4.1. Des importations accrues de produits agricoles pour compenser la baisse de la production nationale ?</v>
      </c>
      <c r="D447" s="693"/>
      <c r="E447" s="693"/>
      <c r="F447" s="693"/>
      <c r="G447" s="693"/>
      <c r="H447" s="693"/>
      <c r="I447" s="693"/>
      <c r="J447" s="694"/>
      <c r="K447" s="178"/>
      <c r="L447" s="167"/>
      <c r="M447" s="167"/>
      <c r="Q447" s="162">
        <v>0</v>
      </c>
      <c r="R447" s="400"/>
      <c r="S447" s="138" t="str">
        <f t="shared" si="182"/>
        <v/>
      </c>
      <c r="T447" s="400"/>
      <c r="U447" s="400"/>
      <c r="V447" s="411"/>
      <c r="W447" s="508" t="s">
        <v>387</v>
      </c>
      <c r="X447" s="401" t="s">
        <v>1</v>
      </c>
      <c r="Y447" s="402">
        <v>13</v>
      </c>
      <c r="Z447" s="498" t="str">
        <f t="shared" si="183"/>
        <v/>
      </c>
      <c r="AA447" s="119" t="s">
        <v>20</v>
      </c>
      <c r="AB447" s="119" t="s">
        <v>407</v>
      </c>
      <c r="AC447" s="119" t="s">
        <v>20</v>
      </c>
      <c r="AD447" s="119" t="s">
        <v>20</v>
      </c>
      <c r="AE447" s="405" t="str">
        <f t="shared" si="184"/>
        <v/>
      </c>
      <c r="AF447" s="405" t="str">
        <f t="shared" si="185"/>
        <v/>
      </c>
      <c r="AG447" s="419" t="str">
        <f t="array" ref="AG447">IFERROR((IF(ROWS(AG$435:AG447)&gt;COUNTA(AD:AD),"",INDEX(AD:AD,SMALL(IF(AE$435:AE$459&lt;&gt;"",ROW(AE$435:AE$459)),ROWS(AG$435:AG447))))),"")</f>
        <v/>
      </c>
      <c r="AH447" s="419" t="str">
        <f t="array" ref="AH447">IFERROR((IF(ROWS(AH$435:AH447)&gt;COUNTA(AE:AE),"",INDEX(AE:AE,SMALL(IF(AF$435:AF$456&lt;&gt;"",ROW(AF$435:AF$456)),ROWS(AH$435:AH447))))),"")</f>
        <v/>
      </c>
      <c r="AI447" s="408"/>
      <c r="AJ447" s="405" t="str">
        <f t="shared" si="181"/>
        <v>1.4.1. Des importations accrues de produits agricoles pour compenser la baisse de la production nationale ?</v>
      </c>
      <c r="AK447" s="405" t="str">
        <f>IF(Z447="DK",AJ447,"")</f>
        <v/>
      </c>
      <c r="AL447" s="405" t="str">
        <f t="array" ref="AL447">IFERROR((IF(ROWS(AL$435:AL447)&gt;COUNTA(AK:AK),"",INDEX(AK:AK,SMALL(IF(AK$435:AK$459&lt;&gt;"",ROW(AK$435:AK$459)),ROWS(AL$435:AL447))))),"")</f>
        <v/>
      </c>
      <c r="AM447" s="416" t="s">
        <v>20</v>
      </c>
      <c r="AN447" s="411"/>
      <c r="AO447" s="411"/>
      <c r="AP447" s="411"/>
      <c r="AQ447" s="52"/>
      <c r="AR447" s="411"/>
      <c r="AS447" s="411"/>
      <c r="AT447" s="52"/>
      <c r="AU447" s="411"/>
      <c r="AV447" s="411"/>
      <c r="AW447" s="411"/>
      <c r="AX447" s="411"/>
      <c r="AY447" s="411"/>
    </row>
    <row r="448" spans="3:70" s="76" customFormat="1" ht="20.100000000000001" hidden="1" customHeight="1" x14ac:dyDescent="0.25">
      <c r="C448" s="692" t="str">
        <f t="shared" si="178"/>
        <v>1.4.2. Des importations accrues de bois ?</v>
      </c>
      <c r="D448" s="693"/>
      <c r="E448" s="693"/>
      <c r="F448" s="693"/>
      <c r="G448" s="693"/>
      <c r="H448" s="693"/>
      <c r="I448" s="693"/>
      <c r="J448" s="694"/>
      <c r="K448" s="178"/>
      <c r="L448" s="167"/>
      <c r="M448" s="167"/>
      <c r="Q448" s="162">
        <v>0</v>
      </c>
      <c r="R448" s="400"/>
      <c r="S448" s="138" t="str">
        <f t="shared" si="182"/>
        <v/>
      </c>
      <c r="T448" s="400"/>
      <c r="U448" s="400"/>
      <c r="V448" s="411"/>
      <c r="W448" s="508" t="s">
        <v>388</v>
      </c>
      <c r="X448" s="401" t="s">
        <v>1</v>
      </c>
      <c r="Y448" s="413">
        <v>14</v>
      </c>
      <c r="Z448" s="498" t="str">
        <f t="shared" si="183"/>
        <v/>
      </c>
      <c r="AA448" s="119" t="s">
        <v>20</v>
      </c>
      <c r="AB448" s="119" t="s">
        <v>408</v>
      </c>
      <c r="AC448" s="119" t="s">
        <v>20</v>
      </c>
      <c r="AD448" s="119" t="s">
        <v>20</v>
      </c>
      <c r="AE448" s="405" t="str">
        <f t="shared" si="184"/>
        <v/>
      </c>
      <c r="AF448" s="405" t="str">
        <f t="shared" si="185"/>
        <v/>
      </c>
      <c r="AG448" s="419" t="str">
        <f t="array" ref="AG448">IFERROR((IF(ROWS(AG$435:AG448)&gt;COUNTA(AD:AD),"",INDEX(AD:AD,SMALL(IF(AE$435:AE$459&lt;&gt;"",ROW(AE$435:AE$459)),ROWS(AG$435:AG448))))),"")</f>
        <v/>
      </c>
      <c r="AH448" s="419" t="str">
        <f t="array" ref="AH448">IFERROR((IF(ROWS(AH$435:AH448)&gt;COUNTA(AE:AE),"",INDEX(AE:AE,SMALL(IF(AF$435:AF$456&lt;&gt;"",ROW(AF$435:AF$456)),ROWS(AH$435:AH448))))),"")</f>
        <v/>
      </c>
      <c r="AI448" s="408"/>
      <c r="AJ448" s="405" t="str">
        <f t="shared" si="181"/>
        <v>1.4.2. Des importations accrues de bois ?</v>
      </c>
      <c r="AK448" s="405" t="str">
        <f>IF(Z448="DK",AJ448,"")</f>
        <v/>
      </c>
      <c r="AL448" s="405" t="str">
        <f t="array" ref="AL448">IFERROR((IF(ROWS(AL$435:AL448)&gt;COUNTA(AK:AK),"",INDEX(AK:AK,SMALL(IF(AK$435:AK$459&lt;&gt;"",ROW(AK$435:AK$459)),ROWS(AL$435:AL448))))),"")</f>
        <v/>
      </c>
      <c r="AM448" s="416" t="s">
        <v>20</v>
      </c>
      <c r="AN448" s="411"/>
      <c r="AO448" s="411"/>
      <c r="AP448" s="411"/>
      <c r="AQ448" s="52"/>
      <c r="AR448" s="411"/>
      <c r="AS448" s="411"/>
      <c r="AT448" s="52"/>
      <c r="AU448" s="411"/>
      <c r="AV448" s="411"/>
      <c r="AW448" s="411"/>
      <c r="AX448" s="411"/>
      <c r="AY448" s="411"/>
    </row>
    <row r="449" spans="3:68" s="76" customFormat="1" ht="30" hidden="1" customHeight="1" thickBot="1" x14ac:dyDescent="0.3">
      <c r="C449" s="768" t="str">
        <f t="shared" si="178"/>
        <v>1.4.3. Améliorer l'accès des communautés locales aux produits forestiers, tels que le bois de chauffage, la nourriture provenant de la forêt et les plantes médicinales ?</v>
      </c>
      <c r="D449" s="769"/>
      <c r="E449" s="769"/>
      <c r="F449" s="769"/>
      <c r="G449" s="769"/>
      <c r="H449" s="769"/>
      <c r="I449" s="769"/>
      <c r="J449" s="770"/>
      <c r="K449" s="181"/>
      <c r="L449" s="168"/>
      <c r="M449" s="168"/>
      <c r="Q449" s="162">
        <v>0</v>
      </c>
      <c r="R449" s="400"/>
      <c r="S449" s="138" t="str">
        <f t="shared" si="182"/>
        <v/>
      </c>
      <c r="T449" s="400"/>
      <c r="U449" s="400"/>
      <c r="V449" s="411"/>
      <c r="W449" s="508" t="s">
        <v>389</v>
      </c>
      <c r="X449" s="401" t="s">
        <v>27</v>
      </c>
      <c r="Y449" s="413">
        <v>15</v>
      </c>
      <c r="Z449" s="498" t="str">
        <f t="shared" si="183"/>
        <v/>
      </c>
      <c r="AA449" s="119" t="s">
        <v>409</v>
      </c>
      <c r="AB449" s="119" t="s">
        <v>20</v>
      </c>
      <c r="AC449" s="119" t="s">
        <v>20</v>
      </c>
      <c r="AD449" s="119" t="s">
        <v>20</v>
      </c>
      <c r="AE449" s="405" t="str">
        <f t="shared" si="184"/>
        <v/>
      </c>
      <c r="AF449" s="405" t="str">
        <f t="shared" si="185"/>
        <v/>
      </c>
      <c r="AG449" s="419" t="str">
        <f t="array" ref="AG449">IFERROR((IF(ROWS(AG$435:AG449)&gt;COUNTA(AD:AD),"",INDEX(AD:AD,SMALL(IF(AE$435:AE$459&lt;&gt;"",ROW(AE$435:AE$459)),ROWS(AG$435:AG449))))),"")</f>
        <v/>
      </c>
      <c r="AH449" s="419" t="str">
        <f t="array" ref="AH449">IFERROR((IF(ROWS(AH$435:AH449)&gt;COUNTA(AE:AE),"",INDEX(AE:AE,SMALL(IF(AF$435:AF$456&lt;&gt;"",ROW(AF$435:AF$456)),ROWS(AH$435:AH449))))),"")</f>
        <v/>
      </c>
      <c r="AI449" s="408"/>
      <c r="AJ449" s="405" t="str">
        <f t="shared" si="181"/>
        <v>1.4.3. Améliorer l'accès des communautés locales aux produits forestiers, tels que le bois de chauffage, la nourriture provenant de la forêt et les plantes médicinales ?</v>
      </c>
      <c r="AK449" s="405" t="str">
        <f>IF(Z449="DK",AJ449,"")</f>
        <v/>
      </c>
      <c r="AL449" s="405" t="str">
        <f t="array" ref="AL449">IFERROR((IF(ROWS(AL$435:AL449)&gt;COUNTA(AK:AK),"",INDEX(AK:AK,SMALL(IF(AK$435:AK$459&lt;&gt;"",ROW(AK$435:AK$459)),ROWS(AL$435:AL449))))),"")</f>
        <v/>
      </c>
      <c r="AM449" s="416" t="s">
        <v>20</v>
      </c>
      <c r="AN449" s="411"/>
      <c r="AO449" s="411"/>
      <c r="AP449" s="411"/>
      <c r="AQ449" s="52"/>
      <c r="AR449" s="411"/>
      <c r="AS449" s="411"/>
      <c r="AT449" s="52"/>
      <c r="AU449" s="411"/>
      <c r="AV449" s="411"/>
      <c r="AW449" s="411"/>
      <c r="AX449" s="411"/>
      <c r="AY449" s="411"/>
    </row>
    <row r="450" spans="3:68" s="76" customFormat="1" ht="20.100000000000001" hidden="1" customHeight="1" x14ac:dyDescent="0.25">
      <c r="C450" s="632" t="str">
        <f t="shared" si="178"/>
        <v>2.       L'une des actions REDD+ identifiées dans le Module 1 est-elle susceptible de :</v>
      </c>
      <c r="D450" s="633"/>
      <c r="E450" s="633"/>
      <c r="F450" s="633"/>
      <c r="G450" s="633"/>
      <c r="H450" s="633"/>
      <c r="I450" s="633"/>
      <c r="J450" s="712"/>
      <c r="K450" s="655"/>
      <c r="L450" s="655"/>
      <c r="M450" s="656"/>
      <c r="Q450" s="162"/>
      <c r="R450" s="400"/>
      <c r="S450" s="138" t="str">
        <f t="shared" si="182"/>
        <v/>
      </c>
      <c r="T450" s="400"/>
      <c r="U450" s="400"/>
      <c r="V450" s="411"/>
      <c r="W450" s="387" t="s">
        <v>390</v>
      </c>
      <c r="X450" s="401" t="s">
        <v>20</v>
      </c>
      <c r="Y450" s="402">
        <v>16</v>
      </c>
      <c r="Z450" s="498" t="str">
        <f t="shared" si="183"/>
        <v/>
      </c>
      <c r="AA450" s="119" t="s">
        <v>20</v>
      </c>
      <c r="AB450" s="119" t="s">
        <v>20</v>
      </c>
      <c r="AC450" s="119" t="s">
        <v>20</v>
      </c>
      <c r="AD450" s="119" t="s">
        <v>20</v>
      </c>
      <c r="AE450" s="405" t="str">
        <f t="shared" si="184"/>
        <v/>
      </c>
      <c r="AF450" s="405" t="str">
        <f t="shared" si="185"/>
        <v/>
      </c>
      <c r="AG450" s="419" t="str">
        <f t="array" ref="AG450">IFERROR((IF(ROWS(AG$435:AG450)&gt;COUNTA(AD:AD),"",INDEX(AD:AD,SMALL(IF(AE$435:AE$459&lt;&gt;"",ROW(AE$435:AE$459)),ROWS(AG$435:AG450))))),"")</f>
        <v/>
      </c>
      <c r="AH450" s="419" t="str">
        <f t="array" ref="AH450">IFERROR((IF(ROWS(AH$435:AH450)&gt;COUNTA(AE:AE),"",INDEX(AE:AE,SMALL(IF(AF$435:AF$456&lt;&gt;"",ROW(AF$435:AF$456)),ROWS(AH$435:AH450))))),"")</f>
        <v/>
      </c>
      <c r="AI450" s="408"/>
      <c r="AJ450" s="405" t="str">
        <f t="shared" si="181"/>
        <v>2.       L'une des actions REDD+ identifiées dans le Module 1 est-elle susceptible de :</v>
      </c>
      <c r="AK450" s="507" t="str">
        <f>IF(((COUNTIF(Z451:Z456,"DK"))&gt;0),AJ450,"")</f>
        <v/>
      </c>
      <c r="AL450" s="405" t="str">
        <f t="array" ref="AL450">IFERROR((IF(ROWS(AL$435:AL450)&gt;COUNTA(AK:AK),"",INDEX(AK:AK,SMALL(IF(AK$435:AK$459&lt;&gt;"",ROW(AK$435:AK$459)),ROWS(AL$435:AL450))))),"")</f>
        <v/>
      </c>
      <c r="AM450" s="416" t="s">
        <v>20</v>
      </c>
      <c r="AN450" s="411"/>
      <c r="AO450" s="411"/>
      <c r="AP450" s="411"/>
      <c r="AQ450" s="52"/>
      <c r="AR450" s="411"/>
      <c r="AS450" s="411"/>
      <c r="AT450" s="52"/>
      <c r="AU450" s="411"/>
      <c r="AV450" s="411"/>
      <c r="AW450" s="411"/>
      <c r="AX450" s="411"/>
      <c r="AY450" s="411"/>
    </row>
    <row r="451" spans="3:68" s="76" customFormat="1" ht="30" hidden="1" customHeight="1" thickBot="1" x14ac:dyDescent="0.3">
      <c r="C451" s="741" t="str">
        <f t="shared" si="178"/>
        <v>2.1.    Limiter la disponibilité, la qualité et l’accès aux produits forestiers, en particulier pour les communautés locales ?</v>
      </c>
      <c r="D451" s="742"/>
      <c r="E451" s="742"/>
      <c r="F451" s="742"/>
      <c r="G451" s="742"/>
      <c r="H451" s="742"/>
      <c r="I451" s="742"/>
      <c r="J451" s="743"/>
      <c r="K451" s="181"/>
      <c r="L451" s="168"/>
      <c r="M451" s="168"/>
      <c r="Q451" s="162">
        <v>0</v>
      </c>
      <c r="R451" s="400"/>
      <c r="S451" s="138" t="str">
        <f t="shared" si="182"/>
        <v/>
      </c>
      <c r="T451" s="400"/>
      <c r="U451" s="400"/>
      <c r="V451" s="411"/>
      <c r="W451" s="412" t="s">
        <v>391</v>
      </c>
      <c r="X451" s="401" t="s">
        <v>1</v>
      </c>
      <c r="Y451" s="413">
        <v>17</v>
      </c>
      <c r="Z451" s="498" t="str">
        <f t="shared" si="183"/>
        <v/>
      </c>
      <c r="AA451" s="119" t="s">
        <v>20</v>
      </c>
      <c r="AB451" s="119" t="s">
        <v>410</v>
      </c>
      <c r="AC451" s="119" t="s">
        <v>20</v>
      </c>
      <c r="AD451" s="119" t="s">
        <v>20</v>
      </c>
      <c r="AE451" s="405" t="str">
        <f t="shared" si="184"/>
        <v/>
      </c>
      <c r="AF451" s="405" t="str">
        <f t="shared" si="185"/>
        <v/>
      </c>
      <c r="AG451" s="419" t="str">
        <f t="array" ref="AG451">IFERROR((IF(ROWS(AG$435:AG451)&gt;COUNTA(AD:AD),"",INDEX(AD:AD,SMALL(IF(AE$435:AE$459&lt;&gt;"",ROW(AE$435:AE$459)),ROWS(AG$435:AG451))))),"")</f>
        <v/>
      </c>
      <c r="AH451" s="419" t="str">
        <f t="array" ref="AH451">IFERROR((IF(ROWS(AH$435:AH451)&gt;COUNTA(AE:AE),"",INDEX(AE:AE,SMALL(IF(AF$435:AF$456&lt;&gt;"",ROW(AF$435:AF$456)),ROWS(AH$435:AH451))))),"")</f>
        <v/>
      </c>
      <c r="AI451" s="408"/>
      <c r="AJ451" s="405" t="str">
        <f t="shared" si="181"/>
        <v>2.1.    Limiter la disponibilité, la qualité et l’accès aux produits forestiers, en particulier pour les communautés locales ?</v>
      </c>
      <c r="AK451" s="405" t="str">
        <f t="shared" ref="AK451:AK456" si="186">IF(Z451="DK",AJ451,"")</f>
        <v/>
      </c>
      <c r="AL451" s="405" t="str">
        <f t="array" ref="AL451">IFERROR((IF(ROWS(AL$435:AL451)&gt;COUNTA(AK:AK),"",INDEX(AK:AK,SMALL(IF(AK$435:AK$459&lt;&gt;"",ROW(AK$435:AK$459)),ROWS(AL$435:AL451))))),"")</f>
        <v/>
      </c>
      <c r="AM451" s="416" t="s">
        <v>20</v>
      </c>
      <c r="AN451" s="411"/>
      <c r="AO451" s="411"/>
      <c r="AP451" s="411"/>
      <c r="AQ451" s="52"/>
      <c r="AR451" s="411"/>
      <c r="AS451" s="411"/>
      <c r="AT451" s="52"/>
      <c r="AU451" s="411"/>
      <c r="AV451" s="411"/>
      <c r="AW451" s="411"/>
      <c r="AX451" s="411"/>
      <c r="AY451" s="411"/>
    </row>
    <row r="452" spans="3:68" s="76" customFormat="1" ht="30" hidden="1" customHeight="1" thickBot="1" x14ac:dyDescent="0.3">
      <c r="C452" s="741" t="str">
        <f t="shared" si="178"/>
        <v>2.2.     Améliorer la capacité d’adaptation au changement climatique des communautés et ainsi réduire leur vulnérabilité au changement climatique ?</v>
      </c>
      <c r="D452" s="742"/>
      <c r="E452" s="742"/>
      <c r="F452" s="742"/>
      <c r="G452" s="742"/>
      <c r="H452" s="742"/>
      <c r="I452" s="742"/>
      <c r="J452" s="743"/>
      <c r="K452" s="184"/>
      <c r="L452" s="185"/>
      <c r="M452" s="185"/>
      <c r="Q452" s="162">
        <v>0</v>
      </c>
      <c r="R452" s="400"/>
      <c r="S452" s="138" t="str">
        <f t="shared" si="182"/>
        <v/>
      </c>
      <c r="T452" s="400"/>
      <c r="U452" s="400"/>
      <c r="V452" s="411"/>
      <c r="W452" s="589" t="s">
        <v>392</v>
      </c>
      <c r="X452" s="401" t="s">
        <v>27</v>
      </c>
      <c r="Y452" s="413">
        <v>18</v>
      </c>
      <c r="Z452" s="498" t="str">
        <f t="shared" si="183"/>
        <v/>
      </c>
      <c r="AA452" s="119" t="s">
        <v>411</v>
      </c>
      <c r="AB452" s="119" t="s">
        <v>20</v>
      </c>
      <c r="AC452" s="119" t="s">
        <v>20</v>
      </c>
      <c r="AD452" s="119" t="s">
        <v>20</v>
      </c>
      <c r="AE452" s="405" t="str">
        <f t="shared" si="184"/>
        <v/>
      </c>
      <c r="AF452" s="405" t="str">
        <f t="shared" si="185"/>
        <v/>
      </c>
      <c r="AG452" s="419" t="str">
        <f t="array" ref="AG452">IFERROR((IF(ROWS(AG$435:AG452)&gt;COUNTA(AD:AD),"",INDEX(AD:AD,SMALL(IF(AE$435:AE$459&lt;&gt;"",ROW(AE$435:AE$459)),ROWS(AG$435:AG452))))),"")</f>
        <v/>
      </c>
      <c r="AH452" s="419" t="str">
        <f t="array" ref="AH452">IFERROR((IF(ROWS(AH$435:AH452)&gt;COUNTA(AE:AE),"",INDEX(AE:AE,SMALL(IF(AF$435:AF$456&lt;&gt;"",ROW(AF$435:AF$456)),ROWS(AH$435:AH452))))),"")</f>
        <v/>
      </c>
      <c r="AI452" s="408"/>
      <c r="AJ452" s="405" t="str">
        <f t="shared" si="181"/>
        <v>2.2.     Améliorer la capacité d’adaptation au changement climatique des communautés et ainsi réduire leur vulnérabilité au changement climatique ?</v>
      </c>
      <c r="AK452" s="405" t="str">
        <f t="shared" si="186"/>
        <v/>
      </c>
      <c r="AL452" s="405" t="str">
        <f t="array" ref="AL452">IFERROR((IF(ROWS(AL$435:AL452)&gt;COUNTA(AK:AK),"",INDEX(AK:AK,SMALL(IF(AK$435:AK$459&lt;&gt;"",ROW(AK$435:AK$459)),ROWS(AL$435:AL452))))),"")</f>
        <v/>
      </c>
      <c r="AM452" s="416" t="s">
        <v>20</v>
      </c>
      <c r="AN452" s="411"/>
      <c r="AO452" s="411"/>
      <c r="AP452" s="411"/>
      <c r="AQ452" s="52"/>
      <c r="AR452" s="411"/>
      <c r="AS452" s="411"/>
      <c r="AT452" s="52"/>
      <c r="AU452" s="411"/>
      <c r="AV452" s="411"/>
      <c r="AW452" s="411"/>
      <c r="AX452" s="411"/>
      <c r="AY452" s="411"/>
    </row>
    <row r="453" spans="3:68" s="76" customFormat="1" ht="30" hidden="1" customHeight="1" thickBot="1" x14ac:dyDescent="0.3">
      <c r="C453" s="741" t="str">
        <f t="shared" si="178"/>
        <v>2.3.     Inciter à la conservation des forêts naturelles et de leurs services écosystémiques (par exemple, par le partage des bénéfices, ou les paiements pour les Services Ecosystémiques (PSE)) ?</v>
      </c>
      <c r="D453" s="742"/>
      <c r="E453" s="742"/>
      <c r="F453" s="742"/>
      <c r="G453" s="742"/>
      <c r="H453" s="742"/>
      <c r="I453" s="742"/>
      <c r="J453" s="743"/>
      <c r="K453" s="181"/>
      <c r="L453" s="168"/>
      <c r="M453" s="168"/>
      <c r="Q453" s="162">
        <v>0</v>
      </c>
      <c r="R453" s="400"/>
      <c r="S453" s="138" t="str">
        <f t="shared" si="182"/>
        <v/>
      </c>
      <c r="T453" s="400"/>
      <c r="U453" s="400"/>
      <c r="V453" s="411"/>
      <c r="W453" s="412" t="s">
        <v>393</v>
      </c>
      <c r="X453" s="401" t="s">
        <v>27</v>
      </c>
      <c r="Y453" s="402">
        <v>19</v>
      </c>
      <c r="Z453" s="498" t="str">
        <f t="shared" si="183"/>
        <v/>
      </c>
      <c r="AA453" s="119" t="s">
        <v>412</v>
      </c>
      <c r="AB453" s="119" t="s">
        <v>20</v>
      </c>
      <c r="AC453" s="119" t="s">
        <v>20</v>
      </c>
      <c r="AD453" s="119" t="s">
        <v>20</v>
      </c>
      <c r="AE453" s="405" t="str">
        <f t="shared" si="184"/>
        <v/>
      </c>
      <c r="AF453" s="405" t="str">
        <f t="shared" si="185"/>
        <v/>
      </c>
      <c r="AG453" s="419" t="str">
        <f t="array" ref="AG453">IFERROR((IF(ROWS(AG$435:AG453)&gt;COUNTA(AD:AD),"",INDEX(AD:AD,SMALL(IF(AE$435:AE$459&lt;&gt;"",ROW(AE$435:AE$459)),ROWS(AG$435:AG453))))),"")</f>
        <v/>
      </c>
      <c r="AH453" s="419" t="str">
        <f t="array" ref="AH453">IFERROR((IF(ROWS(AH$435:AH453)&gt;COUNTA(AE:AE),"",INDEX(AE:AE,SMALL(IF(AF$435:AF$456&lt;&gt;"",ROW(AF$435:AF$456)),ROWS(AH$435:AH453))))),"")</f>
        <v/>
      </c>
      <c r="AI453" s="462" t="s">
        <v>20</v>
      </c>
      <c r="AJ453" s="405" t="str">
        <f t="shared" si="181"/>
        <v>2.3.     Inciter à la conservation des forêts naturelles et de leurs services écosystémiques (par exemple, par le partage des bénéfices, ou les paiements pour les Services Ecosystémiques (PSE)) ?</v>
      </c>
      <c r="AK453" s="405" t="str">
        <f t="shared" si="186"/>
        <v/>
      </c>
      <c r="AL453" s="405" t="str">
        <f t="array" ref="AL453">IFERROR((IF(ROWS(AL$435:AL453)&gt;COUNTA(AK:AK),"",INDEX(AK:AK,SMALL(IF(AK$435:AK$459&lt;&gt;"",ROW(AK$435:AK$459)),ROWS(AL$435:AL453))))),"")</f>
        <v/>
      </c>
      <c r="AM453" s="416" t="s">
        <v>20</v>
      </c>
      <c r="AN453" s="411"/>
      <c r="AO453" s="411"/>
      <c r="AP453" s="411"/>
      <c r="AQ453" s="52"/>
      <c r="AR453" s="411"/>
      <c r="AS453" s="411"/>
      <c r="AT453" s="52"/>
      <c r="AU453" s="411"/>
      <c r="AV453" s="411"/>
      <c r="AW453" s="411"/>
      <c r="AX453" s="411"/>
      <c r="AY453" s="411"/>
    </row>
    <row r="454" spans="3:68" s="76" customFormat="1" ht="45" hidden="1" customHeight="1" thickBot="1" x14ac:dyDescent="0.3">
      <c r="C454" s="741" t="str">
        <f t="shared" si="178"/>
        <v>2.4.     Offrir des opportunités de moyens de subsistance pour les communautés locales (par exemple, des emplois dans des projets de régénération naturelle assistée, le développement de revenus alternatifs offrant des opportunités réduisant la pression sur les forêts) ?</v>
      </c>
      <c r="D454" s="742"/>
      <c r="E454" s="742"/>
      <c r="F454" s="742"/>
      <c r="G454" s="742"/>
      <c r="H454" s="742"/>
      <c r="I454" s="742"/>
      <c r="J454" s="743"/>
      <c r="K454" s="182"/>
      <c r="L454" s="183"/>
      <c r="M454" s="183"/>
      <c r="Q454" s="162">
        <v>0</v>
      </c>
      <c r="R454" s="400"/>
      <c r="S454" s="138" t="str">
        <f t="shared" si="182"/>
        <v/>
      </c>
      <c r="T454" s="400"/>
      <c r="U454" s="400"/>
      <c r="V454" s="411"/>
      <c r="W454" s="412" t="s">
        <v>394</v>
      </c>
      <c r="X454" s="401" t="s">
        <v>27</v>
      </c>
      <c r="Y454" s="413">
        <v>20</v>
      </c>
      <c r="Z454" s="498" t="str">
        <f t="shared" si="183"/>
        <v/>
      </c>
      <c r="AA454" s="119" t="s">
        <v>412</v>
      </c>
      <c r="AB454" s="119" t="s">
        <v>20</v>
      </c>
      <c r="AC454" s="119" t="s">
        <v>20</v>
      </c>
      <c r="AD454" s="119" t="s">
        <v>20</v>
      </c>
      <c r="AE454" s="405" t="str">
        <f t="shared" si="184"/>
        <v/>
      </c>
      <c r="AF454" s="405" t="str">
        <f t="shared" si="185"/>
        <v/>
      </c>
      <c r="AG454" s="419" t="str">
        <f t="array" ref="AG454">IFERROR((IF(ROWS(AG$435:AG454)&gt;COUNTA(AD:AD),"",INDEX(AD:AD,SMALL(IF(AE$435:AE$459&lt;&gt;"",ROW(AE$435:AE$459)),ROWS(AG$435:AG454))))),"")</f>
        <v/>
      </c>
      <c r="AH454" s="419" t="str">
        <f t="array" ref="AH454">IFERROR((IF(ROWS(AH$435:AH454)&gt;COUNTA(AE:AE),"",INDEX(AE:AE,SMALL(IF(AF$435:AF$456&lt;&gt;"",ROW(AF$435:AF$456)),ROWS(AH$435:AH454))))),"")</f>
        <v/>
      </c>
      <c r="AI454" s="462" t="s">
        <v>20</v>
      </c>
      <c r="AJ454" s="405" t="str">
        <f t="shared" si="181"/>
        <v>2.4.     Offrir des opportunités de moyens de subsistance pour les communautés locales (par exemple, des emplois dans des projets de régénération naturelle assistée, le développement de revenus alternatifs offrant des opportunités réduisant la pression sur les forêts) ?</v>
      </c>
      <c r="AK454" s="405" t="str">
        <f t="shared" si="186"/>
        <v/>
      </c>
      <c r="AL454" s="405" t="str">
        <f t="array" ref="AL454">IFERROR((IF(ROWS(AL$435:AL454)&gt;COUNTA(AK:AK),"",INDEX(AK:AK,SMALL(IF(AK$435:AK$459&lt;&gt;"",ROW(AK$435:AK$459)),ROWS(AL$435:AL454))))),"")</f>
        <v/>
      </c>
      <c r="AM454" s="416" t="s">
        <v>20</v>
      </c>
      <c r="AN454" s="411"/>
      <c r="AO454" s="411"/>
      <c r="AP454" s="411"/>
      <c r="AQ454" s="52"/>
      <c r="AR454" s="411"/>
      <c r="AS454" s="411"/>
      <c r="AT454" s="52"/>
      <c r="AU454" s="411"/>
      <c r="AV454" s="411"/>
      <c r="AW454" s="411"/>
      <c r="AX454" s="411"/>
      <c r="AY454" s="411"/>
    </row>
    <row r="455" spans="3:68" s="76" customFormat="1" ht="45" hidden="1" customHeight="1" thickBot="1" x14ac:dyDescent="0.3">
      <c r="C455" s="741" t="str">
        <f t="shared" ref="C455" si="187">W455</f>
        <v>2.5.     Affecter négativement les moyens de subsistance locaux (par exemple, par la perte des moyens de subsistance en raison de la fermeture des industries d’exploitation du bois ou en dépendant, ou le contrôle de l’expansion agricole) ?</v>
      </c>
      <c r="D455" s="742"/>
      <c r="E455" s="742"/>
      <c r="F455" s="742"/>
      <c r="G455" s="742"/>
      <c r="H455" s="742"/>
      <c r="I455" s="742"/>
      <c r="J455" s="743"/>
      <c r="K455" s="257"/>
      <c r="L455" s="258"/>
      <c r="M455" s="258"/>
      <c r="Q455" s="162">
        <v>0</v>
      </c>
      <c r="R455" s="400"/>
      <c r="S455" s="138" t="str">
        <f t="shared" si="182"/>
        <v/>
      </c>
      <c r="T455" s="400"/>
      <c r="U455" s="400"/>
      <c r="V455" s="411"/>
      <c r="W455" s="412" t="s">
        <v>395</v>
      </c>
      <c r="X455" s="401" t="s">
        <v>27</v>
      </c>
      <c r="Y455" s="413">
        <v>21</v>
      </c>
      <c r="Z455" s="498" t="str">
        <f t="shared" si="183"/>
        <v/>
      </c>
      <c r="AA455" s="119" t="s">
        <v>20</v>
      </c>
      <c r="AB455" s="119" t="s">
        <v>413</v>
      </c>
      <c r="AC455" s="119" t="s">
        <v>20</v>
      </c>
      <c r="AD455" s="119" t="s">
        <v>20</v>
      </c>
      <c r="AE455" s="405" t="str">
        <f t="shared" si="184"/>
        <v/>
      </c>
      <c r="AF455" s="405" t="str">
        <f t="shared" si="185"/>
        <v/>
      </c>
      <c r="AG455" s="419"/>
      <c r="AH455" s="419"/>
      <c r="AI455" s="462"/>
      <c r="AJ455" s="405" t="str">
        <f t="shared" si="181"/>
        <v>2.5.     Affecter négativement les moyens de subsistance locaux (par exemple, par la perte des moyens de subsistance en raison de la fermeture des industries d’exploitation du bois ou en dépendant, ou le contrôle de l’expansion agricole) ?</v>
      </c>
      <c r="AK455" s="405" t="str">
        <f t="shared" si="186"/>
        <v/>
      </c>
      <c r="AL455" s="405" t="str">
        <f t="array" ref="AL455">IFERROR((IF(ROWS(AL$435:AL455)&gt;COUNTA(AK:AK),"",INDEX(AK:AK,SMALL(IF(AK$435:AK$459&lt;&gt;"",ROW(AK$435:AK$459)),ROWS(AL$435:AL455))))),"")</f>
        <v/>
      </c>
      <c r="AM455" s="416" t="s">
        <v>20</v>
      </c>
      <c r="AN455" s="411"/>
      <c r="AO455" s="411"/>
      <c r="AP455" s="411"/>
      <c r="AQ455" s="52"/>
      <c r="AR455" s="411"/>
      <c r="AS455" s="411"/>
      <c r="AT455" s="52"/>
      <c r="AU455" s="411"/>
      <c r="AV455" s="411"/>
      <c r="AW455" s="411"/>
      <c r="AX455" s="411"/>
      <c r="AY455" s="411"/>
    </row>
    <row r="456" spans="3:68" s="76" customFormat="1" ht="30" hidden="1" customHeight="1" thickBot="1" x14ac:dyDescent="0.3">
      <c r="C456" s="741" t="str">
        <f t="shared" si="178"/>
        <v>2.6.     Conserver les forêts et les produits forestiers ayant une importance traditionnelle et spirituelle pour les communautés autochtones et locales (par exemple la conservation de sites sacrés, des plantes médicinales) ?</v>
      </c>
      <c r="D456" s="742"/>
      <c r="E456" s="742"/>
      <c r="F456" s="742"/>
      <c r="G456" s="742"/>
      <c r="H456" s="742"/>
      <c r="I456" s="742"/>
      <c r="J456" s="743"/>
      <c r="K456" s="180"/>
      <c r="L456" s="179"/>
      <c r="M456" s="179"/>
      <c r="Q456" s="162">
        <v>0</v>
      </c>
      <c r="R456" s="400"/>
      <c r="S456" s="138" t="str">
        <f t="shared" si="182"/>
        <v/>
      </c>
      <c r="T456" s="400"/>
      <c r="U456" s="400"/>
      <c r="V456" s="510"/>
      <c r="W456" s="412" t="s">
        <v>396</v>
      </c>
      <c r="X456" s="401" t="s">
        <v>87</v>
      </c>
      <c r="Y456" s="402">
        <v>22</v>
      </c>
      <c r="Z456" s="498" t="str">
        <f t="shared" si="183"/>
        <v/>
      </c>
      <c r="AA456" s="119" t="s">
        <v>415</v>
      </c>
      <c r="AB456" s="119" t="s">
        <v>414</v>
      </c>
      <c r="AC456" s="119" t="s">
        <v>20</v>
      </c>
      <c r="AD456" s="119" t="s">
        <v>20</v>
      </c>
      <c r="AE456" s="405" t="str">
        <f t="shared" si="184"/>
        <v/>
      </c>
      <c r="AF456" s="405" t="str">
        <f t="shared" si="185"/>
        <v/>
      </c>
      <c r="AG456" s="419" t="str">
        <f t="array" ref="AG456">IFERROR((IF(ROWS(AG$435:AG456)&gt;COUNTA(AD:AD),"",INDEX(AD:AD,SMALL(IF(AE$435:AE$459&lt;&gt;"",ROW(AE$435:AE$459)),ROWS(AG$435:AG456))))),"")</f>
        <v/>
      </c>
      <c r="AH456" s="419" t="str">
        <f t="array" ref="AH456">IFERROR((IF(ROWS(AH$435:AH456)&gt;COUNTA(AE:AE),"",INDEX(AE:AE,SMALL(IF(AF$435:AF$456&lt;&gt;"",ROW(AF$435:AF$456)),ROWS(AH$435:AH456))))),"")</f>
        <v/>
      </c>
      <c r="AI456" s="462" t="s">
        <v>20</v>
      </c>
      <c r="AJ456" s="405" t="str">
        <f t="shared" si="181"/>
        <v>2.6.     Conserver les forêts et les produits forestiers ayant une importance traditionnelle et spirituelle pour les communautés autochtones et locales (par exemple la conservation de sites sacrés, des plantes médicinales) ?</v>
      </c>
      <c r="AK456" s="405" t="str">
        <f t="shared" si="186"/>
        <v/>
      </c>
      <c r="AL456" s="405" t="str">
        <f t="array" ref="AL456">IFERROR((IF(ROWS(AL$435:AL456)&gt;COUNTA(AK:AK),"",INDEX(AK:AK,SMALL(IF(AK$435:AK$459&lt;&gt;"",ROW(AK$435:AK$459)),ROWS(AL$435:AL456))))),"")</f>
        <v/>
      </c>
      <c r="AM456" s="416" t="s">
        <v>20</v>
      </c>
      <c r="AN456" s="411"/>
      <c r="AO456" s="411"/>
      <c r="AP456" s="411"/>
      <c r="AQ456" s="52"/>
      <c r="AR456" s="411"/>
      <c r="AS456" s="411"/>
      <c r="AT456" s="52"/>
      <c r="AU456" s="411"/>
      <c r="AV456" s="411"/>
      <c r="AW456" s="411"/>
      <c r="AX456" s="411"/>
      <c r="AY456" s="411"/>
    </row>
    <row r="457" spans="3:68" s="76" customFormat="1" ht="30" hidden="1" customHeight="1" thickBot="1" x14ac:dyDescent="0.3">
      <c r="C457" s="782" t="str">
        <f>W457</f>
        <v>3.       Le programme REDD+ encouragera-t-il à la conservation des forêts en priorisant des actions qui réduisent la conversion des forêts (pour l’agriculture par exemple) sur d’autres activités REDD+ ?</v>
      </c>
      <c r="D457" s="783"/>
      <c r="E457" s="783"/>
      <c r="F457" s="783"/>
      <c r="G457" s="783"/>
      <c r="H457" s="783"/>
      <c r="I457" s="783"/>
      <c r="J457" s="784"/>
      <c r="K457" s="590"/>
      <c r="L457" s="591"/>
      <c r="M457" s="591"/>
      <c r="Q457" s="162">
        <v>0</v>
      </c>
      <c r="R457" s="400"/>
      <c r="S457" s="138" t="str">
        <f t="shared" si="182"/>
        <v/>
      </c>
      <c r="T457" s="400"/>
      <c r="U457" s="400"/>
      <c r="V457" s="411"/>
      <c r="W457" s="387" t="s">
        <v>397</v>
      </c>
      <c r="X457" s="401" t="s">
        <v>27</v>
      </c>
      <c r="Y457" s="413">
        <v>23</v>
      </c>
      <c r="Z457" s="498" t="str">
        <f t="shared" si="183"/>
        <v/>
      </c>
      <c r="AA457" s="119" t="s">
        <v>416</v>
      </c>
      <c r="AB457" s="119" t="s">
        <v>20</v>
      </c>
      <c r="AC457" s="119" t="s">
        <v>20</v>
      </c>
      <c r="AD457" s="119" t="s">
        <v>20</v>
      </c>
      <c r="AE457" s="405" t="str">
        <f t="shared" si="184"/>
        <v/>
      </c>
      <c r="AF457" s="405" t="str">
        <f t="shared" si="185"/>
        <v/>
      </c>
      <c r="AG457" s="419" t="str">
        <f t="array" ref="AG457">IFERROR((IF(ROWS(AG$435:AG457)&gt;COUNTA(AD:AD),"",INDEX(AD:AD,SMALL(IF(AE$435:AE$459&lt;&gt;"",ROW(AE$435:AE$459)),ROWS(AG$435:AG457))))),"")</f>
        <v/>
      </c>
      <c r="AH457" s="419" t="str">
        <f t="array" ref="AH457">IFERROR((IF(ROWS(AH$435:AH457)&gt;COUNTA(AE:AE),"",INDEX(AE:AE,SMALL(IF(AF$435:AF$456&lt;&gt;"",ROW(AF$435:AF$456)),ROWS(AH$435:AH457))))),"")</f>
        <v/>
      </c>
      <c r="AI457" s="462" t="s">
        <v>20</v>
      </c>
      <c r="AJ457" s="405" t="str">
        <f t="shared" si="181"/>
        <v>3.       Le programme REDD+ encouragera-t-il à la conservation des forêts en priorisant des actions qui réduisent la conversion des forêts (pour l’agriculture par exemple) sur d’autres activités REDD+ ?</v>
      </c>
      <c r="AK457" s="507" t="str">
        <f>IF(((COUNTIF(Z458:Z458,"DK"))&gt;0),AJ457,"")</f>
        <v/>
      </c>
      <c r="AL457" s="405" t="str">
        <f t="array" ref="AL457">IFERROR((IF(ROWS(AL$435:AL457)&gt;COUNTA(AK:AK),"",INDEX(AK:AK,SMALL(IF(AK$435:AK$459&lt;&gt;"",ROW(AK$435:AK$459)),ROWS(AL$435:AL457))))),"")</f>
        <v/>
      </c>
      <c r="AM457" s="416" t="s">
        <v>20</v>
      </c>
      <c r="AN457" s="411"/>
      <c r="AO457" s="411"/>
      <c r="AP457" s="411"/>
      <c r="AQ457" s="52"/>
      <c r="AR457" s="411"/>
      <c r="AS457" s="411"/>
      <c r="AT457" s="52"/>
      <c r="AU457" s="411"/>
      <c r="AV457" s="411"/>
      <c r="AW457" s="411"/>
      <c r="AX457" s="411"/>
      <c r="AY457" s="411"/>
    </row>
    <row r="458" spans="3:68" s="76" customFormat="1" ht="30" hidden="1" customHeight="1" thickBot="1" x14ac:dyDescent="0.3">
      <c r="C458" s="741" t="str">
        <f>W458</f>
        <v>3.1.    Si des actions qui réduisent la conversion ne sont pas priorisées, y a-t-il un risque que le déboisement continue tandis que les efforts sont déployés pour d’autres activités REDD+ telles que l’afforestation ?</v>
      </c>
      <c r="D458" s="742"/>
      <c r="E458" s="742"/>
      <c r="F458" s="742"/>
      <c r="G458" s="742"/>
      <c r="H458" s="742"/>
      <c r="I458" s="742"/>
      <c r="J458" s="743"/>
      <c r="K458" s="180"/>
      <c r="L458" s="179"/>
      <c r="M458" s="179"/>
      <c r="Q458" s="162">
        <v>0</v>
      </c>
      <c r="R458" s="400"/>
      <c r="S458" s="138" t="str">
        <f t="shared" si="182"/>
        <v/>
      </c>
      <c r="T458" s="400"/>
      <c r="U458" s="400"/>
      <c r="V458" s="411"/>
      <c r="W458" s="412" t="s">
        <v>398</v>
      </c>
      <c r="X458" s="401" t="s">
        <v>1</v>
      </c>
      <c r="Y458" s="413">
        <v>24</v>
      </c>
      <c r="Z458" s="498" t="str">
        <f t="shared" si="183"/>
        <v/>
      </c>
      <c r="AA458" s="119" t="s">
        <v>20</v>
      </c>
      <c r="AB458" s="119" t="s">
        <v>417</v>
      </c>
      <c r="AC458" s="119" t="s">
        <v>20</v>
      </c>
      <c r="AD458" s="119" t="s">
        <v>20</v>
      </c>
      <c r="AE458" s="405" t="str">
        <f t="shared" si="184"/>
        <v/>
      </c>
      <c r="AF458" s="405" t="str">
        <f t="shared" si="185"/>
        <v/>
      </c>
      <c r="AG458" s="419"/>
      <c r="AH458" s="419"/>
      <c r="AI458" s="462"/>
      <c r="AJ458" s="405" t="str">
        <f t="shared" si="181"/>
        <v>3.1.    Si des actions qui réduisent la conversion ne sont pas priorisées, y a-t-il un risque que le déboisement continue tandis que les efforts sont déployés pour d’autres activités REDD+ telles que l’afforestation ?</v>
      </c>
      <c r="AK458" s="405" t="str">
        <f>IF(Z458="DK",AJ458,"")</f>
        <v/>
      </c>
      <c r="AL458" s="405" t="str">
        <f t="array" ref="AL458">IFERROR((IF(ROWS(AL$435:AL458)&gt;COUNTA(AK:AK),"",INDEX(AK:AK,SMALL(IF(AK$435:AK$459&lt;&gt;"",ROW(AK$435:AK$459)),ROWS(AL$435:AL458))))),"")</f>
        <v/>
      </c>
      <c r="AM458" s="416" t="s">
        <v>20</v>
      </c>
      <c r="AN458" s="411"/>
      <c r="AO458" s="411"/>
      <c r="AP458" s="411"/>
      <c r="AQ458" s="52"/>
      <c r="AR458" s="411"/>
      <c r="AS458" s="411"/>
      <c r="AT458" s="52"/>
      <c r="AU458" s="411"/>
      <c r="AV458" s="411"/>
      <c r="AW458" s="411"/>
      <c r="AX458" s="411"/>
      <c r="AY458" s="411"/>
    </row>
    <row r="459" spans="3:68" s="76" customFormat="1" ht="30" hidden="1" customHeight="1" thickBot="1" x14ac:dyDescent="0.3">
      <c r="C459" s="763" t="str">
        <f>W459</f>
        <v>4.       Le programme REDD+ donnera-t-il la priorité aux interventions qui réduisent la dégradation des forêts naturelles par rapport à d’autres activités REDD+ ?</v>
      </c>
      <c r="D459" s="764"/>
      <c r="E459" s="764"/>
      <c r="F459" s="764"/>
      <c r="G459" s="764"/>
      <c r="H459" s="764"/>
      <c r="I459" s="764"/>
      <c r="J459" s="765"/>
      <c r="K459" s="180"/>
      <c r="L459" s="179"/>
      <c r="M459" s="179"/>
      <c r="Q459" s="162">
        <v>0</v>
      </c>
      <c r="R459" s="400"/>
      <c r="S459" s="138" t="str">
        <f t="shared" si="182"/>
        <v/>
      </c>
      <c r="T459" s="400"/>
      <c r="U459" s="400"/>
      <c r="V459" s="411"/>
      <c r="W459" s="387" t="s">
        <v>399</v>
      </c>
      <c r="X459" s="401" t="s">
        <v>27</v>
      </c>
      <c r="Y459" s="402">
        <v>25</v>
      </c>
      <c r="Z459" s="498" t="str">
        <f t="shared" si="183"/>
        <v/>
      </c>
      <c r="AA459" s="119" t="s">
        <v>418</v>
      </c>
      <c r="AB459" s="119" t="s">
        <v>20</v>
      </c>
      <c r="AC459" s="119" t="s">
        <v>20</v>
      </c>
      <c r="AD459" s="119" t="s">
        <v>20</v>
      </c>
      <c r="AE459" s="405" t="str">
        <f t="shared" si="184"/>
        <v/>
      </c>
      <c r="AF459" s="405" t="str">
        <f t="shared" si="185"/>
        <v/>
      </c>
      <c r="AG459" s="419" t="str">
        <f t="array" ref="AG459">IFERROR((IF(ROWS(AG$435:AG459)&gt;COUNTA(AD:AD),"",INDEX(AD:AD,SMALL(IF(AE$435:AE$459&lt;&gt;"",ROW(AE$435:AE$459)),ROWS(AG$435:AG459))))),"")</f>
        <v/>
      </c>
      <c r="AH459" s="419" t="str">
        <f t="array" ref="AH459">IFERROR((IF(ROWS(AH$435:AH459)&gt;COUNTA(AE:AE),"",INDEX(AE:AE,SMALL(IF(AF$435:AF$456&lt;&gt;"",ROW(AF$435:AF$456)),ROWS(AH$435:AH459))))),"")</f>
        <v/>
      </c>
      <c r="AI459" s="462" t="s">
        <v>20</v>
      </c>
      <c r="AJ459" s="405" t="str">
        <f t="shared" si="181"/>
        <v>4.       Le programme REDD+ donnera-t-il la priorité aux interventions qui réduisent la dégradation des forêts naturelles par rapport à d’autres activités REDD+ ?</v>
      </c>
      <c r="AK459" s="405" t="str">
        <f>IF(Z459="DK",AJ459,"")</f>
        <v/>
      </c>
      <c r="AL459" s="405" t="str">
        <f t="array" ref="AL459">IFERROR((IF(ROWS(AL$435:AL459)&gt;COUNTA(AK:AK),"",INDEX(AK:AK,SMALL(IF(AK$435:AK$459&lt;&gt;"",ROW(AK$435:AK$459)),ROWS(AL$435:AL459))))),"")</f>
        <v/>
      </c>
      <c r="AM459" s="416" t="s">
        <v>20</v>
      </c>
      <c r="AN459" s="411"/>
      <c r="AO459" s="411"/>
      <c r="AP459" s="411"/>
      <c r="AQ459" s="52"/>
      <c r="AR459" s="411"/>
      <c r="AS459" s="411"/>
      <c r="AT459" s="52"/>
      <c r="AU459" s="411"/>
      <c r="AV459" s="411"/>
      <c r="AW459" s="411"/>
      <c r="AX459" s="411"/>
      <c r="AY459" s="411"/>
    </row>
    <row r="460" spans="3:68" s="76" customFormat="1" ht="0.95" hidden="1" customHeight="1" x14ac:dyDescent="0.25">
      <c r="C460" s="276"/>
      <c r="D460" s="276"/>
      <c r="E460" s="276"/>
      <c r="F460" s="276"/>
      <c r="G460" s="276"/>
      <c r="H460" s="276"/>
      <c r="I460" s="276"/>
      <c r="J460" s="276"/>
      <c r="K460" s="275"/>
      <c r="L460" s="275"/>
      <c r="M460" s="275"/>
      <c r="P460" s="273"/>
      <c r="Q460" s="411"/>
      <c r="R460" s="400"/>
      <c r="S460" s="268"/>
      <c r="T460" s="400"/>
      <c r="U460" s="400"/>
      <c r="V460" s="411"/>
      <c r="W460" s="421"/>
      <c r="X460" s="422"/>
      <c r="Y460" s="496"/>
      <c r="Z460" s="505"/>
      <c r="AA460" s="271"/>
      <c r="AB460" s="511"/>
      <c r="AC460" s="425"/>
      <c r="AD460" s="419"/>
      <c r="AE460" s="419"/>
      <c r="AF460" s="419"/>
      <c r="AG460" s="419"/>
      <c r="AH460" s="462"/>
      <c r="AI460" s="355"/>
      <c r="AJ460" s="425"/>
      <c r="AK460" s="425"/>
      <c r="AL460" s="425"/>
      <c r="AM460" s="416"/>
      <c r="AN460" s="411"/>
      <c r="AO460" s="411"/>
      <c r="AP460" s="411"/>
      <c r="AQ460" s="52"/>
      <c r="AR460" s="411"/>
      <c r="AS460" s="411"/>
      <c r="AT460" s="52"/>
      <c r="AU460" s="411"/>
      <c r="AV460" s="411"/>
      <c r="AW460" s="411"/>
      <c r="AX460" s="411"/>
      <c r="AY460" s="411"/>
    </row>
    <row r="461" spans="3:68" s="76" customFormat="1" ht="0.95" hidden="1" customHeight="1" x14ac:dyDescent="0.25">
      <c r="C461" s="276"/>
      <c r="D461" s="276"/>
      <c r="E461" s="276"/>
      <c r="F461" s="276"/>
      <c r="G461" s="276"/>
      <c r="H461" s="276"/>
      <c r="I461" s="276"/>
      <c r="J461" s="276"/>
      <c r="K461" s="275"/>
      <c r="L461" s="275"/>
      <c r="M461" s="275"/>
      <c r="P461" s="273"/>
      <c r="Q461" s="411"/>
      <c r="R461" s="400"/>
      <c r="S461" s="268"/>
      <c r="T461" s="400"/>
      <c r="U461" s="400"/>
      <c r="V461" s="411"/>
      <c r="W461" s="421"/>
      <c r="X461" s="422"/>
      <c r="Y461" s="496"/>
      <c r="Z461" s="505"/>
      <c r="AA461" s="271"/>
      <c r="AB461" s="511"/>
      <c r="AC461" s="425"/>
      <c r="AD461" s="419"/>
      <c r="AE461" s="419"/>
      <c r="AF461" s="419"/>
      <c r="AG461" s="419"/>
      <c r="AH461" s="462"/>
      <c r="AI461" s="355"/>
      <c r="AJ461" s="425"/>
      <c r="AK461" s="425"/>
      <c r="AL461" s="425"/>
      <c r="AM461" s="416"/>
      <c r="AN461" s="411"/>
      <c r="AO461" s="411"/>
      <c r="AP461" s="411"/>
      <c r="AQ461" s="52"/>
      <c r="AR461" s="411"/>
      <c r="AS461" s="411"/>
      <c r="AT461" s="52"/>
      <c r="AU461" s="411"/>
      <c r="AV461" s="411"/>
      <c r="AW461" s="411"/>
      <c r="AX461" s="411"/>
      <c r="AY461" s="411"/>
    </row>
    <row r="462" spans="3:68" ht="66" hidden="1" customHeight="1" x14ac:dyDescent="0.25">
      <c r="S462" s="52"/>
      <c r="X462" s="388"/>
      <c r="Y462" s="427"/>
      <c r="Z462" s="427"/>
      <c r="AA462" s="128">
        <f>$V$22</f>
        <v>0</v>
      </c>
      <c r="AB462" s="121"/>
      <c r="AC462" s="427"/>
      <c r="AD462" s="410" t="s">
        <v>20</v>
      </c>
      <c r="BN462"/>
      <c r="BO462"/>
      <c r="BP462"/>
    </row>
    <row r="463" spans="3:68" hidden="1" x14ac:dyDescent="0.25">
      <c r="C463" s="658"/>
      <c r="D463" s="658"/>
      <c r="E463" s="658"/>
      <c r="F463" s="658"/>
      <c r="G463" s="658"/>
      <c r="H463" s="658"/>
      <c r="I463" s="658"/>
      <c r="J463" s="658"/>
      <c r="P463" s="34"/>
      <c r="R463" s="691" t="str">
        <f>IF($V$22=7,AD436," ")</f>
        <v xml:space="preserve"> </v>
      </c>
      <c r="S463" s="691"/>
      <c r="T463" s="691"/>
      <c r="U463" s="691"/>
      <c r="W463" s="473" t="str">
        <f>$W$76</f>
        <v>Cliquez sur l'icône « - » de gauche pour réduire la vue.</v>
      </c>
      <c r="X463" s="388"/>
      <c r="Y463" s="427"/>
      <c r="Z463" s="427"/>
      <c r="AA463" s="128"/>
      <c r="AB463" s="121"/>
      <c r="AC463" s="427"/>
      <c r="AD463" s="410"/>
      <c r="BN463"/>
      <c r="BO463"/>
      <c r="BP463"/>
    </row>
    <row r="464" spans="3:68" ht="15" hidden="1" customHeight="1" x14ac:dyDescent="0.25">
      <c r="C464" s="648"/>
      <c r="D464" s="648"/>
      <c r="E464" s="648"/>
      <c r="F464" s="648"/>
      <c r="G464" s="648"/>
      <c r="H464" s="648"/>
      <c r="I464" s="648"/>
      <c r="J464" s="648"/>
      <c r="P464" s="34"/>
      <c r="R464" s="691" t="str">
        <f>IF($V$22=7,#REF!," ")</f>
        <v xml:space="preserve"> </v>
      </c>
      <c r="S464" s="691"/>
      <c r="T464" s="691"/>
      <c r="U464" s="691"/>
      <c r="W464" s="474" t="str">
        <f>$W$77</f>
        <v>Cliquez sur l'icône « + » de gauche pour agrandir la vue et répondre aux questions d'orientation.</v>
      </c>
      <c r="X464" s="429"/>
      <c r="Y464" s="429"/>
      <c r="Z464" s="429"/>
      <c r="AA464" s="429"/>
      <c r="AB464" s="429"/>
      <c r="AC464" s="429"/>
      <c r="AD464" s="429"/>
    </row>
    <row r="465" spans="3:68" ht="15" hidden="1" customHeight="1" x14ac:dyDescent="0.25">
      <c r="X465" s="512"/>
      <c r="Y465" s="512"/>
      <c r="Z465" s="512"/>
      <c r="AA465" s="512"/>
      <c r="AB465" s="512"/>
      <c r="AC465" s="512"/>
      <c r="AD465" s="512"/>
    </row>
    <row r="466" spans="3:68" hidden="1" x14ac:dyDescent="0.25">
      <c r="C466" s="151"/>
      <c r="D466" s="152"/>
      <c r="E466" s="152"/>
      <c r="F466" s="152"/>
      <c r="G466" s="152"/>
      <c r="H466" s="152"/>
      <c r="I466" s="152"/>
      <c r="J466" s="152"/>
      <c r="P466" s="34"/>
      <c r="R466" s="428"/>
      <c r="S466" s="428"/>
      <c r="T466" s="428"/>
      <c r="U466" s="428"/>
    </row>
    <row r="467" spans="3:68" hidden="1" x14ac:dyDescent="0.25">
      <c r="C467" s="151"/>
      <c r="D467" s="152"/>
      <c r="E467" s="152"/>
      <c r="F467" s="152"/>
      <c r="G467" s="152"/>
      <c r="H467" s="152"/>
      <c r="I467" s="152"/>
      <c r="J467" s="152"/>
      <c r="P467" s="34"/>
      <c r="R467" s="428"/>
      <c r="S467" s="428"/>
      <c r="T467" s="428"/>
      <c r="U467" s="428"/>
    </row>
    <row r="468" spans="3:68" hidden="1" x14ac:dyDescent="0.25">
      <c r="C468" s="151"/>
      <c r="D468" s="152"/>
      <c r="E468" s="152"/>
      <c r="F468" s="152"/>
      <c r="G468" s="152"/>
      <c r="H468" s="152"/>
      <c r="I468" s="152"/>
      <c r="J468" s="152"/>
      <c r="P468" s="34"/>
      <c r="R468" s="428"/>
      <c r="S468" s="428"/>
      <c r="T468" s="428"/>
      <c r="U468" s="428"/>
      <c r="W468" s="430" t="str">
        <f>$W$80</f>
        <v xml:space="preserve">(Draft) OUTPUT TABLE </v>
      </c>
    </row>
    <row r="469" spans="3:68" ht="15.75" hidden="1" x14ac:dyDescent="0.25">
      <c r="C469" s="92" t="str">
        <f>W469</f>
        <v>Tableau 2 :</v>
      </c>
      <c r="D469" s="8" t="str">
        <f>X469</f>
        <v>Bénéfices et risques associés à la</v>
      </c>
      <c r="G469" s="8"/>
      <c r="I469" s="8"/>
      <c r="P469" s="34"/>
      <c r="R469" s="428"/>
      <c r="S469" s="428"/>
      <c r="T469" s="428"/>
      <c r="U469" s="428"/>
      <c r="W469" s="492" t="str">
        <f>$W$81</f>
        <v>Tableau 2 :</v>
      </c>
      <c r="X469" s="492" t="str">
        <f>$X$81</f>
        <v>Bénéfices et risques associés à la</v>
      </c>
    </row>
    <row r="470" spans="3:68" ht="15.75" hidden="1" customHeight="1" x14ac:dyDescent="0.25">
      <c r="D470" s="95" t="str">
        <f>X470</f>
        <v>Garantie (e) - Forêt naturelle, diversité biologique et amélioration des bénéfices.</v>
      </c>
      <c r="F470" s="93"/>
      <c r="G470" s="93"/>
      <c r="H470" s="93"/>
      <c r="I470" s="93"/>
      <c r="J470" s="93"/>
      <c r="K470" s="93"/>
      <c r="L470" s="93"/>
      <c r="M470" s="93"/>
      <c r="P470" s="34"/>
      <c r="R470" s="428"/>
      <c r="S470" s="428"/>
      <c r="T470" s="428"/>
      <c r="U470" s="428"/>
      <c r="W470" s="432"/>
      <c r="X470" s="433" t="str">
        <f>$AA$18</f>
        <v>Garantie (e) - Forêt naturelle, diversité biologique et amélioration des bénéfices.</v>
      </c>
    </row>
    <row r="471" spans="3:68" hidden="1" x14ac:dyDescent="0.25"/>
    <row r="472" spans="3:68" ht="39.950000000000003" hidden="1" customHeight="1" x14ac:dyDescent="0.25">
      <c r="C472" s="668" t="str">
        <f>W472</f>
        <v>Bénéfices pertinents pour la garantie considérée</v>
      </c>
      <c r="D472" s="662" t="str">
        <f>X472</f>
        <v>Actions REDD+ du Module 1 (toutes les actions ne présentent pas forcément des bénéfices pertinents pour la garantie considérée)</v>
      </c>
      <c r="E472" s="663"/>
      <c r="F472" s="663"/>
      <c r="G472" s="663"/>
      <c r="H472" s="664"/>
      <c r="I472" s="288"/>
      <c r="J472" s="281" t="str">
        <f>AC472</f>
        <v>Bénéfices</v>
      </c>
      <c r="K472" s="639" t="str">
        <f>AH472</f>
        <v>Estimation des bénéfices</v>
      </c>
      <c r="L472" s="640"/>
      <c r="M472" s="640"/>
      <c r="N472" s="641"/>
      <c r="O472" s="58"/>
      <c r="P472"/>
      <c r="Q472" s="137" t="s">
        <v>79</v>
      </c>
      <c r="S472" s="137" t="s">
        <v>79</v>
      </c>
      <c r="W472" s="700" t="str">
        <f>$W$84</f>
        <v>Bénéfices pertinents pour la garantie considérée</v>
      </c>
      <c r="X472" s="684" t="str">
        <f>$X$84</f>
        <v>Actions REDD+ du Module 1 (toutes les actions ne présentent pas forcément des bénéfices pertinents pour la garantie considérée)</v>
      </c>
      <c r="Y472" s="686"/>
      <c r="Z472" s="686"/>
      <c r="AA472" s="686"/>
      <c r="AB472" s="685"/>
      <c r="AC472" s="684" t="str">
        <f>$AC$84</f>
        <v>Bénéfices</v>
      </c>
      <c r="AD472" s="686"/>
      <c r="AE472" s="686"/>
      <c r="AF472" s="686"/>
      <c r="AG472" s="685"/>
      <c r="AH472" s="684" t="str">
        <f>$AH$84</f>
        <v>Estimation des bénéfices</v>
      </c>
      <c r="AI472" s="685"/>
      <c r="AL472" s="137" t="s">
        <v>83</v>
      </c>
      <c r="AR472" s="137" t="s">
        <v>81</v>
      </c>
      <c r="AU472" s="137" t="s">
        <v>77</v>
      </c>
    </row>
    <row r="473" spans="3:68" ht="64.5" hidden="1" customHeight="1" x14ac:dyDescent="0.25">
      <c r="C473" s="669"/>
      <c r="D473" s="672" t="str">
        <f>LOOKUP($Q$473,$AE$512:$AE$514,$AC$512:$AC$514)</f>
        <v>CLIQUEZ POUR UN EXEMPLE:</v>
      </c>
      <c r="E473" s="673"/>
      <c r="F473" s="673"/>
      <c r="G473" s="673"/>
      <c r="H473" s="674"/>
      <c r="I473" s="285"/>
      <c r="J473" s="323" t="str">
        <f>LOOKUP(Q473,AE512:AE514,AD512:AD514)</f>
        <v>(Pour voir un exemple de bénéfice, sélectionnez tout d'abord un exemple d’action REDD+ dans la liste déroulante de gauche.)</v>
      </c>
      <c r="K473" s="630" t="str">
        <f>AH473</f>
        <v>Probabilité</v>
      </c>
      <c r="L473" s="631"/>
      <c r="M473" s="630" t="str">
        <f>AI473</f>
        <v>Impact</v>
      </c>
      <c r="N473" s="631"/>
      <c r="O473" s="58"/>
      <c r="P473"/>
      <c r="Q473" s="435">
        <v>1</v>
      </c>
      <c r="R473" s="436" t="s">
        <v>59</v>
      </c>
      <c r="S473" s="437" t="s">
        <v>56</v>
      </c>
      <c r="T473" s="437" t="s">
        <v>57</v>
      </c>
      <c r="W473" s="701"/>
      <c r="X473" s="438"/>
      <c r="Y473" s="689"/>
      <c r="Z473" s="689"/>
      <c r="AA473" s="689"/>
      <c r="AB473" s="690"/>
      <c r="AC473" s="439"/>
      <c r="AD473" s="696"/>
      <c r="AE473" s="696"/>
      <c r="AF473" s="696"/>
      <c r="AG473" s="697"/>
      <c r="AH473" s="493" t="str">
        <f>$AH$85</f>
        <v>Probabilité</v>
      </c>
      <c r="AI473" s="493" t="str">
        <f>$AI$85</f>
        <v>Impact</v>
      </c>
      <c r="AL473" s="437" t="str">
        <f>$X$84</f>
        <v>Actions REDD+ du Module 1 (toutes les actions ne présentent pas forcément des bénéfices pertinents pour la garantie considérée)</v>
      </c>
      <c r="AM473" s="437" t="str">
        <f>$AC$84</f>
        <v>Bénéfices</v>
      </c>
      <c r="AN473" s="437" t="str">
        <f t="shared" ref="AN473:AN479" si="188">AH473</f>
        <v>Probabilité</v>
      </c>
      <c r="AO473" s="437" t="str">
        <f t="shared" ref="AO473:AO479" si="189">AI473</f>
        <v>Impact</v>
      </c>
      <c r="AP473" s="441" t="s">
        <v>80</v>
      </c>
      <c r="AR473" s="138">
        <f>MAX(AP474:AP488)</f>
        <v>0</v>
      </c>
      <c r="AT473" s="441" t="s">
        <v>82</v>
      </c>
      <c r="AU473" s="437" t="str">
        <f>$X$84</f>
        <v>Actions REDD+ du Module 1 (toutes les actions ne présentent pas forcément des bénéfices pertinents pour la garantie considérée)</v>
      </c>
      <c r="AV473" s="437" t="str">
        <f>$AC$84</f>
        <v>Bénéfices</v>
      </c>
      <c r="AW473" s="437" t="str">
        <f>AN473</f>
        <v>Probabilité</v>
      </c>
      <c r="AX473" s="437" t="str">
        <f>AO473</f>
        <v>Impact</v>
      </c>
      <c r="BI473"/>
      <c r="BJ473"/>
      <c r="BM473" s="78" t="s">
        <v>28</v>
      </c>
      <c r="BN473" s="78" t="s">
        <v>37</v>
      </c>
      <c r="BO473" s="78" t="s">
        <v>36</v>
      </c>
      <c r="BP473" s="79"/>
    </row>
    <row r="474" spans="3:68" ht="37.5" hidden="1" customHeight="1" x14ac:dyDescent="0.25">
      <c r="C474" s="669"/>
      <c r="D474" s="74"/>
      <c r="E474" s="671"/>
      <c r="F474" s="671"/>
      <c r="G474" s="671"/>
      <c r="H474" s="671"/>
      <c r="I474" s="74" t="s">
        <v>25</v>
      </c>
      <c r="J474" s="284"/>
      <c r="K474" s="581"/>
      <c r="L474" s="583"/>
      <c r="M474" s="583"/>
      <c r="N474" s="583"/>
      <c r="O474" s="58"/>
      <c r="P474"/>
      <c r="Q474" s="138">
        <v>1</v>
      </c>
      <c r="S474" s="138">
        <v>1</v>
      </c>
      <c r="T474" s="138">
        <v>1</v>
      </c>
      <c r="W474" s="701"/>
      <c r="X474" s="442" t="s">
        <v>25</v>
      </c>
      <c r="Y474" s="677" t="str">
        <f>LOOKUP(Q474,$AG$13:$AG$29,$AH$13:$AH$29)</f>
        <v/>
      </c>
      <c r="Z474" s="677"/>
      <c r="AA474" s="677"/>
      <c r="AB474" s="678"/>
      <c r="AC474" s="442" t="s">
        <v>25</v>
      </c>
      <c r="AD474" s="677" t="str">
        <f t="shared" ref="AD474:AD488" si="190">IF(J474=0,"",J474)</f>
        <v/>
      </c>
      <c r="AE474" s="677"/>
      <c r="AF474" s="677"/>
      <c r="AG474" s="678"/>
      <c r="AH474" s="443" t="str">
        <f t="shared" ref="AH474" si="191">LOOKUP(S474,$AL$13:$AL$16,$AM$13:$AM$16)</f>
        <v/>
      </c>
      <c r="AI474" s="443" t="str">
        <f>LOOKUP(T474,$AL$13:$AL$16,$AN$13:$AN$16)</f>
        <v/>
      </c>
      <c r="AL474" s="444" t="str">
        <f t="shared" ref="AL474:AL479" si="192">Y474</f>
        <v/>
      </c>
      <c r="AM474" s="444" t="str">
        <f t="shared" ref="AM474:AM479" si="193">AD474</f>
        <v/>
      </c>
      <c r="AN474" s="445" t="str">
        <f t="shared" si="188"/>
        <v/>
      </c>
      <c r="AO474" s="446" t="str">
        <f t="shared" si="189"/>
        <v/>
      </c>
      <c r="AP474" s="447">
        <f t="shared" ref="AP474:AP479" si="194">SUM(AND(AN474=$AL$34, AO474=$AM$34),AP473)</f>
        <v>0</v>
      </c>
      <c r="AT474" s="447">
        <v>1</v>
      </c>
      <c r="AU474" s="448" t="str">
        <f t="array" ref="AU474">IF($AT474&gt;$AR$473,"",INDEX(AL$474:AL$488,MATCH($AT474,$AP$474:$AP$488,0)))</f>
        <v/>
      </c>
      <c r="AV474" s="448" t="str">
        <f t="array" ref="AV474">IF($AT474&gt;$AR$473,"",INDEX(AM$474:AM$488,MATCH($AT474,$AP$474:$AP$488,0)))</f>
        <v/>
      </c>
      <c r="AW474" s="448" t="str">
        <f t="array" ref="AW474">IF($AT474&gt;$AR$473,"",INDEX(AN$474:AN$488,MATCH($AT474,$AP$474:$AP$488,0)))</f>
        <v/>
      </c>
      <c r="AX474" s="448" t="str">
        <f t="array" ref="AX474">IF($AT474&gt;$AR$473,"",INDEX(AO$474:AO$488,MATCH($AT474,$AP$474:$AP$488,0)))</f>
        <v/>
      </c>
      <c r="BI474"/>
      <c r="BJ474"/>
      <c r="BM474" s="80">
        <f t="shared" ref="BM474:BM488" si="195">COUNTIF($BN$86:$BN$91,"&lt;="&amp;BN474)</f>
        <v>1</v>
      </c>
      <c r="BN474" s="80" t="str">
        <f>IF(BF474=$AP$14,BI474,"xx")</f>
        <v>xx</v>
      </c>
      <c r="BO474" s="80" t="e">
        <f t="shared" ref="BO474:BO488" si="196">VLOOKUP(ROW()-ROW($BO$85),$BM$86:$BN$91,2,FALSE)</f>
        <v>#N/A</v>
      </c>
      <c r="BP474" s="81" t="e">
        <f>IF(COUNT(SEARCH({"xx";"xxx";"xxxx";"xxxxx";"xxxxxx";"xxxxxxx"},#REF!)),"-",BO474)</f>
        <v>#N/A</v>
      </c>
    </row>
    <row r="475" spans="3:68" ht="37.5" hidden="1" customHeight="1" x14ac:dyDescent="0.25">
      <c r="C475" s="669"/>
      <c r="D475" s="27"/>
      <c r="E475" s="635"/>
      <c r="F475" s="635"/>
      <c r="G475" s="635"/>
      <c r="H475" s="635"/>
      <c r="I475" s="27" t="s">
        <v>25</v>
      </c>
      <c r="J475" s="284"/>
      <c r="K475" s="581"/>
      <c r="L475" s="586"/>
      <c r="M475" s="586"/>
      <c r="N475" s="586"/>
      <c r="O475" s="58"/>
      <c r="P475"/>
      <c r="Q475" s="138">
        <v>1</v>
      </c>
      <c r="S475" s="138">
        <v>1</v>
      </c>
      <c r="T475" s="138">
        <v>1</v>
      </c>
      <c r="W475" s="701"/>
      <c r="X475" s="442" t="s">
        <v>25</v>
      </c>
      <c r="Y475" s="677" t="str">
        <f t="shared" ref="Y475:Y488" si="197">LOOKUP(Q475,$AG$13:$AG$29,$AH$13:$AH$29)</f>
        <v/>
      </c>
      <c r="Z475" s="677"/>
      <c r="AA475" s="677"/>
      <c r="AB475" s="678"/>
      <c r="AC475" s="442" t="s">
        <v>25</v>
      </c>
      <c r="AD475" s="677" t="str">
        <f t="shared" si="190"/>
        <v/>
      </c>
      <c r="AE475" s="677"/>
      <c r="AF475" s="677"/>
      <c r="AG475" s="678"/>
      <c r="AH475" s="443" t="str">
        <f t="shared" ref="AH475:AH488" si="198">LOOKUP(S475,$AL$13:$AL$16,$AM$13:$AM$16)</f>
        <v/>
      </c>
      <c r="AI475" s="443" t="str">
        <f t="shared" ref="AI475:AI488" si="199">LOOKUP(T475,$AL$13:$AL$16,$AN$13:$AN$16)</f>
        <v/>
      </c>
      <c r="AL475" s="449" t="str">
        <f t="shared" si="192"/>
        <v/>
      </c>
      <c r="AM475" s="449" t="str">
        <f t="shared" si="193"/>
        <v/>
      </c>
      <c r="AN475" s="450" t="str">
        <f t="shared" si="188"/>
        <v/>
      </c>
      <c r="AO475" s="451" t="str">
        <f t="shared" si="189"/>
        <v/>
      </c>
      <c r="AP475" s="447">
        <f t="shared" si="194"/>
        <v>0</v>
      </c>
      <c r="AT475" s="447">
        <v>2</v>
      </c>
      <c r="AU475" s="448" t="str">
        <f t="array" ref="AU475">IF($AT475&gt;$AR$473,"",INDEX(AL$474:AL$488,MATCH($AT475,$AP$474:$AP$488,0)))</f>
        <v/>
      </c>
      <c r="AV475" s="448" t="str">
        <f t="array" ref="AV475">IF($AT475&gt;$AR$473,"",INDEX(AM$474:AM$488,MATCH($AT475,$AP$474:$AP$488,0)))</f>
        <v/>
      </c>
      <c r="AW475" s="448" t="str">
        <f t="array" ref="AW475">IF($AT475&gt;$AR$473,"",INDEX(AN$474:AN$488,MATCH($AT475,$AP$474:$AP$488,0)))</f>
        <v/>
      </c>
      <c r="AX475" s="448" t="str">
        <f t="array" ref="AX475">IF($AT475&gt;$AR$473,"",INDEX(AO$474:AO$488,MATCH($AT475,$AP$474:$AP$488,0)))</f>
        <v/>
      </c>
      <c r="BI475"/>
      <c r="BJ475"/>
      <c r="BM475" s="80">
        <f t="shared" si="195"/>
        <v>2</v>
      </c>
      <c r="BN475" s="80" t="str">
        <f>IF(BF475=$AP$14,BI475,"xxx")</f>
        <v>xxx</v>
      </c>
      <c r="BO475" s="80" t="e">
        <f t="shared" si="196"/>
        <v>#N/A</v>
      </c>
      <c r="BP475" s="81" t="e">
        <f>IF(COUNT(SEARCH({"xx";"xxx";"xxxx";"xxxxx";"xxxxxx";"xxxxxxx"},#REF!)),"-",BO475)</f>
        <v>#N/A</v>
      </c>
    </row>
    <row r="476" spans="3:68" ht="37.5" hidden="1" customHeight="1" x14ac:dyDescent="0.25">
      <c r="C476" s="669"/>
      <c r="D476" s="27"/>
      <c r="E476" s="635"/>
      <c r="F476" s="635"/>
      <c r="G476" s="635"/>
      <c r="H476" s="635"/>
      <c r="I476" s="27" t="s">
        <v>25</v>
      </c>
      <c r="J476" s="284"/>
      <c r="K476" s="581"/>
      <c r="L476" s="586"/>
      <c r="M476" s="586"/>
      <c r="N476" s="586"/>
      <c r="O476" s="58"/>
      <c r="P476"/>
      <c r="Q476" s="138">
        <v>1</v>
      </c>
      <c r="S476" s="138">
        <v>1</v>
      </c>
      <c r="T476" s="138">
        <v>1</v>
      </c>
      <c r="W476" s="701"/>
      <c r="X476" s="442" t="s">
        <v>25</v>
      </c>
      <c r="Y476" s="677" t="str">
        <f t="shared" si="197"/>
        <v/>
      </c>
      <c r="Z476" s="677"/>
      <c r="AA476" s="677"/>
      <c r="AB476" s="678"/>
      <c r="AC476" s="442" t="s">
        <v>25</v>
      </c>
      <c r="AD476" s="677" t="str">
        <f t="shared" si="190"/>
        <v/>
      </c>
      <c r="AE476" s="677"/>
      <c r="AF476" s="677"/>
      <c r="AG476" s="678"/>
      <c r="AH476" s="443" t="str">
        <f t="shared" si="198"/>
        <v/>
      </c>
      <c r="AI476" s="443" t="str">
        <f t="shared" si="199"/>
        <v/>
      </c>
      <c r="AL476" s="449" t="str">
        <f t="shared" si="192"/>
        <v/>
      </c>
      <c r="AM476" s="449" t="str">
        <f t="shared" si="193"/>
        <v/>
      </c>
      <c r="AN476" s="450" t="str">
        <f t="shared" si="188"/>
        <v/>
      </c>
      <c r="AO476" s="451" t="str">
        <f t="shared" si="189"/>
        <v/>
      </c>
      <c r="AP476" s="447">
        <f t="shared" si="194"/>
        <v>0</v>
      </c>
      <c r="AT476" s="447">
        <v>3</v>
      </c>
      <c r="AU476" s="448" t="str">
        <f t="array" ref="AU476">IF($AT476&gt;$AR$473,"",INDEX(AL$474:AL$488,MATCH($AT476,$AP$474:$AP$488,0)))</f>
        <v/>
      </c>
      <c r="AV476" s="448" t="str">
        <f t="array" ref="AV476">IF($AT476&gt;$AR$473,"",INDEX(AM$474:AM$488,MATCH($AT476,$AP$474:$AP$488,0)))</f>
        <v/>
      </c>
      <c r="AW476" s="448" t="str">
        <f t="array" ref="AW476">IF($AT476&gt;$AR$473,"",INDEX(AN$474:AN$488,MATCH($AT476,$AP$474:$AP$488,0)))</f>
        <v/>
      </c>
      <c r="AX476" s="448" t="str">
        <f t="array" ref="AX476">IF($AT476&gt;$AR$473,"",INDEX(AO$474:AO$488,MATCH($AT476,$AP$474:$AP$488,0)))</f>
        <v/>
      </c>
      <c r="BI476"/>
      <c r="BJ476"/>
      <c r="BM476" s="80">
        <f t="shared" si="195"/>
        <v>3</v>
      </c>
      <c r="BN476" s="80" t="str">
        <f>IF(BF476=$AP$14,BI476,"xxxx")</f>
        <v>xxxx</v>
      </c>
      <c r="BO476" s="80" t="e">
        <f t="shared" si="196"/>
        <v>#N/A</v>
      </c>
      <c r="BP476" s="81" t="e">
        <f>IF(COUNT(SEARCH({"xx";"xxx";"xxxx";"xxxxx";"xxxxxx";"xxxxxxx"},#REF!)),"-",BO476)</f>
        <v>#N/A</v>
      </c>
    </row>
    <row r="477" spans="3:68" ht="37.5" hidden="1" customHeight="1" x14ac:dyDescent="0.25">
      <c r="C477" s="669"/>
      <c r="D477" s="27"/>
      <c r="E477" s="635"/>
      <c r="F477" s="635"/>
      <c r="G477" s="635"/>
      <c r="H477" s="635"/>
      <c r="I477" s="27" t="s">
        <v>25</v>
      </c>
      <c r="J477" s="284"/>
      <c r="K477" s="581"/>
      <c r="L477" s="586"/>
      <c r="M477" s="586"/>
      <c r="N477" s="586"/>
      <c r="O477" s="58"/>
      <c r="P477"/>
      <c r="Q477" s="138">
        <v>1</v>
      </c>
      <c r="S477" s="138">
        <v>1</v>
      </c>
      <c r="T477" s="138">
        <v>1</v>
      </c>
      <c r="W477" s="701"/>
      <c r="X477" s="442" t="s">
        <v>25</v>
      </c>
      <c r="Y477" s="677" t="str">
        <f t="shared" si="197"/>
        <v/>
      </c>
      <c r="Z477" s="677"/>
      <c r="AA477" s="677"/>
      <c r="AB477" s="678"/>
      <c r="AC477" s="442" t="s">
        <v>25</v>
      </c>
      <c r="AD477" s="677" t="str">
        <f t="shared" si="190"/>
        <v/>
      </c>
      <c r="AE477" s="677"/>
      <c r="AF477" s="677"/>
      <c r="AG477" s="678"/>
      <c r="AH477" s="443" t="str">
        <f t="shared" si="198"/>
        <v/>
      </c>
      <c r="AI477" s="443" t="str">
        <f t="shared" si="199"/>
        <v/>
      </c>
      <c r="AL477" s="449" t="str">
        <f t="shared" si="192"/>
        <v/>
      </c>
      <c r="AM477" s="449" t="str">
        <f t="shared" si="193"/>
        <v/>
      </c>
      <c r="AN477" s="450" t="str">
        <f t="shared" si="188"/>
        <v/>
      </c>
      <c r="AO477" s="451" t="str">
        <f t="shared" si="189"/>
        <v/>
      </c>
      <c r="AP477" s="447">
        <f t="shared" si="194"/>
        <v>0</v>
      </c>
      <c r="AT477" s="447">
        <v>4</v>
      </c>
      <c r="AU477" s="448" t="str">
        <f t="array" ref="AU477">IF($AT477&gt;$AR$473,"",INDEX(AL$474:AL$488,MATCH($AT477,$AP$474:$AP$488,0)))</f>
        <v/>
      </c>
      <c r="AV477" s="448" t="str">
        <f t="array" ref="AV477">IF($AT477&gt;$AR$473,"",INDEX(AM$474:AM$488,MATCH($AT477,$AP$474:$AP$488,0)))</f>
        <v/>
      </c>
      <c r="AW477" s="448" t="str">
        <f t="array" ref="AW477">IF($AT477&gt;$AR$473,"",INDEX(AN$474:AN$488,MATCH($AT477,$AP$474:$AP$488,0)))</f>
        <v/>
      </c>
      <c r="AX477" s="448" t="str">
        <f t="array" ref="AX477">IF($AT477&gt;$AR$473,"",INDEX(AO$474:AO$488,MATCH($AT477,$AP$474:$AP$488,0)))</f>
        <v/>
      </c>
      <c r="BI477"/>
      <c r="BJ477"/>
      <c r="BM477" s="80">
        <f t="shared" si="195"/>
        <v>4</v>
      </c>
      <c r="BN477" s="80" t="str">
        <f>IF(BF477=$AP$14,BI477,"xxxxx")</f>
        <v>xxxxx</v>
      </c>
      <c r="BO477" s="80" t="e">
        <f t="shared" si="196"/>
        <v>#N/A</v>
      </c>
      <c r="BP477" s="81" t="e">
        <f>IF(COUNT(SEARCH({"xx";"xxx";"xxxx";"xxxxx";"xxxxxx";"xxxxxxx"},#REF!)),"-",BO477)</f>
        <v>#N/A</v>
      </c>
    </row>
    <row r="478" spans="3:68" ht="38.25" hidden="1" customHeight="1" x14ac:dyDescent="0.25">
      <c r="C478" s="669"/>
      <c r="D478" s="27"/>
      <c r="E478" s="635"/>
      <c r="F478" s="635"/>
      <c r="G478" s="635"/>
      <c r="H478" s="635"/>
      <c r="I478" s="27" t="s">
        <v>25</v>
      </c>
      <c r="J478" s="284"/>
      <c r="K478" s="581"/>
      <c r="L478" s="586"/>
      <c r="M478" s="586"/>
      <c r="N478" s="586"/>
      <c r="O478" s="58"/>
      <c r="P478"/>
      <c r="Q478" s="138">
        <v>1</v>
      </c>
      <c r="S478" s="138">
        <v>1</v>
      </c>
      <c r="T478" s="138">
        <v>1</v>
      </c>
      <c r="W478" s="701"/>
      <c r="X478" s="442" t="s">
        <v>25</v>
      </c>
      <c r="Y478" s="677" t="str">
        <f t="shared" si="197"/>
        <v/>
      </c>
      <c r="Z478" s="677"/>
      <c r="AA478" s="677"/>
      <c r="AB478" s="678"/>
      <c r="AC478" s="442" t="s">
        <v>25</v>
      </c>
      <c r="AD478" s="677" t="str">
        <f t="shared" si="190"/>
        <v/>
      </c>
      <c r="AE478" s="677"/>
      <c r="AF478" s="677"/>
      <c r="AG478" s="678"/>
      <c r="AH478" s="443" t="str">
        <f t="shared" si="198"/>
        <v/>
      </c>
      <c r="AI478" s="443" t="str">
        <f t="shared" si="199"/>
        <v/>
      </c>
      <c r="AL478" s="449" t="str">
        <f t="shared" si="192"/>
        <v/>
      </c>
      <c r="AM478" s="449" t="str">
        <f t="shared" si="193"/>
        <v/>
      </c>
      <c r="AN478" s="450" t="str">
        <f t="shared" si="188"/>
        <v/>
      </c>
      <c r="AO478" s="451" t="str">
        <f t="shared" si="189"/>
        <v/>
      </c>
      <c r="AP478" s="447">
        <f t="shared" si="194"/>
        <v>0</v>
      </c>
      <c r="AT478" s="447">
        <v>5</v>
      </c>
      <c r="AU478" s="448" t="str">
        <f t="array" ref="AU478">IF($AT478&gt;$AR$473,"",INDEX(AL$474:AL$488,MATCH($AT478,$AP$474:$AP$488,0)))</f>
        <v/>
      </c>
      <c r="AV478" s="448" t="str">
        <f t="array" ref="AV478">IF($AT478&gt;$AR$473,"",INDEX(AM$474:AM$488,MATCH($AT478,$AP$474:$AP$488,0)))</f>
        <v/>
      </c>
      <c r="AW478" s="448" t="str">
        <f t="array" ref="AW478">IF($AT478&gt;$AR$473,"",INDEX(AN$474:AN$488,MATCH($AT478,$AP$474:$AP$488,0)))</f>
        <v/>
      </c>
      <c r="AX478" s="448" t="str">
        <f t="array" ref="AX478">IF($AT478&gt;$AR$473,"",INDEX(AO$474:AO$488,MATCH($AT478,$AP$474:$AP$488,0)))</f>
        <v/>
      </c>
      <c r="BI478"/>
      <c r="BJ478"/>
      <c r="BM478" s="80">
        <f t="shared" si="195"/>
        <v>5</v>
      </c>
      <c r="BN478" s="80" t="str">
        <f>IF(BF478=$AP$14,BI478,"xxxxxx")</f>
        <v>xxxxxx</v>
      </c>
      <c r="BO478" s="80" t="e">
        <f t="shared" si="196"/>
        <v>#N/A</v>
      </c>
      <c r="BP478" s="81" t="e">
        <f>IF(COUNT(SEARCH({"xx";"xxx";"xxxx";"xxxxx";"xxxxxx";"xxxxxxx"},#REF!)),"-",BO478)</f>
        <v>#N/A</v>
      </c>
    </row>
    <row r="479" spans="3:68" ht="38.25" hidden="1" customHeight="1" x14ac:dyDescent="0.25">
      <c r="C479" s="669"/>
      <c r="D479" s="27"/>
      <c r="E479" s="635"/>
      <c r="F479" s="635"/>
      <c r="G479" s="635"/>
      <c r="H479" s="635"/>
      <c r="I479" s="27" t="s">
        <v>25</v>
      </c>
      <c r="J479" s="284"/>
      <c r="K479" s="581"/>
      <c r="L479" s="586"/>
      <c r="M479" s="586"/>
      <c r="N479" s="586"/>
      <c r="O479" s="58"/>
      <c r="P479"/>
      <c r="Q479" s="138">
        <v>1</v>
      </c>
      <c r="S479" s="138">
        <v>1</v>
      </c>
      <c r="T479" s="138">
        <v>1</v>
      </c>
      <c r="W479" s="701"/>
      <c r="X479" s="452" t="s">
        <v>25</v>
      </c>
      <c r="Y479" s="677" t="str">
        <f t="shared" si="197"/>
        <v/>
      </c>
      <c r="Z479" s="677"/>
      <c r="AA479" s="677"/>
      <c r="AB479" s="678"/>
      <c r="AC479" s="452" t="s">
        <v>25</v>
      </c>
      <c r="AD479" s="687" t="str">
        <f t="shared" si="190"/>
        <v/>
      </c>
      <c r="AE479" s="687"/>
      <c r="AF479" s="687"/>
      <c r="AG479" s="688"/>
      <c r="AH479" s="443" t="str">
        <f t="shared" si="198"/>
        <v/>
      </c>
      <c r="AI479" s="443" t="str">
        <f t="shared" si="199"/>
        <v/>
      </c>
      <c r="AL479" s="449" t="str">
        <f t="shared" si="192"/>
        <v/>
      </c>
      <c r="AM479" s="449" t="str">
        <f t="shared" si="193"/>
        <v/>
      </c>
      <c r="AN479" s="450" t="str">
        <f t="shared" si="188"/>
        <v/>
      </c>
      <c r="AO479" s="451" t="str">
        <f t="shared" si="189"/>
        <v/>
      </c>
      <c r="AP479" s="447">
        <f t="shared" si="194"/>
        <v>0</v>
      </c>
      <c r="AT479" s="447">
        <v>6</v>
      </c>
      <c r="AU479" s="448" t="str">
        <f t="array" ref="AU479">IF($AT479&gt;$AR$473,"",INDEX(AL$474:AL$488,MATCH($AT479,$AP$474:$AP$488,0)))</f>
        <v/>
      </c>
      <c r="AV479" s="448" t="str">
        <f t="array" ref="AV479">IF($AT479&gt;$AR$473,"",INDEX(AM$474:AM$488,MATCH($AT479,$AP$474:$AP$488,0)))</f>
        <v/>
      </c>
      <c r="AW479" s="448" t="str">
        <f t="array" ref="AW479">IF($AT479&gt;$AR$473,"",INDEX(AN$474:AN$488,MATCH($AT479,$AP$474:$AP$488,0)))</f>
        <v/>
      </c>
      <c r="AX479" s="448" t="str">
        <f t="array" ref="AX479">IF($AT479&gt;$AR$473,"",INDEX(AO$474:AO$488,MATCH($AT479,$AP$474:$AP$488,0)))</f>
        <v/>
      </c>
      <c r="BI479"/>
      <c r="BJ479"/>
      <c r="BM479" s="80">
        <f t="shared" si="195"/>
        <v>6</v>
      </c>
      <c r="BN479" s="80" t="str">
        <f t="shared" ref="BN479:BN488" si="200">IF(BF479=$AP$14,BI479,"xxxxxxx")</f>
        <v>xxxxxxx</v>
      </c>
      <c r="BO479" s="80" t="e">
        <f t="shared" si="196"/>
        <v>#N/A</v>
      </c>
      <c r="BP479" s="81" t="b">
        <f>IF(COUNT(SEARCH({"XX";"XXX";"XXXX";"XXXXX";"XXXXXX";"XXXXXXX"},BO479)),BO479)</f>
        <v>0</v>
      </c>
    </row>
    <row r="480" spans="3:68" ht="37.5" hidden="1" customHeight="1" x14ac:dyDescent="0.25">
      <c r="C480" s="669"/>
      <c r="D480" s="27"/>
      <c r="E480" s="635"/>
      <c r="F480" s="635"/>
      <c r="G480" s="635"/>
      <c r="H480" s="635"/>
      <c r="I480" s="27" t="s">
        <v>25</v>
      </c>
      <c r="J480" s="284"/>
      <c r="K480" s="581"/>
      <c r="L480" s="586"/>
      <c r="M480" s="586"/>
      <c r="N480" s="586"/>
      <c r="O480" s="58"/>
      <c r="P480"/>
      <c r="Q480" s="138">
        <v>1</v>
      </c>
      <c r="S480" s="138">
        <v>1</v>
      </c>
      <c r="T480" s="138">
        <v>1</v>
      </c>
      <c r="W480" s="701"/>
      <c r="X480" s="452" t="s">
        <v>25</v>
      </c>
      <c r="Y480" s="677" t="str">
        <f t="shared" si="197"/>
        <v/>
      </c>
      <c r="Z480" s="677"/>
      <c r="AA480" s="677"/>
      <c r="AB480" s="678"/>
      <c r="AC480" s="452" t="s">
        <v>25</v>
      </c>
      <c r="AD480" s="687" t="str">
        <f t="shared" si="190"/>
        <v/>
      </c>
      <c r="AE480" s="687"/>
      <c r="AF480" s="687"/>
      <c r="AG480" s="688"/>
      <c r="AH480" s="443" t="str">
        <f t="shared" si="198"/>
        <v/>
      </c>
      <c r="AI480" s="443" t="str">
        <f t="shared" si="199"/>
        <v/>
      </c>
      <c r="AL480" s="449" t="str">
        <f t="shared" ref="AL480:AL488" si="201">Y480</f>
        <v/>
      </c>
      <c r="AM480" s="449" t="str">
        <f t="shared" ref="AM480:AM488" si="202">AD480</f>
        <v/>
      </c>
      <c r="AN480" s="450" t="str">
        <f t="shared" ref="AN480:AO488" si="203">AH480</f>
        <v/>
      </c>
      <c r="AO480" s="451" t="str">
        <f t="shared" si="203"/>
        <v/>
      </c>
      <c r="AP480" s="447">
        <f t="shared" ref="AP480:AP488" si="204">SUM(AND(AN480=$AL$34, AO480=$AM$34),AP479)</f>
        <v>0</v>
      </c>
      <c r="AT480" s="447">
        <v>7</v>
      </c>
      <c r="AU480" s="448" t="str">
        <f t="array" ref="AU480">IF($AT480&gt;$AR$473,"",INDEX(AL$474:AL$488,MATCH($AT480,$AP$474:$AP$488,0)))</f>
        <v/>
      </c>
      <c r="AV480" s="448" t="str">
        <f t="array" ref="AV480">IF($AT480&gt;$AR$473,"",INDEX(AM$474:AM$488,MATCH($AT480,$AP$474:$AP$488,0)))</f>
        <v/>
      </c>
      <c r="AW480" s="448" t="str">
        <f t="array" ref="AW480">IF($AT480&gt;$AR$473,"",INDEX(AN$474:AN$488,MATCH($AT480,$AP$474:$AP$488,0)))</f>
        <v/>
      </c>
      <c r="AX480" s="448" t="str">
        <f t="array" ref="AX480">IF($AT480&gt;$AR$473,"",INDEX(AO$474:AO$488,MATCH($AT480,$AP$474:$AP$488,0)))</f>
        <v/>
      </c>
      <c r="BI480"/>
      <c r="BJ480"/>
      <c r="BM480" s="80">
        <f t="shared" si="195"/>
        <v>6</v>
      </c>
      <c r="BN480" s="80" t="str">
        <f t="shared" si="200"/>
        <v>xxxxxxx</v>
      </c>
      <c r="BO480" s="80" t="e">
        <f t="shared" si="196"/>
        <v>#N/A</v>
      </c>
      <c r="BP480" s="81" t="b">
        <f>IF(COUNT(SEARCH({"XX";"XXX";"XXXX";"XXXXX";"XXXXXX";"XXXXXXX"},BO480)),BO480)</f>
        <v>0</v>
      </c>
    </row>
    <row r="481" spans="3:68" ht="37.5" hidden="1" customHeight="1" x14ac:dyDescent="0.25">
      <c r="C481" s="669"/>
      <c r="D481" s="27"/>
      <c r="E481" s="635"/>
      <c r="F481" s="635"/>
      <c r="G481" s="635"/>
      <c r="H481" s="635"/>
      <c r="I481" s="27" t="s">
        <v>25</v>
      </c>
      <c r="J481" s="284"/>
      <c r="K481" s="581"/>
      <c r="L481" s="586"/>
      <c r="M481" s="586"/>
      <c r="N481" s="586"/>
      <c r="O481" s="58"/>
      <c r="P481"/>
      <c r="Q481" s="138">
        <v>1</v>
      </c>
      <c r="S481" s="138">
        <v>1</v>
      </c>
      <c r="T481" s="138">
        <v>1</v>
      </c>
      <c r="W481" s="701"/>
      <c r="X481" s="452" t="s">
        <v>25</v>
      </c>
      <c r="Y481" s="677" t="str">
        <f t="shared" si="197"/>
        <v/>
      </c>
      <c r="Z481" s="677"/>
      <c r="AA481" s="677"/>
      <c r="AB481" s="678"/>
      <c r="AC481" s="452" t="s">
        <v>25</v>
      </c>
      <c r="AD481" s="687" t="str">
        <f t="shared" si="190"/>
        <v/>
      </c>
      <c r="AE481" s="687"/>
      <c r="AF481" s="687"/>
      <c r="AG481" s="688"/>
      <c r="AH481" s="443" t="str">
        <f t="shared" si="198"/>
        <v/>
      </c>
      <c r="AI481" s="443" t="str">
        <f t="shared" si="199"/>
        <v/>
      </c>
      <c r="AL481" s="449" t="str">
        <f t="shared" si="201"/>
        <v/>
      </c>
      <c r="AM481" s="449" t="str">
        <f t="shared" si="202"/>
        <v/>
      </c>
      <c r="AN481" s="450" t="str">
        <f t="shared" si="203"/>
        <v/>
      </c>
      <c r="AO481" s="451" t="str">
        <f t="shared" si="203"/>
        <v/>
      </c>
      <c r="AP481" s="447">
        <f t="shared" si="204"/>
        <v>0</v>
      </c>
      <c r="AT481" s="447">
        <v>8</v>
      </c>
      <c r="AU481" s="448" t="str">
        <f t="array" ref="AU481">IF($AT481&gt;$AR$473,"",INDEX(AL$474:AL$488,MATCH($AT481,$AP$474:$AP$488,0)))</f>
        <v/>
      </c>
      <c r="AV481" s="448" t="str">
        <f t="array" ref="AV481">IF($AT481&gt;$AR$473,"",INDEX(AM$474:AM$488,MATCH($AT481,$AP$474:$AP$488,0)))</f>
        <v/>
      </c>
      <c r="AW481" s="448" t="str">
        <f t="array" ref="AW481">IF($AT481&gt;$AR$473,"",INDEX(AN$474:AN$488,MATCH($AT481,$AP$474:$AP$488,0)))</f>
        <v/>
      </c>
      <c r="AX481" s="448" t="str">
        <f t="array" ref="AX481">IF($AT481&gt;$AR$473,"",INDEX(AO$474:AO$488,MATCH($AT481,$AP$474:$AP$488,0)))</f>
        <v/>
      </c>
      <c r="BI481"/>
      <c r="BJ481"/>
      <c r="BM481" s="80">
        <f t="shared" si="195"/>
        <v>6</v>
      </c>
      <c r="BN481" s="80" t="str">
        <f t="shared" si="200"/>
        <v>xxxxxxx</v>
      </c>
      <c r="BO481" s="80" t="e">
        <f t="shared" si="196"/>
        <v>#N/A</v>
      </c>
      <c r="BP481" s="81" t="b">
        <f>IF(COUNT(SEARCH({"XX";"XXX";"XXXX";"XXXXX";"XXXXXX";"XXXXXXX"},BO481)),BO481)</f>
        <v>0</v>
      </c>
    </row>
    <row r="482" spans="3:68" ht="37.5" hidden="1" customHeight="1" x14ac:dyDescent="0.25">
      <c r="C482" s="669"/>
      <c r="D482" s="27"/>
      <c r="E482" s="635"/>
      <c r="F482" s="635"/>
      <c r="G482" s="635"/>
      <c r="H482" s="635"/>
      <c r="I482" s="27" t="s">
        <v>25</v>
      </c>
      <c r="J482" s="284"/>
      <c r="K482" s="581"/>
      <c r="L482" s="586"/>
      <c r="M482" s="586"/>
      <c r="N482" s="586"/>
      <c r="O482" s="58"/>
      <c r="P482"/>
      <c r="Q482" s="138">
        <v>1</v>
      </c>
      <c r="S482" s="138">
        <v>1</v>
      </c>
      <c r="T482" s="138">
        <v>1</v>
      </c>
      <c r="W482" s="701"/>
      <c r="X482" s="452" t="s">
        <v>25</v>
      </c>
      <c r="Y482" s="677" t="str">
        <f t="shared" si="197"/>
        <v/>
      </c>
      <c r="Z482" s="677"/>
      <c r="AA482" s="677"/>
      <c r="AB482" s="678"/>
      <c r="AC482" s="452" t="s">
        <v>25</v>
      </c>
      <c r="AD482" s="687" t="str">
        <f t="shared" si="190"/>
        <v/>
      </c>
      <c r="AE482" s="687"/>
      <c r="AF482" s="687"/>
      <c r="AG482" s="688"/>
      <c r="AH482" s="443" t="str">
        <f t="shared" si="198"/>
        <v/>
      </c>
      <c r="AI482" s="443" t="str">
        <f t="shared" si="199"/>
        <v/>
      </c>
      <c r="AL482" s="449" t="str">
        <f t="shared" si="201"/>
        <v/>
      </c>
      <c r="AM482" s="449" t="str">
        <f t="shared" si="202"/>
        <v/>
      </c>
      <c r="AN482" s="450" t="str">
        <f t="shared" si="203"/>
        <v/>
      </c>
      <c r="AO482" s="451" t="str">
        <f t="shared" si="203"/>
        <v/>
      </c>
      <c r="AP482" s="447">
        <f t="shared" si="204"/>
        <v>0</v>
      </c>
      <c r="AT482" s="447">
        <v>9</v>
      </c>
      <c r="AU482" s="448" t="str">
        <f t="array" ref="AU482">IF($AT482&gt;$AR$473,"",INDEX(AL$474:AL$488,MATCH($AT482,$AP$474:$AP$488,0)))</f>
        <v/>
      </c>
      <c r="AV482" s="448" t="str">
        <f t="array" ref="AV482">IF($AT482&gt;$AR$473,"",INDEX(AM$474:AM$488,MATCH($AT482,$AP$474:$AP$488,0)))</f>
        <v/>
      </c>
      <c r="AW482" s="448" t="str">
        <f t="array" ref="AW482">IF($AT482&gt;$AR$473,"",INDEX(AN$474:AN$488,MATCH($AT482,$AP$474:$AP$488,0)))</f>
        <v/>
      </c>
      <c r="AX482" s="448" t="str">
        <f t="array" ref="AX482">IF($AT482&gt;$AR$473,"",INDEX(AO$474:AO$488,MATCH($AT482,$AP$474:$AP$488,0)))</f>
        <v/>
      </c>
      <c r="BI482"/>
      <c r="BJ482"/>
      <c r="BM482" s="80">
        <f t="shared" si="195"/>
        <v>6</v>
      </c>
      <c r="BN482" s="80" t="str">
        <f t="shared" si="200"/>
        <v>xxxxxxx</v>
      </c>
      <c r="BO482" s="80" t="e">
        <f t="shared" si="196"/>
        <v>#N/A</v>
      </c>
      <c r="BP482" s="81" t="b">
        <f>IF(COUNT(SEARCH({"XX";"XXX";"XXXX";"XXXXX";"XXXXXX";"XXXXXXX"},BO482)),BO482)</f>
        <v>0</v>
      </c>
    </row>
    <row r="483" spans="3:68" ht="37.5" hidden="1" customHeight="1" x14ac:dyDescent="0.25">
      <c r="C483" s="669"/>
      <c r="D483" s="27"/>
      <c r="E483" s="635"/>
      <c r="F483" s="635"/>
      <c r="G483" s="635"/>
      <c r="H483" s="635"/>
      <c r="I483" s="27" t="s">
        <v>25</v>
      </c>
      <c r="J483" s="284"/>
      <c r="K483" s="581"/>
      <c r="L483" s="586"/>
      <c r="M483" s="586"/>
      <c r="N483" s="586"/>
      <c r="O483" s="58"/>
      <c r="P483"/>
      <c r="Q483" s="138">
        <v>1</v>
      </c>
      <c r="S483" s="138">
        <v>1</v>
      </c>
      <c r="T483" s="138">
        <v>1</v>
      </c>
      <c r="W483" s="701"/>
      <c r="X483" s="452" t="s">
        <v>25</v>
      </c>
      <c r="Y483" s="677" t="str">
        <f t="shared" si="197"/>
        <v/>
      </c>
      <c r="Z483" s="677"/>
      <c r="AA483" s="677"/>
      <c r="AB483" s="678"/>
      <c r="AC483" s="452" t="s">
        <v>25</v>
      </c>
      <c r="AD483" s="687" t="str">
        <f t="shared" si="190"/>
        <v/>
      </c>
      <c r="AE483" s="687"/>
      <c r="AF483" s="687"/>
      <c r="AG483" s="688"/>
      <c r="AH483" s="443" t="str">
        <f t="shared" si="198"/>
        <v/>
      </c>
      <c r="AI483" s="443" t="str">
        <f t="shared" si="199"/>
        <v/>
      </c>
      <c r="AL483" s="449" t="str">
        <f t="shared" si="201"/>
        <v/>
      </c>
      <c r="AM483" s="449" t="str">
        <f t="shared" si="202"/>
        <v/>
      </c>
      <c r="AN483" s="450" t="str">
        <f t="shared" si="203"/>
        <v/>
      </c>
      <c r="AO483" s="451" t="str">
        <f t="shared" si="203"/>
        <v/>
      </c>
      <c r="AP483" s="447">
        <f t="shared" si="204"/>
        <v>0</v>
      </c>
      <c r="AT483" s="447">
        <v>10</v>
      </c>
      <c r="AU483" s="448" t="str">
        <f t="array" ref="AU483">IF($AT483&gt;$AR$473,"",INDEX(AL$474:AL$488,MATCH($AT483,$AP$474:$AP$488,0)))</f>
        <v/>
      </c>
      <c r="AV483" s="448" t="str">
        <f t="array" ref="AV483">IF($AT483&gt;$AR$473,"",INDEX(AM$474:AM$488,MATCH($AT483,$AP$474:$AP$488,0)))</f>
        <v/>
      </c>
      <c r="AW483" s="448" t="str">
        <f t="array" ref="AW483">IF($AT483&gt;$AR$473,"",INDEX(AN$474:AN$488,MATCH($AT483,$AP$474:$AP$488,0)))</f>
        <v/>
      </c>
      <c r="AX483" s="448" t="str">
        <f t="array" ref="AX483">IF($AT483&gt;$AR$473,"",INDEX(AO$474:AO$488,MATCH($AT483,$AP$474:$AP$488,0)))</f>
        <v/>
      </c>
      <c r="BI483"/>
      <c r="BJ483"/>
      <c r="BM483" s="80">
        <f t="shared" si="195"/>
        <v>6</v>
      </c>
      <c r="BN483" s="80" t="str">
        <f t="shared" si="200"/>
        <v>xxxxxxx</v>
      </c>
      <c r="BO483" s="80" t="e">
        <f t="shared" si="196"/>
        <v>#N/A</v>
      </c>
      <c r="BP483" s="81" t="b">
        <f>IF(COUNT(SEARCH({"XX";"XXX";"XXXX";"XXXXX";"XXXXXX";"XXXXXXX"},BO483)),BO483)</f>
        <v>0</v>
      </c>
    </row>
    <row r="484" spans="3:68" ht="37.5" hidden="1" customHeight="1" x14ac:dyDescent="0.25">
      <c r="C484" s="669"/>
      <c r="D484" s="27"/>
      <c r="E484" s="635"/>
      <c r="F484" s="635"/>
      <c r="G484" s="635"/>
      <c r="H484" s="635"/>
      <c r="I484" s="27" t="s">
        <v>25</v>
      </c>
      <c r="J484" s="284"/>
      <c r="K484" s="581"/>
      <c r="L484" s="586"/>
      <c r="M484" s="586"/>
      <c r="N484" s="586"/>
      <c r="O484" s="58"/>
      <c r="P484"/>
      <c r="Q484" s="138">
        <v>1</v>
      </c>
      <c r="S484" s="138">
        <v>1</v>
      </c>
      <c r="T484" s="138">
        <v>1</v>
      </c>
      <c r="W484" s="701"/>
      <c r="X484" s="452" t="s">
        <v>25</v>
      </c>
      <c r="Y484" s="677" t="str">
        <f t="shared" si="197"/>
        <v/>
      </c>
      <c r="Z484" s="677"/>
      <c r="AA484" s="677"/>
      <c r="AB484" s="678"/>
      <c r="AC484" s="452" t="s">
        <v>25</v>
      </c>
      <c r="AD484" s="687" t="str">
        <f t="shared" ref="AD484:AD485" si="205">IF(J484=0,"",J484)</f>
        <v/>
      </c>
      <c r="AE484" s="687"/>
      <c r="AF484" s="687"/>
      <c r="AG484" s="688"/>
      <c r="AH484" s="443" t="str">
        <f t="shared" ref="AH484:AH485" si="206">LOOKUP(S484,$AL$13:$AL$16,$AM$13:$AM$16)</f>
        <v/>
      </c>
      <c r="AI484" s="443" t="str">
        <f t="shared" ref="AI484:AI485" si="207">LOOKUP(T484,$AL$13:$AL$16,$AN$13:$AN$16)</f>
        <v/>
      </c>
      <c r="AL484" s="449" t="str">
        <f t="shared" si="201"/>
        <v/>
      </c>
      <c r="AM484" s="449" t="str">
        <f t="shared" si="202"/>
        <v/>
      </c>
      <c r="AN484" s="450" t="str">
        <f t="shared" ref="AN484:AN485" si="208">AH484</f>
        <v/>
      </c>
      <c r="AO484" s="451" t="str">
        <f t="shared" ref="AO484:AO485" si="209">AI484</f>
        <v/>
      </c>
      <c r="AP484" s="447">
        <f t="shared" si="204"/>
        <v>0</v>
      </c>
      <c r="AT484" s="447">
        <v>11</v>
      </c>
      <c r="AU484" s="448" t="str">
        <f t="array" ref="AU484">IF($AT484&gt;$AR$473,"",INDEX(AL$474:AL$488,MATCH($AT484,$AP$474:$AP$488,0)))</f>
        <v/>
      </c>
      <c r="AV484" s="448" t="str">
        <f t="array" ref="AV484">IF($AT484&gt;$AR$473,"",INDEX(AM$474:AM$488,MATCH($AT484,$AP$474:$AP$488,0)))</f>
        <v/>
      </c>
      <c r="AW484" s="448" t="str">
        <f t="array" ref="AW484">IF($AT484&gt;$AR$473,"",INDEX(AN$474:AN$488,MATCH($AT484,$AP$474:$AP$488,0)))</f>
        <v/>
      </c>
      <c r="AX484" s="448" t="str">
        <f t="array" ref="AX484">IF($AT484&gt;$AR$473,"",INDEX(AO$474:AO$488,MATCH($AT484,$AP$474:$AP$488,0)))</f>
        <v/>
      </c>
      <c r="BI484"/>
      <c r="BJ484"/>
      <c r="BM484" s="80">
        <f t="shared" ref="BM484:BM485" si="210">COUNTIF($BN$86:$BN$91,"&lt;="&amp;BN484)</f>
        <v>6</v>
      </c>
      <c r="BN484" s="80" t="str">
        <f t="shared" ref="BN484:BN485" si="211">IF(BF484=$AP$14,BI484,"xxxxxxx")</f>
        <v>xxxxxxx</v>
      </c>
      <c r="BO484" s="80" t="e">
        <f t="shared" si="196"/>
        <v>#N/A</v>
      </c>
      <c r="BP484" s="81" t="b">
        <f>IF(COUNT(SEARCH({"XX";"XXX";"XXXX";"XXXXX";"XXXXXX";"XXXXXXX"},BO484)),BO484)</f>
        <v>0</v>
      </c>
    </row>
    <row r="485" spans="3:68" ht="37.5" hidden="1" customHeight="1" x14ac:dyDescent="0.25">
      <c r="C485" s="669"/>
      <c r="D485" s="27"/>
      <c r="E485" s="635"/>
      <c r="F485" s="635"/>
      <c r="G485" s="635"/>
      <c r="H485" s="635"/>
      <c r="I485" s="27" t="s">
        <v>25</v>
      </c>
      <c r="J485" s="289"/>
      <c r="K485" s="584"/>
      <c r="L485" s="586"/>
      <c r="M485" s="586"/>
      <c r="N485" s="586"/>
      <c r="O485" s="58"/>
      <c r="P485"/>
      <c r="Q485" s="138">
        <v>1</v>
      </c>
      <c r="S485" s="138">
        <v>1</v>
      </c>
      <c r="T485" s="138">
        <v>1</v>
      </c>
      <c r="W485" s="701"/>
      <c r="X485" s="452" t="s">
        <v>25</v>
      </c>
      <c r="Y485" s="677" t="str">
        <f t="shared" si="197"/>
        <v/>
      </c>
      <c r="Z485" s="677"/>
      <c r="AA485" s="677"/>
      <c r="AB485" s="678"/>
      <c r="AC485" s="452" t="s">
        <v>25</v>
      </c>
      <c r="AD485" s="766" t="str">
        <f t="shared" si="205"/>
        <v/>
      </c>
      <c r="AE485" s="766"/>
      <c r="AF485" s="766"/>
      <c r="AG485" s="767"/>
      <c r="AH485" s="443" t="str">
        <f t="shared" si="206"/>
        <v/>
      </c>
      <c r="AI485" s="443" t="str">
        <f t="shared" si="207"/>
        <v/>
      </c>
      <c r="AL485" s="449" t="str">
        <f t="shared" si="201"/>
        <v/>
      </c>
      <c r="AM485" s="449" t="str">
        <f t="shared" si="202"/>
        <v/>
      </c>
      <c r="AN485" s="450" t="str">
        <f t="shared" si="208"/>
        <v/>
      </c>
      <c r="AO485" s="451" t="str">
        <f t="shared" si="209"/>
        <v/>
      </c>
      <c r="AP485" s="447">
        <f t="shared" si="204"/>
        <v>0</v>
      </c>
      <c r="AT485" s="447">
        <v>12</v>
      </c>
      <c r="AU485" s="448" t="str">
        <f t="array" ref="AU485">IF($AT485&gt;$AR$473,"",INDEX(AL$474:AL$488,MATCH($AT485,$AP$474:$AP$488,0)))</f>
        <v/>
      </c>
      <c r="AV485" s="448" t="str">
        <f t="array" ref="AV485">IF($AT485&gt;$AR$473,"",INDEX(AM$474:AM$488,MATCH($AT485,$AP$474:$AP$488,0)))</f>
        <v/>
      </c>
      <c r="AW485" s="448" t="str">
        <f t="array" ref="AW485">IF($AT485&gt;$AR$473,"",INDEX(AN$474:AN$488,MATCH($AT485,$AP$474:$AP$488,0)))</f>
        <v/>
      </c>
      <c r="AX485" s="448" t="str">
        <f t="array" ref="AX485">IF($AT485&gt;$AR$473,"",INDEX(AO$474:AO$488,MATCH($AT485,$AP$474:$AP$488,0)))</f>
        <v/>
      </c>
      <c r="BI485"/>
      <c r="BJ485"/>
      <c r="BM485" s="80">
        <f t="shared" si="210"/>
        <v>6</v>
      </c>
      <c r="BN485" s="80" t="str">
        <f t="shared" si="211"/>
        <v>xxxxxxx</v>
      </c>
      <c r="BO485" s="80" t="e">
        <f t="shared" si="196"/>
        <v>#N/A</v>
      </c>
      <c r="BP485" s="81" t="b">
        <f>IF(COUNT(SEARCH({"XX";"XXX";"XXXX";"XXXXX";"XXXXXX";"XXXXXXX"},BO485)),BO485)</f>
        <v>0</v>
      </c>
    </row>
    <row r="486" spans="3:68" ht="37.5" hidden="1" customHeight="1" x14ac:dyDescent="0.25">
      <c r="C486" s="669"/>
      <c r="D486" s="27"/>
      <c r="E486" s="635"/>
      <c r="F486" s="635"/>
      <c r="G486" s="635"/>
      <c r="H486" s="635"/>
      <c r="I486" s="27" t="s">
        <v>25</v>
      </c>
      <c r="J486" s="289"/>
      <c r="K486" s="584"/>
      <c r="L486" s="586"/>
      <c r="M486" s="586"/>
      <c r="N486" s="586"/>
      <c r="O486" s="58"/>
      <c r="P486"/>
      <c r="Q486" s="138">
        <v>1</v>
      </c>
      <c r="S486" s="138">
        <v>1</v>
      </c>
      <c r="T486" s="138">
        <v>1</v>
      </c>
      <c r="W486" s="701"/>
      <c r="X486" s="452" t="s">
        <v>25</v>
      </c>
      <c r="Y486" s="677" t="str">
        <f t="shared" si="197"/>
        <v/>
      </c>
      <c r="Z486" s="677"/>
      <c r="AA486" s="677"/>
      <c r="AB486" s="678"/>
      <c r="AC486" s="452" t="s">
        <v>25</v>
      </c>
      <c r="AD486" s="766" t="str">
        <f t="shared" ref="AD486" si="212">IF(J486=0,"",J486)</f>
        <v/>
      </c>
      <c r="AE486" s="766"/>
      <c r="AF486" s="766"/>
      <c r="AG486" s="767"/>
      <c r="AH486" s="443" t="str">
        <f t="shared" ref="AH486" si="213">LOOKUP(S486,$AL$13:$AL$16,$AM$13:$AM$16)</f>
        <v/>
      </c>
      <c r="AI486" s="443" t="str">
        <f t="shared" ref="AI486" si="214">LOOKUP(T486,$AL$13:$AL$16,$AN$13:$AN$16)</f>
        <v/>
      </c>
      <c r="AL486" s="449" t="str">
        <f t="shared" si="201"/>
        <v/>
      </c>
      <c r="AM486" s="449" t="str">
        <f t="shared" si="202"/>
        <v/>
      </c>
      <c r="AN486" s="450" t="str">
        <f t="shared" ref="AN486" si="215">AH486</f>
        <v/>
      </c>
      <c r="AO486" s="451" t="str">
        <f t="shared" ref="AO486" si="216">AI486</f>
        <v/>
      </c>
      <c r="AP486" s="447">
        <f t="shared" si="204"/>
        <v>0</v>
      </c>
      <c r="AT486" s="447">
        <v>13</v>
      </c>
      <c r="AU486" s="448" t="str">
        <f t="array" ref="AU486">IF($AT486&gt;$AR$473,"",INDEX(AL$474:AL$488,MATCH($AT486,$AP$474:$AP$488,0)))</f>
        <v/>
      </c>
      <c r="AV486" s="448" t="str">
        <f t="array" ref="AV486">IF($AT486&gt;$AR$473,"",INDEX(AM$474:AM$488,MATCH($AT486,$AP$474:$AP$488,0)))</f>
        <v/>
      </c>
      <c r="AW486" s="448" t="str">
        <f t="array" ref="AW486">IF($AT486&gt;$AR$473,"",INDEX(AN$474:AN$488,MATCH($AT486,$AP$474:$AP$488,0)))</f>
        <v/>
      </c>
      <c r="AX486" s="448" t="str">
        <f t="array" ref="AX486">IF($AT486&gt;$AR$473,"",INDEX(AO$474:AO$488,MATCH($AT486,$AP$474:$AP$488,0)))</f>
        <v/>
      </c>
      <c r="BI486"/>
      <c r="BJ486"/>
      <c r="BM486" s="80">
        <f t="shared" ref="BM486" si="217">COUNTIF($BN$86:$BN$91,"&lt;="&amp;BN486)</f>
        <v>6</v>
      </c>
      <c r="BN486" s="80" t="str">
        <f t="shared" ref="BN486" si="218">IF(BF486=$AP$14,BI486,"xxxxxxx")</f>
        <v>xxxxxxx</v>
      </c>
      <c r="BO486" s="80" t="e">
        <f t="shared" si="196"/>
        <v>#N/A</v>
      </c>
      <c r="BP486" s="81" t="b">
        <f>IF(COUNT(SEARCH({"XX";"XXX";"XXXX";"XXXXX";"XXXXXX";"XXXXXXX"},BO486)),BO486)</f>
        <v>0</v>
      </c>
    </row>
    <row r="487" spans="3:68" ht="37.5" hidden="1" customHeight="1" x14ac:dyDescent="0.25">
      <c r="C487" s="669"/>
      <c r="D487" s="27"/>
      <c r="E487" s="635"/>
      <c r="F487" s="635"/>
      <c r="G487" s="635"/>
      <c r="H487" s="635"/>
      <c r="I487" s="27" t="s">
        <v>25</v>
      </c>
      <c r="J487" s="289"/>
      <c r="K487" s="584"/>
      <c r="L487" s="586"/>
      <c r="M487" s="586"/>
      <c r="N487" s="586"/>
      <c r="O487" s="58"/>
      <c r="P487"/>
      <c r="Q487" s="138">
        <v>1</v>
      </c>
      <c r="S487" s="138">
        <v>1</v>
      </c>
      <c r="T487" s="138">
        <v>1</v>
      </c>
      <c r="W487" s="701"/>
      <c r="X487" s="452" t="s">
        <v>25</v>
      </c>
      <c r="Y487" s="677" t="str">
        <f t="shared" si="197"/>
        <v/>
      </c>
      <c r="Z487" s="677"/>
      <c r="AA487" s="677"/>
      <c r="AB487" s="678"/>
      <c r="AC487" s="452" t="s">
        <v>25</v>
      </c>
      <c r="AD487" s="766" t="str">
        <f t="shared" ref="AD487" si="219">IF(J487=0,"",J487)</f>
        <v/>
      </c>
      <c r="AE487" s="766"/>
      <c r="AF487" s="766"/>
      <c r="AG487" s="767"/>
      <c r="AH487" s="443" t="str">
        <f t="shared" ref="AH487" si="220">LOOKUP(S487,$AL$13:$AL$16,$AM$13:$AM$16)</f>
        <v/>
      </c>
      <c r="AI487" s="443" t="str">
        <f t="shared" ref="AI487" si="221">LOOKUP(T487,$AL$13:$AL$16,$AN$13:$AN$16)</f>
        <v/>
      </c>
      <c r="AL487" s="449" t="str">
        <f t="shared" si="201"/>
        <v/>
      </c>
      <c r="AM487" s="449" t="str">
        <f t="shared" si="202"/>
        <v/>
      </c>
      <c r="AN487" s="450" t="str">
        <f t="shared" ref="AN487" si="222">AH487</f>
        <v/>
      </c>
      <c r="AO487" s="451" t="str">
        <f t="shared" ref="AO487" si="223">AI487</f>
        <v/>
      </c>
      <c r="AP487" s="447">
        <f t="shared" si="204"/>
        <v>0</v>
      </c>
      <c r="AT487" s="447">
        <v>14</v>
      </c>
      <c r="AU487" s="448" t="str">
        <f t="array" ref="AU487">IF($AT487&gt;$AR$473,"",INDEX(AL$474:AL$488,MATCH($AT487,$AP$474:$AP$488,0)))</f>
        <v/>
      </c>
      <c r="AV487" s="448" t="str">
        <f t="array" ref="AV487">IF($AT487&gt;$AR$473,"",INDEX(AM$474:AM$488,MATCH($AT487,$AP$474:$AP$488,0)))</f>
        <v/>
      </c>
      <c r="AW487" s="448" t="str">
        <f t="array" ref="AW487">IF($AT487&gt;$AR$473,"",INDEX(AN$474:AN$488,MATCH($AT487,$AP$474:$AP$488,0)))</f>
        <v/>
      </c>
      <c r="AX487" s="448" t="str">
        <f t="array" ref="AX487">IF($AT487&gt;$AR$473,"",INDEX(AO$474:AO$488,MATCH($AT487,$AP$474:$AP$488,0)))</f>
        <v/>
      </c>
      <c r="BI487"/>
      <c r="BJ487"/>
      <c r="BM487" s="80">
        <f t="shared" ref="BM487" si="224">COUNTIF($BN$86:$BN$91,"&lt;="&amp;BN487)</f>
        <v>6</v>
      </c>
      <c r="BN487" s="80" t="str">
        <f t="shared" ref="BN487" si="225">IF(BF487=$AP$14,BI487,"xxxxxxx")</f>
        <v>xxxxxxx</v>
      </c>
      <c r="BO487" s="80" t="e">
        <f t="shared" si="196"/>
        <v>#N/A</v>
      </c>
      <c r="BP487" s="81" t="b">
        <f>IF(COUNT(SEARCH({"XX";"XXX";"XXXX";"XXXXX";"XXXXXX";"XXXXXXX"},BO487)),BO487)</f>
        <v>0</v>
      </c>
    </row>
    <row r="488" spans="3:68" ht="37.5" hidden="1" customHeight="1" x14ac:dyDescent="0.25">
      <c r="C488" s="670"/>
      <c r="D488" s="27"/>
      <c r="E488" s="635"/>
      <c r="F488" s="635"/>
      <c r="G488" s="635"/>
      <c r="H488" s="635"/>
      <c r="I488" s="27" t="s">
        <v>25</v>
      </c>
      <c r="J488" s="284"/>
      <c r="K488" s="581"/>
      <c r="L488" s="586"/>
      <c r="M488" s="586"/>
      <c r="N488" s="586"/>
      <c r="O488" s="58"/>
      <c r="P488"/>
      <c r="Q488" s="138">
        <v>1</v>
      </c>
      <c r="S488" s="138">
        <v>1</v>
      </c>
      <c r="T488" s="138">
        <v>1</v>
      </c>
      <c r="W488" s="702"/>
      <c r="X488" s="452" t="s">
        <v>25</v>
      </c>
      <c r="Y488" s="677" t="str">
        <f t="shared" si="197"/>
        <v/>
      </c>
      <c r="Z488" s="677"/>
      <c r="AA488" s="677"/>
      <c r="AB488" s="678"/>
      <c r="AC488" s="452" t="s">
        <v>25</v>
      </c>
      <c r="AD488" s="687" t="str">
        <f t="shared" si="190"/>
        <v/>
      </c>
      <c r="AE488" s="687"/>
      <c r="AF488" s="687"/>
      <c r="AG488" s="688"/>
      <c r="AH488" s="443" t="str">
        <f t="shared" si="198"/>
        <v/>
      </c>
      <c r="AI488" s="443" t="str">
        <f t="shared" si="199"/>
        <v/>
      </c>
      <c r="AL488" s="449" t="str">
        <f t="shared" si="201"/>
        <v/>
      </c>
      <c r="AM488" s="449" t="str">
        <f t="shared" si="202"/>
        <v/>
      </c>
      <c r="AN488" s="450" t="str">
        <f t="shared" si="203"/>
        <v/>
      </c>
      <c r="AO488" s="451" t="str">
        <f t="shared" si="203"/>
        <v/>
      </c>
      <c r="AP488" s="447">
        <f t="shared" si="204"/>
        <v>0</v>
      </c>
      <c r="AT488" s="447">
        <v>15</v>
      </c>
      <c r="AU488" s="448" t="str">
        <f t="array" ref="AU488">IF($AT488&gt;$AR$473,"",INDEX(AL$474:AL$488,MATCH($AT488,$AP$474:$AP$488,0)))</f>
        <v/>
      </c>
      <c r="AV488" s="448" t="str">
        <f t="array" ref="AV488">IF($AT488&gt;$AR$473,"",INDEX(AM$474:AM$488,MATCH($AT488,$AP$474:$AP$488,0)))</f>
        <v/>
      </c>
      <c r="AW488" s="448" t="str">
        <f t="array" ref="AW488">IF($AT488&gt;$AR$473,"",INDEX(AN$474:AN$488,MATCH($AT488,$AP$474:$AP$488,0)))</f>
        <v/>
      </c>
      <c r="AX488" s="448" t="str">
        <f t="array" ref="AX488">IF($AT488&gt;$AR$473,"",INDEX(AO$474:AO$488,MATCH($AT488,$AP$474:$AP$488,0)))</f>
        <v/>
      </c>
      <c r="BI488"/>
      <c r="BJ488"/>
      <c r="BM488" s="80">
        <f t="shared" si="195"/>
        <v>6</v>
      </c>
      <c r="BN488" s="80" t="str">
        <f t="shared" si="200"/>
        <v>xxxxxxx</v>
      </c>
      <c r="BO488" s="80" t="e">
        <f t="shared" si="196"/>
        <v>#N/A</v>
      </c>
      <c r="BP488" s="81" t="b">
        <f>IF(COUNT(SEARCH({"XX";"XXX";"XXXX";"XXXXX";"XXXXXX";"XXXXXXX"},BO488)),BO488)</f>
        <v>0</v>
      </c>
    </row>
    <row r="489" spans="3:68" ht="39.950000000000003" hidden="1" customHeight="1" x14ac:dyDescent="0.25">
      <c r="C489" s="649" t="str">
        <f>W489</f>
        <v>Risques pertinents pour la garantie considérée</v>
      </c>
      <c r="D489" s="652" t="str">
        <f>X489</f>
        <v>Actions REDD+ du Module 1 (toutes les actions ne présentent pas forcément des risques pertinents pour la garantie considérée)</v>
      </c>
      <c r="E489" s="653"/>
      <c r="F489" s="653"/>
      <c r="G489" s="653"/>
      <c r="H489" s="654"/>
      <c r="I489" s="288"/>
      <c r="J489" s="281" t="str">
        <f>AC489</f>
        <v>Risques</v>
      </c>
      <c r="K489" s="652" t="str">
        <f>AH489</f>
        <v>Estimation des risques</v>
      </c>
      <c r="L489" s="653"/>
      <c r="M489" s="653"/>
      <c r="N489" s="654"/>
      <c r="O489" s="72"/>
      <c r="P489"/>
      <c r="Q489" s="137" t="s">
        <v>79</v>
      </c>
      <c r="S489" s="137" t="s">
        <v>79</v>
      </c>
      <c r="W489" s="721" t="str">
        <f>$W$95</f>
        <v>Risques pertinents pour la garantie considérée</v>
      </c>
      <c r="X489" s="684" t="str">
        <f>$X$95</f>
        <v>Actions REDD+ du Module 1 (toutes les actions ne présentent pas forcément des risques pertinents pour la garantie considérée)</v>
      </c>
      <c r="Y489" s="686"/>
      <c r="Z489" s="686"/>
      <c r="AA489" s="686"/>
      <c r="AB489" s="685"/>
      <c r="AC489" s="684" t="str">
        <f>$AC$95</f>
        <v>Risques</v>
      </c>
      <c r="AD489" s="686"/>
      <c r="AE489" s="686"/>
      <c r="AF489" s="686"/>
      <c r="AG489" s="685"/>
      <c r="AH489" s="684" t="str">
        <f>$AH$95</f>
        <v>Estimation des risques</v>
      </c>
      <c r="AI489" s="685"/>
      <c r="AL489" s="137" t="s">
        <v>83</v>
      </c>
      <c r="AR489" s="137" t="s">
        <v>81</v>
      </c>
      <c r="AU489" s="137" t="s">
        <v>77</v>
      </c>
      <c r="BI489"/>
      <c r="BJ489"/>
      <c r="BM489" s="80"/>
      <c r="BN489" s="79"/>
      <c r="BO489" s="79"/>
      <c r="BP489" s="79"/>
    </row>
    <row r="490" spans="3:68" ht="80.099999999999994" hidden="1" customHeight="1" x14ac:dyDescent="0.25">
      <c r="C490" s="650"/>
      <c r="D490" s="672" t="str">
        <f>LOOKUP($Q$490,$AE$512:$AF$514)</f>
        <v>CLIQUEZ POUR UN EXEMPLE:</v>
      </c>
      <c r="E490" s="673"/>
      <c r="F490" s="673"/>
      <c r="G490" s="673"/>
      <c r="H490" s="674"/>
      <c r="I490" s="285"/>
      <c r="J490" s="323" t="str">
        <f>LOOKUP(Q490,AE512:AE514,AG512:AG514)</f>
        <v>(Pour voir un exemple de risque, sélectionnez tout d'abord un exemple d’action REDD+ dans la liste déroulante de gauche.)</v>
      </c>
      <c r="K490" s="630" t="str">
        <f>AH490</f>
        <v>Probabilité</v>
      </c>
      <c r="L490" s="631"/>
      <c r="M490" s="630" t="str">
        <f>AI490</f>
        <v>Impact</v>
      </c>
      <c r="N490" s="631"/>
      <c r="O490" s="58"/>
      <c r="P490"/>
      <c r="Q490" s="435">
        <v>1</v>
      </c>
      <c r="R490" s="436" t="s">
        <v>59</v>
      </c>
      <c r="S490" s="437" t="str">
        <f>S473</f>
        <v>Probability</v>
      </c>
      <c r="T490" s="437" t="str">
        <f>T473</f>
        <v>Impact</v>
      </c>
      <c r="W490" s="722"/>
      <c r="X490" s="438"/>
      <c r="Y490" s="703"/>
      <c r="Z490" s="703"/>
      <c r="AA490" s="703"/>
      <c r="AB490" s="704"/>
      <c r="AC490" s="438"/>
      <c r="AD490" s="706"/>
      <c r="AE490" s="706"/>
      <c r="AF490" s="706"/>
      <c r="AG490" s="707"/>
      <c r="AH490" s="493" t="str">
        <f>$AH$96</f>
        <v>Probabilité</v>
      </c>
      <c r="AI490" s="493" t="str">
        <f>$AI$96</f>
        <v>Impact</v>
      </c>
      <c r="AL490" s="437" t="str">
        <f>$X$95</f>
        <v>Actions REDD+ du Module 1 (toutes les actions ne présentent pas forcément des risques pertinents pour la garantie considérée)</v>
      </c>
      <c r="AM490" s="437" t="str">
        <f>$AC$95</f>
        <v>Risques</v>
      </c>
      <c r="AN490" s="437" t="str">
        <f>$AH$96</f>
        <v>Probabilité</v>
      </c>
      <c r="AO490" s="437" t="str">
        <f>$AI$96</f>
        <v>Impact</v>
      </c>
      <c r="AP490" s="441" t="s">
        <v>80</v>
      </c>
      <c r="AR490" s="138">
        <f>MAX(AP491:AP505)</f>
        <v>0</v>
      </c>
      <c r="AT490" s="441" t="s">
        <v>82</v>
      </c>
      <c r="AU490" s="437" t="str">
        <f>$X$95</f>
        <v>Actions REDD+ du Module 1 (toutes les actions ne présentent pas forcément des risques pertinents pour la garantie considérée)</v>
      </c>
      <c r="AV490" s="437" t="str">
        <f>$AC$95</f>
        <v>Risques</v>
      </c>
      <c r="AW490" s="437" t="str">
        <f>$AH$96</f>
        <v>Probabilité</v>
      </c>
      <c r="AX490" s="437" t="str">
        <f>$AI$96</f>
        <v>Impact</v>
      </c>
      <c r="BI490"/>
      <c r="BJ490"/>
      <c r="BM490" s="78" t="s">
        <v>28</v>
      </c>
      <c r="BN490" s="78" t="s">
        <v>38</v>
      </c>
      <c r="BO490" s="78" t="s">
        <v>36</v>
      </c>
      <c r="BP490" s="79"/>
    </row>
    <row r="491" spans="3:68" ht="37.5" hidden="1" customHeight="1" x14ac:dyDescent="0.25">
      <c r="C491" s="650"/>
      <c r="D491" s="126"/>
      <c r="E491" s="671"/>
      <c r="F491" s="671"/>
      <c r="G491" s="671"/>
      <c r="H491" s="671"/>
      <c r="I491" s="306" t="s">
        <v>25</v>
      </c>
      <c r="J491" s="284"/>
      <c r="K491" s="581"/>
      <c r="L491" s="586"/>
      <c r="M491" s="586"/>
      <c r="N491" s="586"/>
      <c r="O491" s="58"/>
      <c r="P491"/>
      <c r="Q491" s="138">
        <v>1</v>
      </c>
      <c r="S491" s="139">
        <v>1</v>
      </c>
      <c r="T491" s="453">
        <v>1</v>
      </c>
      <c r="W491" s="722"/>
      <c r="X491" s="442" t="s">
        <v>25</v>
      </c>
      <c r="Y491" s="687" t="str">
        <f>LOOKUP(Q491,$AG$13:$AG$29,$AH$13:$AH$29)</f>
        <v/>
      </c>
      <c r="Z491" s="687"/>
      <c r="AA491" s="687"/>
      <c r="AB491" s="688"/>
      <c r="AC491" s="442" t="s">
        <v>25</v>
      </c>
      <c r="AD491" s="677" t="str">
        <f t="shared" ref="AD491:AD505" si="226">IF(J491=0,"",J491)</f>
        <v/>
      </c>
      <c r="AE491" s="677"/>
      <c r="AF491" s="677"/>
      <c r="AG491" s="678"/>
      <c r="AH491" s="454" t="str">
        <f>LOOKUP(S491,$AL$13:$AL$16,$AM$13:$AM$16)</f>
        <v/>
      </c>
      <c r="AI491" s="454" t="str">
        <f>LOOKUP(T491,$AL$13:$AL$16,$AN$13:$AN$16)</f>
        <v/>
      </c>
      <c r="AL491" s="444" t="str">
        <f t="shared" ref="AL491:AL496" si="227">Y491</f>
        <v/>
      </c>
      <c r="AM491" s="444" t="str">
        <f t="shared" ref="AM491:AM496" si="228">AD491</f>
        <v/>
      </c>
      <c r="AN491" s="446" t="str">
        <f t="shared" ref="AN491:AN496" si="229">AH491</f>
        <v/>
      </c>
      <c r="AO491" s="446" t="str">
        <f t="shared" ref="AO491:AO496" si="230">AI491</f>
        <v/>
      </c>
      <c r="AP491" s="447">
        <f t="shared" ref="AP491:AP496" si="231">SUM(AND(AN491=$AO$34, AO491=$AP$34),AP490)</f>
        <v>0</v>
      </c>
      <c r="AT491" s="447">
        <v>1</v>
      </c>
      <c r="AU491" s="448" t="str">
        <f t="array" ref="AU491">IF($AT491&gt;$AR$490,"",INDEX(AL$491:AL$505,MATCH($AT491,$AP$491:$AP$505,0)))</f>
        <v/>
      </c>
      <c r="AV491" s="448" t="str">
        <f t="array" ref="AV491">IF($AT491&gt;$AR$490,"",INDEX(AM$491:AM$505,MATCH($AT491,$AP$491:$AP$505,0)))</f>
        <v/>
      </c>
      <c r="AW491" s="448" t="str">
        <f t="array" ref="AW491">IF($AT491&gt;$AR$490,"",INDEX(AN$491:AN$505,MATCH($AT491,$AP$491:$AP$505,0)))</f>
        <v/>
      </c>
      <c r="AX491" s="448" t="str">
        <f t="array" ref="AX491">IF($AT491&gt;$AR$490,"",INDEX(AO$491:AO$505,MATCH($AT491,$AP$491:$AP$505,0)))</f>
        <v/>
      </c>
      <c r="BI491"/>
      <c r="BJ491"/>
      <c r="BM491" s="80">
        <f t="shared" ref="BM491:BM505" si="232">COUNTIF($BN$97:$BN$102,"&lt;="&amp;BN491)</f>
        <v>1</v>
      </c>
      <c r="BN491" s="80" t="str">
        <f>IF(BF491=$AP$14,BI491,"xx")</f>
        <v>xx</v>
      </c>
      <c r="BO491" s="80" t="e">
        <f t="shared" ref="BO491:BO505" si="233">VLOOKUP(ROW()-ROW($BO$96),$BM$97:$BN$102,2,FALSE)</f>
        <v>#N/A</v>
      </c>
      <c r="BP491" s="79"/>
    </row>
    <row r="492" spans="3:68" ht="38.25" hidden="1" customHeight="1" x14ac:dyDescent="0.25">
      <c r="C492" s="650"/>
      <c r="D492" s="27"/>
      <c r="E492" s="635"/>
      <c r="F492" s="635"/>
      <c r="G492" s="635"/>
      <c r="H492" s="635"/>
      <c r="I492" s="27" t="s">
        <v>25</v>
      </c>
      <c r="J492" s="284"/>
      <c r="K492" s="581"/>
      <c r="L492" s="586"/>
      <c r="M492" s="586"/>
      <c r="N492" s="586"/>
      <c r="O492" s="58"/>
      <c r="P492"/>
      <c r="Q492" s="138">
        <v>1</v>
      </c>
      <c r="S492" s="139">
        <v>1</v>
      </c>
      <c r="T492" s="453">
        <v>1</v>
      </c>
      <c r="W492" s="722"/>
      <c r="X492" s="442" t="s">
        <v>25</v>
      </c>
      <c r="Y492" s="687" t="str">
        <f t="shared" ref="Y492:Y505" si="234">LOOKUP(Q492,$AG$13:$AG$29,$AH$13:$AH$29)</f>
        <v/>
      </c>
      <c r="Z492" s="687"/>
      <c r="AA492" s="687"/>
      <c r="AB492" s="688"/>
      <c r="AC492" s="442" t="s">
        <v>25</v>
      </c>
      <c r="AD492" s="677" t="str">
        <f t="shared" si="226"/>
        <v/>
      </c>
      <c r="AE492" s="677"/>
      <c r="AF492" s="677"/>
      <c r="AG492" s="678"/>
      <c r="AH492" s="454" t="str">
        <f t="shared" ref="AH492:AH505" si="235">LOOKUP(S492,$AL$13:$AL$16,$AM$13:$AM$16)</f>
        <v/>
      </c>
      <c r="AI492" s="454" t="str">
        <f t="shared" ref="AI492:AI505" si="236">LOOKUP(T492,$AL$13:$AL$16,$AN$13:$AN$16)</f>
        <v/>
      </c>
      <c r="AL492" s="449" t="str">
        <f t="shared" si="227"/>
        <v/>
      </c>
      <c r="AM492" s="449" t="str">
        <f t="shared" si="228"/>
        <v/>
      </c>
      <c r="AN492" s="451" t="str">
        <f t="shared" si="229"/>
        <v/>
      </c>
      <c r="AO492" s="451" t="str">
        <f t="shared" si="230"/>
        <v/>
      </c>
      <c r="AP492" s="447">
        <f t="shared" si="231"/>
        <v>0</v>
      </c>
      <c r="AT492" s="447">
        <v>2</v>
      </c>
      <c r="AU492" s="448" t="str">
        <f t="array" ref="AU492">IF($AT492&gt;$AR$490,"",INDEX(AL$491:AL$505,MATCH($AT492,$AP$491:$AP$505,0)))</f>
        <v/>
      </c>
      <c r="AV492" s="448" t="str">
        <f t="array" ref="AV492">IF($AT492&gt;$AR$490,"",INDEX(AM$491:AM$505,MATCH($AT492,$AP$491:$AP$505,0)))</f>
        <v/>
      </c>
      <c r="AW492" s="448" t="str">
        <f t="array" ref="AW492">IF($AT492&gt;$AR$490,"",INDEX(AN$491:AN$505,MATCH($AT492,$AP$491:$AP$505,0)))</f>
        <v/>
      </c>
      <c r="AX492" s="448" t="str">
        <f t="array" ref="AX492">IF($AT492&gt;$AR$490,"",INDEX(AO$491:AO$505,MATCH($AT492,$AP$491:$AP$505,0)))</f>
        <v/>
      </c>
      <c r="BI492"/>
      <c r="BJ492"/>
      <c r="BM492" s="80">
        <f t="shared" si="232"/>
        <v>2</v>
      </c>
      <c r="BN492" s="80" t="str">
        <f>IF(BF492=$AP$14,BI492,"xxx")</f>
        <v>xxx</v>
      </c>
      <c r="BO492" s="80" t="e">
        <f t="shared" si="233"/>
        <v>#N/A</v>
      </c>
      <c r="BP492" s="79"/>
    </row>
    <row r="493" spans="3:68" ht="38.25" hidden="1" customHeight="1" x14ac:dyDescent="0.25">
      <c r="C493" s="650"/>
      <c r="D493" s="27"/>
      <c r="E493" s="635"/>
      <c r="F493" s="635"/>
      <c r="G493" s="635"/>
      <c r="H493" s="635"/>
      <c r="I493" s="27" t="s">
        <v>25</v>
      </c>
      <c r="J493" s="284"/>
      <c r="K493" s="581"/>
      <c r="L493" s="586"/>
      <c r="M493" s="586"/>
      <c r="N493" s="586"/>
      <c r="O493" s="58"/>
      <c r="P493"/>
      <c r="Q493" s="138">
        <v>1</v>
      </c>
      <c r="S493" s="139">
        <v>1</v>
      </c>
      <c r="T493" s="453">
        <v>1</v>
      </c>
      <c r="W493" s="722"/>
      <c r="X493" s="442" t="s">
        <v>25</v>
      </c>
      <c r="Y493" s="687" t="str">
        <f t="shared" si="234"/>
        <v/>
      </c>
      <c r="Z493" s="687"/>
      <c r="AA493" s="687"/>
      <c r="AB493" s="688"/>
      <c r="AC493" s="442" t="s">
        <v>25</v>
      </c>
      <c r="AD493" s="677" t="str">
        <f t="shared" si="226"/>
        <v/>
      </c>
      <c r="AE493" s="677"/>
      <c r="AF493" s="677"/>
      <c r="AG493" s="678"/>
      <c r="AH493" s="454" t="str">
        <f t="shared" si="235"/>
        <v/>
      </c>
      <c r="AI493" s="454" t="str">
        <f t="shared" si="236"/>
        <v/>
      </c>
      <c r="AL493" s="449" t="str">
        <f t="shared" si="227"/>
        <v/>
      </c>
      <c r="AM493" s="449" t="str">
        <f t="shared" si="228"/>
        <v/>
      </c>
      <c r="AN493" s="451" t="str">
        <f t="shared" si="229"/>
        <v/>
      </c>
      <c r="AO493" s="451" t="str">
        <f t="shared" si="230"/>
        <v/>
      </c>
      <c r="AP493" s="447">
        <f t="shared" si="231"/>
        <v>0</v>
      </c>
      <c r="AT493" s="447">
        <v>3</v>
      </c>
      <c r="AU493" s="448" t="str">
        <f t="array" ref="AU493">IF($AT493&gt;$AR$490,"",INDEX(AL$491:AL$505,MATCH($AT493,$AP$491:$AP$505,0)))</f>
        <v/>
      </c>
      <c r="AV493" s="448" t="str">
        <f t="array" ref="AV493">IF($AT493&gt;$AR$490,"",INDEX(AM$491:AM$505,MATCH($AT493,$AP$491:$AP$505,0)))</f>
        <v/>
      </c>
      <c r="AW493" s="448" t="str">
        <f t="array" ref="AW493">IF($AT493&gt;$AR$490,"",INDEX(AN$491:AN$505,MATCH($AT493,$AP$491:$AP$505,0)))</f>
        <v/>
      </c>
      <c r="AX493" s="448" t="str">
        <f t="array" ref="AX493">IF($AT493&gt;$AR$490,"",INDEX(AO$491:AO$505,MATCH($AT493,$AP$491:$AP$505,0)))</f>
        <v/>
      </c>
      <c r="BI493"/>
      <c r="BJ493"/>
      <c r="BM493" s="80">
        <f t="shared" si="232"/>
        <v>3</v>
      </c>
      <c r="BN493" s="80" t="str">
        <f>IF(BF493=$AP$14,BI493,"xxxx")</f>
        <v>xxxx</v>
      </c>
      <c r="BO493" s="80" t="e">
        <f t="shared" si="233"/>
        <v>#N/A</v>
      </c>
      <c r="BP493" s="79"/>
    </row>
    <row r="494" spans="3:68" ht="38.25" hidden="1" customHeight="1" x14ac:dyDescent="0.25">
      <c r="C494" s="650"/>
      <c r="D494" s="27"/>
      <c r="E494" s="635"/>
      <c r="F494" s="635"/>
      <c r="G494" s="635"/>
      <c r="H494" s="635"/>
      <c r="I494" s="27" t="s">
        <v>25</v>
      </c>
      <c r="J494" s="284"/>
      <c r="K494" s="581"/>
      <c r="L494" s="586"/>
      <c r="M494" s="586"/>
      <c r="N494" s="586"/>
      <c r="O494" s="58"/>
      <c r="P494"/>
      <c r="Q494" s="138">
        <v>1</v>
      </c>
      <c r="S494" s="139">
        <v>1</v>
      </c>
      <c r="T494" s="453">
        <v>1</v>
      </c>
      <c r="W494" s="722"/>
      <c r="X494" s="442" t="s">
        <v>25</v>
      </c>
      <c r="Y494" s="687" t="str">
        <f t="shared" si="234"/>
        <v/>
      </c>
      <c r="Z494" s="687"/>
      <c r="AA494" s="687"/>
      <c r="AB494" s="688"/>
      <c r="AC494" s="442" t="s">
        <v>25</v>
      </c>
      <c r="AD494" s="677" t="str">
        <f t="shared" si="226"/>
        <v/>
      </c>
      <c r="AE494" s="677"/>
      <c r="AF494" s="677"/>
      <c r="AG494" s="678"/>
      <c r="AH494" s="454" t="str">
        <f t="shared" si="235"/>
        <v/>
      </c>
      <c r="AI494" s="454" t="str">
        <f t="shared" si="236"/>
        <v/>
      </c>
      <c r="AL494" s="449" t="str">
        <f t="shared" si="227"/>
        <v/>
      </c>
      <c r="AM494" s="449" t="str">
        <f t="shared" si="228"/>
        <v/>
      </c>
      <c r="AN494" s="451" t="str">
        <f t="shared" si="229"/>
        <v/>
      </c>
      <c r="AO494" s="451" t="str">
        <f t="shared" si="230"/>
        <v/>
      </c>
      <c r="AP494" s="447">
        <f t="shared" si="231"/>
        <v>0</v>
      </c>
      <c r="AT494" s="447">
        <v>4</v>
      </c>
      <c r="AU494" s="448" t="str">
        <f t="array" ref="AU494">IF($AT494&gt;$AR$490,"",INDEX(AL$491:AL$505,MATCH($AT494,$AP$491:$AP$505,0)))</f>
        <v/>
      </c>
      <c r="AV494" s="448" t="str">
        <f t="array" ref="AV494">IF($AT494&gt;$AR$490,"",INDEX(AM$491:AM$505,MATCH($AT494,$AP$491:$AP$505,0)))</f>
        <v/>
      </c>
      <c r="AW494" s="448" t="str">
        <f t="array" ref="AW494">IF($AT494&gt;$AR$490,"",INDEX(AN$491:AN$505,MATCH($AT494,$AP$491:$AP$505,0)))</f>
        <v/>
      </c>
      <c r="AX494" s="448" t="str">
        <f t="array" ref="AX494">IF($AT494&gt;$AR$490,"",INDEX(AO$491:AO$505,MATCH($AT494,$AP$491:$AP$505,0)))</f>
        <v/>
      </c>
      <c r="BI494"/>
      <c r="BJ494"/>
      <c r="BM494" s="80">
        <f t="shared" si="232"/>
        <v>4</v>
      </c>
      <c r="BN494" s="80" t="str">
        <f>IF(BF494=$AP$14,BI494,"xxxxx")</f>
        <v>xxxxx</v>
      </c>
      <c r="BO494" s="80" t="e">
        <f t="shared" si="233"/>
        <v>#N/A</v>
      </c>
      <c r="BP494" s="79"/>
    </row>
    <row r="495" spans="3:68" ht="37.5" hidden="1" customHeight="1" x14ac:dyDescent="0.25">
      <c r="C495" s="650"/>
      <c r="D495" s="27"/>
      <c r="E495" s="635"/>
      <c r="F495" s="635"/>
      <c r="G495" s="635"/>
      <c r="H495" s="635"/>
      <c r="I495" s="27" t="s">
        <v>25</v>
      </c>
      <c r="J495" s="284"/>
      <c r="K495" s="581"/>
      <c r="L495" s="586"/>
      <c r="M495" s="586"/>
      <c r="N495" s="586"/>
      <c r="O495" s="58"/>
      <c r="P495"/>
      <c r="Q495" s="138">
        <v>1</v>
      </c>
      <c r="S495" s="139">
        <v>1</v>
      </c>
      <c r="T495" s="453">
        <v>1</v>
      </c>
      <c r="W495" s="722"/>
      <c r="X495" s="442" t="s">
        <v>25</v>
      </c>
      <c r="Y495" s="687" t="str">
        <f t="shared" si="234"/>
        <v/>
      </c>
      <c r="Z495" s="687"/>
      <c r="AA495" s="687"/>
      <c r="AB495" s="688"/>
      <c r="AC495" s="442" t="s">
        <v>25</v>
      </c>
      <c r="AD495" s="677" t="str">
        <f t="shared" si="226"/>
        <v/>
      </c>
      <c r="AE495" s="677"/>
      <c r="AF495" s="677"/>
      <c r="AG495" s="678"/>
      <c r="AH495" s="454" t="str">
        <f t="shared" si="235"/>
        <v/>
      </c>
      <c r="AI495" s="454" t="str">
        <f t="shared" si="236"/>
        <v/>
      </c>
      <c r="AL495" s="449" t="str">
        <f t="shared" si="227"/>
        <v/>
      </c>
      <c r="AM495" s="449" t="str">
        <f t="shared" si="228"/>
        <v/>
      </c>
      <c r="AN495" s="451" t="str">
        <f t="shared" si="229"/>
        <v/>
      </c>
      <c r="AO495" s="451" t="str">
        <f t="shared" si="230"/>
        <v/>
      </c>
      <c r="AP495" s="447">
        <f t="shared" si="231"/>
        <v>0</v>
      </c>
      <c r="AT495" s="447">
        <v>5</v>
      </c>
      <c r="AU495" s="448" t="str">
        <f t="array" ref="AU495">IF($AT495&gt;$AR$490,"",INDEX(AL$491:AL$505,MATCH($AT495,$AP$491:$AP$505,0)))</f>
        <v/>
      </c>
      <c r="AV495" s="448" t="str">
        <f t="array" ref="AV495">IF($AT495&gt;$AR$490,"",INDEX(AM$491:AM$505,MATCH($AT495,$AP$491:$AP$505,0)))</f>
        <v/>
      </c>
      <c r="AW495" s="448" t="str">
        <f t="array" ref="AW495">IF($AT495&gt;$AR$490,"",INDEX(AN$491:AN$505,MATCH($AT495,$AP$491:$AP$505,0)))</f>
        <v/>
      </c>
      <c r="AX495" s="448" t="str">
        <f t="array" ref="AX495">IF($AT495&gt;$AR$490,"",INDEX(AO$491:AO$505,MATCH($AT495,$AP$491:$AP$505,0)))</f>
        <v/>
      </c>
      <c r="BI495"/>
      <c r="BJ495"/>
      <c r="BM495" s="80">
        <f t="shared" si="232"/>
        <v>5</v>
      </c>
      <c r="BN495" s="80" t="str">
        <f>IF(BF495=$AP$14,BI495,"xxxxxx")</f>
        <v>xxxxxx</v>
      </c>
      <c r="BO495" s="80" t="e">
        <f t="shared" si="233"/>
        <v>#N/A</v>
      </c>
      <c r="BP495" s="79"/>
    </row>
    <row r="496" spans="3:68" ht="38.25" hidden="1" customHeight="1" x14ac:dyDescent="0.25">
      <c r="C496" s="650"/>
      <c r="D496" s="27"/>
      <c r="E496" s="635"/>
      <c r="F496" s="635"/>
      <c r="G496" s="635"/>
      <c r="H496" s="635"/>
      <c r="I496" s="27" t="s">
        <v>25</v>
      </c>
      <c r="J496" s="284"/>
      <c r="K496" s="581"/>
      <c r="L496" s="586"/>
      <c r="M496" s="586"/>
      <c r="N496" s="586"/>
      <c r="O496" s="58"/>
      <c r="P496"/>
      <c r="Q496" s="138">
        <v>1</v>
      </c>
      <c r="S496" s="139">
        <v>1</v>
      </c>
      <c r="T496" s="453">
        <v>1</v>
      </c>
      <c r="W496" s="722"/>
      <c r="X496" s="442" t="s">
        <v>25</v>
      </c>
      <c r="Y496" s="687" t="str">
        <f t="shared" si="234"/>
        <v/>
      </c>
      <c r="Z496" s="687"/>
      <c r="AA496" s="687"/>
      <c r="AB496" s="688"/>
      <c r="AC496" s="442" t="s">
        <v>25</v>
      </c>
      <c r="AD496" s="677" t="str">
        <f t="shared" si="226"/>
        <v/>
      </c>
      <c r="AE496" s="677"/>
      <c r="AF496" s="677"/>
      <c r="AG496" s="678"/>
      <c r="AH496" s="454" t="str">
        <f t="shared" si="235"/>
        <v/>
      </c>
      <c r="AI496" s="454" t="str">
        <f t="shared" si="236"/>
        <v/>
      </c>
      <c r="AL496" s="449" t="str">
        <f t="shared" si="227"/>
        <v/>
      </c>
      <c r="AM496" s="449" t="str">
        <f t="shared" si="228"/>
        <v/>
      </c>
      <c r="AN496" s="451" t="str">
        <f t="shared" si="229"/>
        <v/>
      </c>
      <c r="AO496" s="451" t="str">
        <f t="shared" si="230"/>
        <v/>
      </c>
      <c r="AP496" s="447">
        <f t="shared" si="231"/>
        <v>0</v>
      </c>
      <c r="AT496" s="447">
        <v>6</v>
      </c>
      <c r="AU496" s="448" t="str">
        <f t="array" ref="AU496">IF($AT496&gt;$AR$490,"",INDEX(AL$491:AL$505,MATCH($AT496,$AP$491:$AP$505,0)))</f>
        <v/>
      </c>
      <c r="AV496" s="448" t="str">
        <f t="array" ref="AV496">IF($AT496&gt;$AR$490,"",INDEX(AM$491:AM$505,MATCH($AT496,$AP$491:$AP$505,0)))</f>
        <v/>
      </c>
      <c r="AW496" s="448" t="str">
        <f t="array" ref="AW496">IF($AT496&gt;$AR$490,"",INDEX(AN$491:AN$505,MATCH($AT496,$AP$491:$AP$505,0)))</f>
        <v/>
      </c>
      <c r="AX496" s="448" t="str">
        <f t="array" ref="AX496">IF($AT496&gt;$AR$490,"",INDEX(AO$491:AO$505,MATCH($AT496,$AP$491:$AP$505,0)))</f>
        <v/>
      </c>
      <c r="BI496"/>
      <c r="BJ496"/>
      <c r="BM496" s="80">
        <f t="shared" si="232"/>
        <v>6</v>
      </c>
      <c r="BN496" s="80" t="str">
        <f t="shared" ref="BN496:BN505" si="237">IF(BF496=$AP$14,BI496,"xxxxxxx")</f>
        <v>xxxxxxx</v>
      </c>
      <c r="BO496" s="80" t="e">
        <f t="shared" si="233"/>
        <v>#N/A</v>
      </c>
      <c r="BP496" s="79"/>
    </row>
    <row r="497" spans="3:68" ht="38.25" hidden="1" customHeight="1" x14ac:dyDescent="0.25">
      <c r="C497" s="650"/>
      <c r="D497" s="27"/>
      <c r="E497" s="635"/>
      <c r="F497" s="635"/>
      <c r="G497" s="635"/>
      <c r="H497" s="635"/>
      <c r="I497" s="27" t="s">
        <v>25</v>
      </c>
      <c r="J497" s="284"/>
      <c r="K497" s="581"/>
      <c r="L497" s="586"/>
      <c r="M497" s="586"/>
      <c r="N497" s="586"/>
      <c r="O497" s="58"/>
      <c r="P497"/>
      <c r="Q497" s="138">
        <v>1</v>
      </c>
      <c r="S497" s="139">
        <v>1</v>
      </c>
      <c r="T497" s="453">
        <v>1</v>
      </c>
      <c r="W497" s="722"/>
      <c r="X497" s="442" t="s">
        <v>25</v>
      </c>
      <c r="Y497" s="687" t="str">
        <f t="shared" si="234"/>
        <v/>
      </c>
      <c r="Z497" s="687"/>
      <c r="AA497" s="687"/>
      <c r="AB497" s="688"/>
      <c r="AC497" s="442" t="s">
        <v>25</v>
      </c>
      <c r="AD497" s="677" t="str">
        <f t="shared" si="226"/>
        <v/>
      </c>
      <c r="AE497" s="677"/>
      <c r="AF497" s="677"/>
      <c r="AG497" s="678"/>
      <c r="AH497" s="454" t="str">
        <f t="shared" si="235"/>
        <v/>
      </c>
      <c r="AI497" s="454" t="str">
        <f t="shared" si="236"/>
        <v/>
      </c>
      <c r="AL497" s="449" t="str">
        <f t="shared" ref="AL497:AL505" si="238">Y497</f>
        <v/>
      </c>
      <c r="AM497" s="449" t="str">
        <f t="shared" ref="AM497:AM505" si="239">AD497</f>
        <v/>
      </c>
      <c r="AN497" s="451" t="str">
        <f t="shared" ref="AN497:AN505" si="240">AH497</f>
        <v/>
      </c>
      <c r="AO497" s="451" t="str">
        <f t="shared" ref="AO497:AO505" si="241">AI497</f>
        <v/>
      </c>
      <c r="AP497" s="447">
        <f t="shared" ref="AP497:AP505" si="242">SUM(AND(AN497=$AO$34, AO497=$AP$34),AP496)</f>
        <v>0</v>
      </c>
      <c r="AT497" s="447">
        <v>7</v>
      </c>
      <c r="AU497" s="448" t="str">
        <f t="array" ref="AU497">IF($AT497&gt;$AR$490,"",INDEX(AL$491:AL$505,MATCH($AT497,$AP$491:$AP$505,0)))</f>
        <v/>
      </c>
      <c r="AV497" s="448" t="str">
        <f t="array" ref="AV497">IF($AT497&gt;$AR$490,"",INDEX(AM$491:AM$505,MATCH($AT497,$AP$491:$AP$505,0)))</f>
        <v/>
      </c>
      <c r="AW497" s="448" t="str">
        <f t="array" ref="AW497">IF($AT497&gt;$AR$490,"",INDEX(AN$491:AN$505,MATCH($AT497,$AP$491:$AP$505,0)))</f>
        <v/>
      </c>
      <c r="AX497" s="448" t="str">
        <f t="array" ref="AX497">IF($AT497&gt;$AR$490,"",INDEX(AO$491:AO$505,MATCH($AT497,$AP$491:$AP$505,0)))</f>
        <v/>
      </c>
      <c r="BI497"/>
      <c r="BJ497"/>
      <c r="BM497" s="80">
        <f t="shared" si="232"/>
        <v>6</v>
      </c>
      <c r="BN497" s="80" t="str">
        <f t="shared" si="237"/>
        <v>xxxxxxx</v>
      </c>
      <c r="BO497" s="80" t="e">
        <f t="shared" si="233"/>
        <v>#N/A</v>
      </c>
      <c r="BP497" s="79"/>
    </row>
    <row r="498" spans="3:68" ht="37.5" hidden="1" customHeight="1" x14ac:dyDescent="0.25">
      <c r="C498" s="650"/>
      <c r="D498" s="27"/>
      <c r="E498" s="635"/>
      <c r="F498" s="635"/>
      <c r="G498" s="635"/>
      <c r="H498" s="635"/>
      <c r="I498" s="27" t="s">
        <v>25</v>
      </c>
      <c r="J498" s="284"/>
      <c r="K498" s="581"/>
      <c r="L498" s="586"/>
      <c r="M498" s="586"/>
      <c r="N498" s="586"/>
      <c r="O498" s="58"/>
      <c r="P498"/>
      <c r="Q498" s="138">
        <v>1</v>
      </c>
      <c r="S498" s="139">
        <v>1</v>
      </c>
      <c r="T498" s="453">
        <v>1</v>
      </c>
      <c r="W498" s="722"/>
      <c r="X498" s="442" t="s">
        <v>25</v>
      </c>
      <c r="Y498" s="687" t="str">
        <f t="shared" si="234"/>
        <v/>
      </c>
      <c r="Z498" s="687"/>
      <c r="AA498" s="687"/>
      <c r="AB498" s="688"/>
      <c r="AC498" s="442" t="s">
        <v>25</v>
      </c>
      <c r="AD498" s="677" t="str">
        <f t="shared" si="226"/>
        <v/>
      </c>
      <c r="AE498" s="677"/>
      <c r="AF498" s="677"/>
      <c r="AG498" s="678"/>
      <c r="AH498" s="454" t="str">
        <f t="shared" si="235"/>
        <v/>
      </c>
      <c r="AI498" s="454" t="str">
        <f t="shared" si="236"/>
        <v/>
      </c>
      <c r="AL498" s="449" t="str">
        <f t="shared" si="238"/>
        <v/>
      </c>
      <c r="AM498" s="449" t="str">
        <f t="shared" si="239"/>
        <v/>
      </c>
      <c r="AN498" s="451" t="str">
        <f t="shared" si="240"/>
        <v/>
      </c>
      <c r="AO498" s="451" t="str">
        <f t="shared" si="241"/>
        <v/>
      </c>
      <c r="AP498" s="447">
        <f t="shared" si="242"/>
        <v>0</v>
      </c>
      <c r="AT498" s="447">
        <v>8</v>
      </c>
      <c r="AU498" s="448" t="str">
        <f t="array" ref="AU498">IF($AT498&gt;$AR$490,"",INDEX(AL$491:AL$505,MATCH($AT498,$AP$491:$AP$505,0)))</f>
        <v/>
      </c>
      <c r="AV498" s="448" t="str">
        <f t="array" ref="AV498">IF($AT498&gt;$AR$490,"",INDEX(AM$491:AM$505,MATCH($AT498,$AP$491:$AP$505,0)))</f>
        <v/>
      </c>
      <c r="AW498" s="448" t="str">
        <f t="array" ref="AW498">IF($AT498&gt;$AR$490,"",INDEX(AN$491:AN$505,MATCH($AT498,$AP$491:$AP$505,0)))</f>
        <v/>
      </c>
      <c r="AX498" s="448" t="str">
        <f t="array" ref="AX498">IF($AT498&gt;$AR$490,"",INDEX(AO$491:AO$505,MATCH($AT498,$AP$491:$AP$505,0)))</f>
        <v/>
      </c>
      <c r="BI498"/>
      <c r="BJ498"/>
      <c r="BM498" s="80">
        <f t="shared" si="232"/>
        <v>6</v>
      </c>
      <c r="BN498" s="80" t="str">
        <f t="shared" si="237"/>
        <v>xxxxxxx</v>
      </c>
      <c r="BO498" s="80" t="e">
        <f t="shared" si="233"/>
        <v>#N/A</v>
      </c>
      <c r="BP498" s="79"/>
    </row>
    <row r="499" spans="3:68" ht="38.25" hidden="1" customHeight="1" x14ac:dyDescent="0.25">
      <c r="C499" s="650"/>
      <c r="D499" s="27"/>
      <c r="E499" s="635"/>
      <c r="F499" s="635"/>
      <c r="G499" s="635"/>
      <c r="H499" s="635"/>
      <c r="I499" s="27" t="s">
        <v>25</v>
      </c>
      <c r="J499" s="284"/>
      <c r="K499" s="581"/>
      <c r="L499" s="586"/>
      <c r="M499" s="586"/>
      <c r="N499" s="586"/>
      <c r="O499" s="58"/>
      <c r="P499"/>
      <c r="Q499" s="138">
        <v>1</v>
      </c>
      <c r="S499" s="139">
        <v>1</v>
      </c>
      <c r="T499" s="453">
        <v>1</v>
      </c>
      <c r="W499" s="722"/>
      <c r="X499" s="442" t="s">
        <v>25</v>
      </c>
      <c r="Y499" s="687" t="str">
        <f t="shared" si="234"/>
        <v/>
      </c>
      <c r="Z499" s="687"/>
      <c r="AA499" s="687"/>
      <c r="AB499" s="688"/>
      <c r="AC499" s="442" t="s">
        <v>25</v>
      </c>
      <c r="AD499" s="677" t="str">
        <f t="shared" si="226"/>
        <v/>
      </c>
      <c r="AE499" s="677"/>
      <c r="AF499" s="677"/>
      <c r="AG499" s="678"/>
      <c r="AH499" s="454" t="str">
        <f t="shared" si="235"/>
        <v/>
      </c>
      <c r="AI499" s="454" t="str">
        <f t="shared" si="236"/>
        <v/>
      </c>
      <c r="AL499" s="449" t="str">
        <f t="shared" si="238"/>
        <v/>
      </c>
      <c r="AM499" s="449" t="str">
        <f t="shared" si="239"/>
        <v/>
      </c>
      <c r="AN499" s="451" t="str">
        <f t="shared" si="240"/>
        <v/>
      </c>
      <c r="AO499" s="451" t="str">
        <f t="shared" si="241"/>
        <v/>
      </c>
      <c r="AP499" s="447">
        <f t="shared" si="242"/>
        <v>0</v>
      </c>
      <c r="AT499" s="447">
        <v>9</v>
      </c>
      <c r="AU499" s="448" t="str">
        <f t="array" ref="AU499">IF($AT499&gt;$AR$490,"",INDEX(AL$491:AL$505,MATCH($AT499,$AP$491:$AP$505,0)))</f>
        <v/>
      </c>
      <c r="AV499" s="448" t="str">
        <f t="array" ref="AV499">IF($AT499&gt;$AR$490,"",INDEX(AM$491:AM$505,MATCH($AT499,$AP$491:$AP$505,0)))</f>
        <v/>
      </c>
      <c r="AW499" s="448" t="str">
        <f t="array" ref="AW499">IF($AT499&gt;$AR$490,"",INDEX(AN$491:AN$505,MATCH($AT499,$AP$491:$AP$505,0)))</f>
        <v/>
      </c>
      <c r="AX499" s="448" t="str">
        <f t="array" ref="AX499">IF($AT499&gt;$AR$490,"",INDEX(AO$491:AO$505,MATCH($AT499,$AP$491:$AP$505,0)))</f>
        <v/>
      </c>
      <c r="BI499"/>
      <c r="BJ499"/>
      <c r="BM499" s="80">
        <f t="shared" si="232"/>
        <v>6</v>
      </c>
      <c r="BN499" s="80" t="str">
        <f t="shared" si="237"/>
        <v>xxxxxxx</v>
      </c>
      <c r="BO499" s="80" t="e">
        <f t="shared" si="233"/>
        <v>#N/A</v>
      </c>
      <c r="BP499" s="79"/>
    </row>
    <row r="500" spans="3:68" ht="37.5" hidden="1" customHeight="1" x14ac:dyDescent="0.25">
      <c r="C500" s="650"/>
      <c r="D500" s="27"/>
      <c r="E500" s="635"/>
      <c r="F500" s="635"/>
      <c r="G500" s="635"/>
      <c r="H500" s="635"/>
      <c r="I500" s="27" t="s">
        <v>25</v>
      </c>
      <c r="J500" s="284"/>
      <c r="K500" s="581"/>
      <c r="L500" s="586"/>
      <c r="M500" s="586"/>
      <c r="N500" s="586"/>
      <c r="O500" s="58"/>
      <c r="P500"/>
      <c r="Q500" s="138">
        <v>1</v>
      </c>
      <c r="S500" s="139">
        <v>1</v>
      </c>
      <c r="T500" s="453">
        <v>1</v>
      </c>
      <c r="W500" s="722"/>
      <c r="X500" s="442" t="s">
        <v>25</v>
      </c>
      <c r="Y500" s="687" t="str">
        <f t="shared" si="234"/>
        <v/>
      </c>
      <c r="Z500" s="687"/>
      <c r="AA500" s="687"/>
      <c r="AB500" s="688"/>
      <c r="AC500" s="442" t="s">
        <v>25</v>
      </c>
      <c r="AD500" s="677" t="str">
        <f t="shared" si="226"/>
        <v/>
      </c>
      <c r="AE500" s="677"/>
      <c r="AF500" s="677"/>
      <c r="AG500" s="678"/>
      <c r="AH500" s="454" t="str">
        <f t="shared" si="235"/>
        <v/>
      </c>
      <c r="AI500" s="454" t="str">
        <f t="shared" si="236"/>
        <v/>
      </c>
      <c r="AL500" s="449" t="str">
        <f t="shared" si="238"/>
        <v/>
      </c>
      <c r="AM500" s="449" t="str">
        <f t="shared" si="239"/>
        <v/>
      </c>
      <c r="AN500" s="451" t="str">
        <f t="shared" si="240"/>
        <v/>
      </c>
      <c r="AO500" s="451" t="str">
        <f t="shared" si="241"/>
        <v/>
      </c>
      <c r="AP500" s="447">
        <f t="shared" si="242"/>
        <v>0</v>
      </c>
      <c r="AT500" s="447">
        <v>10</v>
      </c>
      <c r="AU500" s="448" t="str">
        <f t="array" ref="AU500">IF($AT500&gt;$AR$490,"",INDEX(AL$491:AL$505,MATCH($AT500,$AP$491:$AP$505,0)))</f>
        <v/>
      </c>
      <c r="AV500" s="448" t="str">
        <f t="array" ref="AV500">IF($AT500&gt;$AR$490,"",INDEX(AM$491:AM$505,MATCH($AT500,$AP$491:$AP$505,0)))</f>
        <v/>
      </c>
      <c r="AW500" s="448" t="str">
        <f t="array" ref="AW500">IF($AT500&gt;$AR$490,"",INDEX(AN$491:AN$505,MATCH($AT500,$AP$491:$AP$505,0)))</f>
        <v/>
      </c>
      <c r="AX500" s="448" t="str">
        <f t="array" ref="AX500">IF($AT500&gt;$AR$490,"",INDEX(AO$491:AO$505,MATCH($AT500,$AP$491:$AP$505,0)))</f>
        <v/>
      </c>
      <c r="BI500"/>
      <c r="BJ500"/>
      <c r="BM500" s="80">
        <f t="shared" si="232"/>
        <v>6</v>
      </c>
      <c r="BN500" s="80" t="str">
        <f t="shared" si="237"/>
        <v>xxxxxxx</v>
      </c>
      <c r="BO500" s="80" t="e">
        <f t="shared" si="233"/>
        <v>#N/A</v>
      </c>
      <c r="BP500" s="79"/>
    </row>
    <row r="501" spans="3:68" ht="38.25" hidden="1" customHeight="1" x14ac:dyDescent="0.25">
      <c r="C501" s="650"/>
      <c r="D501" s="27"/>
      <c r="E501" s="635"/>
      <c r="F501" s="635"/>
      <c r="G501" s="635"/>
      <c r="H501" s="635"/>
      <c r="I501" s="27" t="s">
        <v>25</v>
      </c>
      <c r="J501" s="284"/>
      <c r="K501" s="581"/>
      <c r="L501" s="586"/>
      <c r="M501" s="586"/>
      <c r="N501" s="586"/>
      <c r="O501" s="58"/>
      <c r="P501"/>
      <c r="Q501" s="138">
        <v>1</v>
      </c>
      <c r="S501" s="139">
        <v>1</v>
      </c>
      <c r="T501" s="453">
        <v>1</v>
      </c>
      <c r="W501" s="722"/>
      <c r="X501" s="442" t="s">
        <v>25</v>
      </c>
      <c r="Y501" s="687" t="str">
        <f t="shared" si="234"/>
        <v/>
      </c>
      <c r="Z501" s="687"/>
      <c r="AA501" s="687"/>
      <c r="AB501" s="688"/>
      <c r="AC501" s="442" t="s">
        <v>25</v>
      </c>
      <c r="AD501" s="677" t="str">
        <f t="shared" si="226"/>
        <v/>
      </c>
      <c r="AE501" s="677"/>
      <c r="AF501" s="677"/>
      <c r="AG501" s="678"/>
      <c r="AH501" s="454" t="str">
        <f t="shared" si="235"/>
        <v/>
      </c>
      <c r="AI501" s="454" t="str">
        <f t="shared" si="236"/>
        <v/>
      </c>
      <c r="AL501" s="449" t="str">
        <f t="shared" si="238"/>
        <v/>
      </c>
      <c r="AM501" s="449" t="str">
        <f t="shared" si="239"/>
        <v/>
      </c>
      <c r="AN501" s="451" t="str">
        <f t="shared" si="240"/>
        <v/>
      </c>
      <c r="AO501" s="451" t="str">
        <f t="shared" si="241"/>
        <v/>
      </c>
      <c r="AP501" s="447">
        <f t="shared" si="242"/>
        <v>0</v>
      </c>
      <c r="AT501" s="447">
        <v>11</v>
      </c>
      <c r="AU501" s="448" t="str">
        <f t="array" ref="AU501">IF($AT501&gt;$AR$490,"",INDEX(AL$491:AL$505,MATCH($AT501,$AP$491:$AP$505,0)))</f>
        <v/>
      </c>
      <c r="AV501" s="448" t="str">
        <f t="array" ref="AV501">IF($AT501&gt;$AR$490,"",INDEX(AM$491:AM$505,MATCH($AT501,$AP$491:$AP$505,0)))</f>
        <v/>
      </c>
      <c r="AW501" s="448" t="str">
        <f t="array" ref="AW501">IF($AT501&gt;$AR$490,"",INDEX(AN$491:AN$505,MATCH($AT501,$AP$491:$AP$505,0)))</f>
        <v/>
      </c>
      <c r="AX501" s="448" t="str">
        <f t="array" ref="AX501">IF($AT501&gt;$AR$490,"",INDEX(AO$491:AO$505,MATCH($AT501,$AP$491:$AP$505,0)))</f>
        <v/>
      </c>
      <c r="BI501"/>
      <c r="BJ501"/>
      <c r="BM501" s="80">
        <f t="shared" si="232"/>
        <v>6</v>
      </c>
      <c r="BN501" s="80" t="str">
        <f t="shared" si="237"/>
        <v>xxxxxxx</v>
      </c>
      <c r="BO501" s="80" t="e">
        <f t="shared" si="233"/>
        <v>#N/A</v>
      </c>
      <c r="BP501" s="79"/>
    </row>
    <row r="502" spans="3:68" ht="38.25" hidden="1" customHeight="1" x14ac:dyDescent="0.25">
      <c r="C502" s="650"/>
      <c r="D502" s="27"/>
      <c r="E502" s="635"/>
      <c r="F502" s="635"/>
      <c r="G502" s="635"/>
      <c r="H502" s="635"/>
      <c r="I502" s="27" t="s">
        <v>25</v>
      </c>
      <c r="J502" s="284"/>
      <c r="K502" s="581"/>
      <c r="L502" s="586"/>
      <c r="M502" s="586"/>
      <c r="N502" s="586"/>
      <c r="O502" s="58"/>
      <c r="P502"/>
      <c r="Q502" s="138">
        <v>1</v>
      </c>
      <c r="S502" s="139">
        <v>1</v>
      </c>
      <c r="T502" s="453">
        <v>1</v>
      </c>
      <c r="W502" s="722"/>
      <c r="X502" s="442" t="s">
        <v>25</v>
      </c>
      <c r="Y502" s="687" t="str">
        <f t="shared" si="234"/>
        <v/>
      </c>
      <c r="Z502" s="687"/>
      <c r="AA502" s="687"/>
      <c r="AB502" s="688"/>
      <c r="AC502" s="442" t="s">
        <v>25</v>
      </c>
      <c r="AD502" s="677" t="str">
        <f t="shared" si="226"/>
        <v/>
      </c>
      <c r="AE502" s="677"/>
      <c r="AF502" s="677"/>
      <c r="AG502" s="678"/>
      <c r="AH502" s="454" t="str">
        <f t="shared" si="235"/>
        <v/>
      </c>
      <c r="AI502" s="454" t="str">
        <f t="shared" si="236"/>
        <v/>
      </c>
      <c r="AL502" s="449" t="str">
        <f t="shared" si="238"/>
        <v/>
      </c>
      <c r="AM502" s="449" t="str">
        <f t="shared" si="239"/>
        <v/>
      </c>
      <c r="AN502" s="451" t="str">
        <f t="shared" si="240"/>
        <v/>
      </c>
      <c r="AO502" s="451" t="str">
        <f t="shared" si="241"/>
        <v/>
      </c>
      <c r="AP502" s="447">
        <f t="shared" si="242"/>
        <v>0</v>
      </c>
      <c r="AT502" s="447">
        <v>12</v>
      </c>
      <c r="AU502" s="448" t="str">
        <f t="array" ref="AU502">IF($AT502&gt;$AR$490,"",INDEX(AL$491:AL$505,MATCH($AT502,$AP$491:$AP$505,0)))</f>
        <v/>
      </c>
      <c r="AV502" s="448" t="str">
        <f t="array" ref="AV502">IF($AT502&gt;$AR$490,"",INDEX(AM$491:AM$505,MATCH($AT502,$AP$491:$AP$505,0)))</f>
        <v/>
      </c>
      <c r="AW502" s="448" t="str">
        <f t="array" ref="AW502">IF($AT502&gt;$AR$490,"",INDEX(AN$491:AN$505,MATCH($AT502,$AP$491:$AP$505,0)))</f>
        <v/>
      </c>
      <c r="AX502" s="448" t="str">
        <f t="array" ref="AX502">IF($AT502&gt;$AR$490,"",INDEX(AO$491:AO$505,MATCH($AT502,$AP$491:$AP$505,0)))</f>
        <v/>
      </c>
      <c r="BI502"/>
      <c r="BJ502"/>
      <c r="BM502" s="80">
        <f t="shared" si="232"/>
        <v>6</v>
      </c>
      <c r="BN502" s="80" t="str">
        <f t="shared" si="237"/>
        <v>xxxxxxx</v>
      </c>
      <c r="BO502" s="80" t="e">
        <f t="shared" si="233"/>
        <v>#N/A</v>
      </c>
      <c r="BP502" s="79"/>
    </row>
    <row r="503" spans="3:68" ht="37.5" hidden="1" customHeight="1" x14ac:dyDescent="0.25">
      <c r="C503" s="650"/>
      <c r="D503" s="27"/>
      <c r="E503" s="635"/>
      <c r="F503" s="635"/>
      <c r="G503" s="635"/>
      <c r="H503" s="635"/>
      <c r="I503" s="27" t="s">
        <v>25</v>
      </c>
      <c r="J503" s="284"/>
      <c r="K503" s="581"/>
      <c r="L503" s="586"/>
      <c r="M503" s="586"/>
      <c r="N503" s="586"/>
      <c r="O503" s="58"/>
      <c r="P503"/>
      <c r="Q503" s="138">
        <v>1</v>
      </c>
      <c r="S503" s="139">
        <v>1</v>
      </c>
      <c r="T503" s="453">
        <v>1</v>
      </c>
      <c r="W503" s="722"/>
      <c r="X503" s="442" t="s">
        <v>25</v>
      </c>
      <c r="Y503" s="687" t="str">
        <f t="shared" si="234"/>
        <v/>
      </c>
      <c r="Z503" s="687"/>
      <c r="AA503" s="687"/>
      <c r="AB503" s="688"/>
      <c r="AC503" s="442" t="s">
        <v>25</v>
      </c>
      <c r="AD503" s="677" t="str">
        <f t="shared" si="226"/>
        <v/>
      </c>
      <c r="AE503" s="677"/>
      <c r="AF503" s="677"/>
      <c r="AG503" s="678"/>
      <c r="AH503" s="454" t="str">
        <f t="shared" si="235"/>
        <v/>
      </c>
      <c r="AI503" s="454" t="str">
        <f t="shared" si="236"/>
        <v/>
      </c>
      <c r="AL503" s="449" t="str">
        <f t="shared" si="238"/>
        <v/>
      </c>
      <c r="AM503" s="449" t="str">
        <f t="shared" si="239"/>
        <v/>
      </c>
      <c r="AN503" s="451" t="str">
        <f t="shared" si="240"/>
        <v/>
      </c>
      <c r="AO503" s="451" t="str">
        <f t="shared" si="241"/>
        <v/>
      </c>
      <c r="AP503" s="447">
        <f t="shared" si="242"/>
        <v>0</v>
      </c>
      <c r="AT503" s="447">
        <v>13</v>
      </c>
      <c r="AU503" s="448" t="str">
        <f t="array" ref="AU503">IF($AT503&gt;$AR$490,"",INDEX(AL$491:AL$505,MATCH($AT503,$AP$491:$AP$505,0)))</f>
        <v/>
      </c>
      <c r="AV503" s="448" t="str">
        <f t="array" ref="AV503">IF($AT503&gt;$AR$490,"",INDEX(AM$491:AM$505,MATCH($AT503,$AP$491:$AP$505,0)))</f>
        <v/>
      </c>
      <c r="AW503" s="448" t="str">
        <f t="array" ref="AW503">IF($AT503&gt;$AR$490,"",INDEX(AN$491:AN$505,MATCH($AT503,$AP$491:$AP$505,0)))</f>
        <v/>
      </c>
      <c r="AX503" s="448" t="str">
        <f t="array" ref="AX503">IF($AT503&gt;$AR$490,"",INDEX(AO$491:AO$505,MATCH($AT503,$AP$491:$AP$505,0)))</f>
        <v/>
      </c>
      <c r="BI503"/>
      <c r="BJ503"/>
      <c r="BM503" s="80">
        <f t="shared" si="232"/>
        <v>6</v>
      </c>
      <c r="BN503" s="80" t="str">
        <f t="shared" si="237"/>
        <v>xxxxxxx</v>
      </c>
      <c r="BO503" s="80" t="e">
        <f t="shared" si="233"/>
        <v>#N/A</v>
      </c>
      <c r="BP503" s="79"/>
    </row>
    <row r="504" spans="3:68" ht="37.5" hidden="1" customHeight="1" x14ac:dyDescent="0.25">
      <c r="C504" s="650"/>
      <c r="D504" s="27"/>
      <c r="E504" s="635"/>
      <c r="F504" s="635"/>
      <c r="G504" s="635"/>
      <c r="H504" s="635"/>
      <c r="I504" s="27" t="s">
        <v>25</v>
      </c>
      <c r="J504" s="284"/>
      <c r="K504" s="581"/>
      <c r="L504" s="586"/>
      <c r="M504" s="586"/>
      <c r="N504" s="586"/>
      <c r="O504" s="58"/>
      <c r="P504"/>
      <c r="Q504" s="138">
        <v>1</v>
      </c>
      <c r="S504" s="139">
        <v>1</v>
      </c>
      <c r="T504" s="453">
        <v>1</v>
      </c>
      <c r="W504" s="722"/>
      <c r="X504" s="442" t="s">
        <v>25</v>
      </c>
      <c r="Y504" s="687" t="str">
        <f t="shared" si="234"/>
        <v/>
      </c>
      <c r="Z504" s="687"/>
      <c r="AA504" s="687"/>
      <c r="AB504" s="688"/>
      <c r="AC504" s="442" t="s">
        <v>25</v>
      </c>
      <c r="AD504" s="677" t="str">
        <f t="shared" si="226"/>
        <v/>
      </c>
      <c r="AE504" s="677"/>
      <c r="AF504" s="677"/>
      <c r="AG504" s="678"/>
      <c r="AH504" s="454" t="str">
        <f t="shared" si="235"/>
        <v/>
      </c>
      <c r="AI504" s="454" t="str">
        <f t="shared" si="236"/>
        <v/>
      </c>
      <c r="AL504" s="449" t="str">
        <f t="shared" si="238"/>
        <v/>
      </c>
      <c r="AM504" s="449" t="str">
        <f t="shared" si="239"/>
        <v/>
      </c>
      <c r="AN504" s="451" t="str">
        <f t="shared" si="240"/>
        <v/>
      </c>
      <c r="AO504" s="451" t="str">
        <f t="shared" si="241"/>
        <v/>
      </c>
      <c r="AP504" s="447">
        <f t="shared" si="242"/>
        <v>0</v>
      </c>
      <c r="AT504" s="447">
        <v>14</v>
      </c>
      <c r="AU504" s="448" t="str">
        <f t="array" ref="AU504">IF($AT504&gt;$AR$490,"",INDEX(AL$491:AL$505,MATCH($AT504,$AP$491:$AP$505,0)))</f>
        <v/>
      </c>
      <c r="AV504" s="448" t="str">
        <f t="array" ref="AV504">IF($AT504&gt;$AR$490,"",INDEX(AM$491:AM$505,MATCH($AT504,$AP$491:$AP$505,0)))</f>
        <v/>
      </c>
      <c r="AW504" s="448" t="str">
        <f t="array" ref="AW504">IF($AT504&gt;$AR$490,"",INDEX(AN$491:AN$505,MATCH($AT504,$AP$491:$AP$505,0)))</f>
        <v/>
      </c>
      <c r="AX504" s="448" t="str">
        <f t="array" ref="AX504">IF($AT504&gt;$AR$490,"",INDEX(AO$491:AO$505,MATCH($AT504,$AP$491:$AP$505,0)))</f>
        <v/>
      </c>
      <c r="BI504"/>
      <c r="BJ504"/>
      <c r="BM504" s="80">
        <f t="shared" si="232"/>
        <v>6</v>
      </c>
      <c r="BN504" s="80" t="str">
        <f t="shared" si="237"/>
        <v>xxxxxxx</v>
      </c>
      <c r="BO504" s="80" t="e">
        <f t="shared" si="233"/>
        <v>#N/A</v>
      </c>
      <c r="BP504" s="79"/>
    </row>
    <row r="505" spans="3:68" ht="37.5" hidden="1" customHeight="1" x14ac:dyDescent="0.25">
      <c r="C505" s="650"/>
      <c r="D505" s="27"/>
      <c r="E505" s="635"/>
      <c r="F505" s="635"/>
      <c r="G505" s="635"/>
      <c r="H505" s="635"/>
      <c r="I505" s="27" t="s">
        <v>25</v>
      </c>
      <c r="J505" s="289"/>
      <c r="K505" s="584"/>
      <c r="L505" s="586"/>
      <c r="M505" s="586"/>
      <c r="N505" s="586"/>
      <c r="O505" s="58"/>
      <c r="P505"/>
      <c r="Q505" s="138">
        <v>1</v>
      </c>
      <c r="S505" s="139">
        <v>1</v>
      </c>
      <c r="T505" s="453">
        <v>1</v>
      </c>
      <c r="W505" s="722"/>
      <c r="X505" s="442" t="s">
        <v>25</v>
      </c>
      <c r="Y505" s="687" t="str">
        <f t="shared" si="234"/>
        <v/>
      </c>
      <c r="Z505" s="687"/>
      <c r="AA505" s="687"/>
      <c r="AB505" s="688"/>
      <c r="AC505" s="442" t="s">
        <v>25</v>
      </c>
      <c r="AD505" s="677" t="str">
        <f t="shared" si="226"/>
        <v/>
      </c>
      <c r="AE505" s="677"/>
      <c r="AF505" s="677"/>
      <c r="AG505" s="678"/>
      <c r="AH505" s="454" t="str">
        <f t="shared" si="235"/>
        <v/>
      </c>
      <c r="AI505" s="454" t="str">
        <f t="shared" si="236"/>
        <v/>
      </c>
      <c r="AL505" s="449" t="str">
        <f t="shared" si="238"/>
        <v/>
      </c>
      <c r="AM505" s="449" t="str">
        <f t="shared" si="239"/>
        <v/>
      </c>
      <c r="AN505" s="451" t="str">
        <f t="shared" si="240"/>
        <v/>
      </c>
      <c r="AO505" s="451" t="str">
        <f t="shared" si="241"/>
        <v/>
      </c>
      <c r="AP505" s="447">
        <f t="shared" si="242"/>
        <v>0</v>
      </c>
      <c r="AT505" s="447">
        <v>15</v>
      </c>
      <c r="AU505" s="448" t="str">
        <f t="array" ref="AU505">IF($AT505&gt;$AR$490,"",INDEX(AL$491:AL$505,MATCH($AT505,$AP$491:$AP$505,0)))</f>
        <v/>
      </c>
      <c r="AV505" s="448" t="str">
        <f t="array" ref="AV505">IF($AT505&gt;$AR$490,"",INDEX(AM$491:AM$505,MATCH($AT505,$AP$491:$AP$505,0)))</f>
        <v/>
      </c>
      <c r="AW505" s="448" t="str">
        <f t="array" ref="AW505">IF($AT505&gt;$AR$490,"",INDEX(AN$491:AN$505,MATCH($AT505,$AP$491:$AP$505,0)))</f>
        <v/>
      </c>
      <c r="AX505" s="448" t="str">
        <f t="array" ref="AX505">IF($AT505&gt;$AR$490,"",INDEX(AO$491:AO$505,MATCH($AT505,$AP$491:$AP$505,0)))</f>
        <v/>
      </c>
      <c r="BI505"/>
      <c r="BJ505"/>
      <c r="BM505" s="80">
        <f t="shared" si="232"/>
        <v>6</v>
      </c>
      <c r="BN505" s="80" t="str">
        <f t="shared" si="237"/>
        <v>xxxxxxx</v>
      </c>
      <c r="BO505" s="80" t="e">
        <f t="shared" si="233"/>
        <v>#N/A</v>
      </c>
      <c r="BP505" s="79"/>
    </row>
    <row r="506" spans="3:68" hidden="1" x14ac:dyDescent="0.25">
      <c r="C506" s="154"/>
      <c r="D506" s="155"/>
      <c r="E506" s="155"/>
      <c r="F506" s="155"/>
      <c r="G506" s="155"/>
      <c r="H506" s="155"/>
      <c r="I506" s="155"/>
      <c r="J506" s="155"/>
      <c r="BI506"/>
      <c r="BJ506"/>
      <c r="BM506" s="80"/>
      <c r="BN506" s="79"/>
      <c r="BO506" s="79"/>
      <c r="BP506" s="79"/>
    </row>
    <row r="507" spans="3:68" ht="0.95" hidden="1" customHeight="1" x14ac:dyDescent="0.25">
      <c r="C507" s="259"/>
      <c r="D507" s="260"/>
      <c r="E507" s="260"/>
      <c r="F507" s="260"/>
      <c r="G507" s="260"/>
      <c r="H507" s="260"/>
      <c r="I507" s="260"/>
      <c r="J507" s="260"/>
      <c r="BI507"/>
      <c r="BJ507"/>
      <c r="BM507" s="80"/>
      <c r="BN507" s="79"/>
      <c r="BO507" s="79"/>
      <c r="BP507" s="79"/>
    </row>
    <row r="508" spans="3:68" ht="0.95" hidden="1" customHeight="1" x14ac:dyDescent="0.25">
      <c r="C508" s="259"/>
      <c r="D508" s="260"/>
      <c r="E508" s="260"/>
      <c r="F508" s="260"/>
      <c r="G508" s="260"/>
      <c r="H508" s="260"/>
      <c r="I508" s="260"/>
      <c r="J508" s="260"/>
      <c r="BI508"/>
      <c r="BJ508"/>
      <c r="BM508" s="80"/>
      <c r="BN508" s="79"/>
      <c r="BO508" s="79"/>
      <c r="BP508" s="79"/>
    </row>
    <row r="509" spans="3:68" hidden="1" x14ac:dyDescent="0.25">
      <c r="C509" s="154"/>
      <c r="D509" s="155"/>
      <c r="E509" s="155"/>
      <c r="F509" s="155"/>
      <c r="G509" s="155"/>
      <c r="H509" s="155"/>
      <c r="I509" s="155"/>
      <c r="J509" s="155"/>
      <c r="W509" s="455" t="s">
        <v>52</v>
      </c>
      <c r="X509" s="456"/>
      <c r="Y509" s="455" t="s">
        <v>53</v>
      </c>
      <c r="Z509" s="457"/>
      <c r="AA509" s="118"/>
      <c r="AC509" s="455" t="str">
        <f>W509</f>
        <v>BENEFITS SECTION</v>
      </c>
      <c r="AD509" s="458"/>
      <c r="AF509" s="455" t="s">
        <v>53</v>
      </c>
      <c r="AG509" s="459"/>
    </row>
    <row r="510" spans="3:68" ht="15" hidden="1" customHeight="1" x14ac:dyDescent="0.25">
      <c r="C510" s="154"/>
      <c r="D510" s="155"/>
      <c r="E510" s="155"/>
      <c r="F510" s="155"/>
      <c r="G510" s="155"/>
      <c r="H510" s="155"/>
      <c r="I510" s="155"/>
      <c r="J510" s="155"/>
      <c r="W510" s="456"/>
      <c r="X510" s="456"/>
      <c r="Y510" s="456"/>
      <c r="Z510" s="457"/>
      <c r="AA510" s="118"/>
      <c r="AC510" s="456"/>
      <c r="AD510" s="458"/>
      <c r="AF510" s="456"/>
      <c r="AG510" s="459"/>
    </row>
    <row r="511" spans="3:68" hidden="1" x14ac:dyDescent="0.25">
      <c r="C511" s="154"/>
      <c r="D511" s="155"/>
      <c r="E511" s="155"/>
      <c r="F511" s="155"/>
      <c r="G511" s="155"/>
      <c r="H511" s="155"/>
      <c r="I511" s="155"/>
      <c r="J511" s="155"/>
      <c r="W511" s="460" t="s">
        <v>2</v>
      </c>
      <c r="X511" s="460" t="s">
        <v>54</v>
      </c>
      <c r="Y511" s="460" t="s">
        <v>2</v>
      </c>
      <c r="Z511" s="460" t="s">
        <v>55</v>
      </c>
      <c r="AA511" s="118"/>
      <c r="AC511" s="461" t="str">
        <f>W511</f>
        <v>Sample REDD+ Actions</v>
      </c>
      <c r="AD511" s="461" t="str">
        <f>X511</f>
        <v>Sample Benefits</v>
      </c>
      <c r="AE511" s="410" t="s">
        <v>20</v>
      </c>
      <c r="AF511" s="461" t="s">
        <v>2</v>
      </c>
      <c r="AG511" s="377" t="s">
        <v>55</v>
      </c>
      <c r="AH511" s="462" t="s">
        <v>20</v>
      </c>
      <c r="AL511" s="335"/>
    </row>
    <row r="512" spans="3:68" hidden="1" x14ac:dyDescent="0.25">
      <c r="C512" s="154"/>
      <c r="D512" s="155"/>
      <c r="E512" s="155"/>
      <c r="F512" s="155"/>
      <c r="G512" s="155"/>
      <c r="H512" s="155"/>
      <c r="I512" s="155"/>
      <c r="J512" s="155"/>
      <c r="W512" s="598" t="str">
        <f>$W$113</f>
        <v>CLIQUEZ POUR UN EXEMPLE:</v>
      </c>
      <c r="X512" s="598" t="str">
        <f>$X$113</f>
        <v>(Pour voir un exemple de bénéfice, sélectionnez tout d'abord un exemple d’action REDD+ dans la liste déroulante de gauche.)</v>
      </c>
      <c r="Y512" s="598" t="str">
        <f>$Y$113</f>
        <v>CLIQUEZ POUR UN EXEMPLE:</v>
      </c>
      <c r="Z512" s="598" t="str">
        <f>$Z$113</f>
        <v>(Pour voir un exemple de risque, sélectionnez tout d'abord un exemple d’action REDD+ dans la liste déroulante de gauche.)</v>
      </c>
      <c r="AA512" s="410" t="s">
        <v>20</v>
      </c>
      <c r="AC512" s="463" t="str">
        <f>W512</f>
        <v>CLIQUEZ POUR UN EXEMPLE:</v>
      </c>
      <c r="AD512" s="464" t="str">
        <f>X512</f>
        <v>(Pour voir un exemple de bénéfice, sélectionnez tout d'abord un exemple d’action REDD+ dans la liste déroulante de gauche.)</v>
      </c>
      <c r="AE512" s="465">
        <v>1</v>
      </c>
      <c r="AF512" s="463" t="str">
        <f>Y512</f>
        <v>CLIQUEZ POUR UN EXEMPLE:</v>
      </c>
      <c r="AG512" s="463" t="str">
        <f>Z512</f>
        <v>(Pour voir un exemple de risque, sélectionnez tout d'abord un exemple d’action REDD+ dans la liste déroulante de gauche.)</v>
      </c>
      <c r="AH512" s="462" t="s">
        <v>20</v>
      </c>
    </row>
    <row r="513" spans="3:68" hidden="1" x14ac:dyDescent="0.25">
      <c r="W513" s="387" t="s">
        <v>166</v>
      </c>
      <c r="X513" s="387" t="s">
        <v>419</v>
      </c>
      <c r="Y513" s="387" t="s">
        <v>166</v>
      </c>
      <c r="Z513" s="387" t="s">
        <v>420</v>
      </c>
      <c r="AA513" s="466" t="s">
        <v>61</v>
      </c>
      <c r="AC513" s="467" t="str">
        <f>CONCATENATE(AA513,"     ", W513)</f>
        <v>e.g.:     Général.</v>
      </c>
      <c r="AD513" s="467" t="str">
        <f>CONCATENATE(AA513,"     ", X513)</f>
        <v>e.g.:     Suite au travail de sensibilisation du programme REDD+, les communautés locales et les sociétés privées comprennent mieux la valeur des services écosystémiques de la forêt et les incorporent dans leur planification. Les services écosystémiques sont ainsi mieux préservés.</v>
      </c>
      <c r="AE513" s="465">
        <v>2</v>
      </c>
      <c r="AF513" s="467" t="str">
        <f>CONCATENATE(AA513,"     ", Y513)</f>
        <v>e.g.:     Général.</v>
      </c>
      <c r="AG513" s="467" t="str">
        <f>CONCATENATE(AA513,"     ", Z513)</f>
        <v>e.g.:     En raison des informations limitées sur la valeur des forêts pour la biodiversité et les services écosystémiques, la planification et la mise en œuvre de la REDD+ sont principalement axées sur la réduction des émissions et l'on passe ainsi à côté d'opportunités de synergies.</v>
      </c>
      <c r="AH513" s="462" t="s">
        <v>20</v>
      </c>
    </row>
    <row r="514" spans="3:68" hidden="1" x14ac:dyDescent="0.25">
      <c r="F514" s="36"/>
      <c r="P514" s="52"/>
      <c r="S514" s="52"/>
      <c r="W514" s="387" t="s">
        <v>421</v>
      </c>
      <c r="X514" s="387" t="s">
        <v>422</v>
      </c>
      <c r="Y514" s="387" t="s">
        <v>92</v>
      </c>
      <c r="Z514" s="387" t="s">
        <v>423</v>
      </c>
      <c r="AA514" s="466" t="str">
        <f>$AA$214</f>
        <v>e.g.:</v>
      </c>
      <c r="AC514" s="467" t="str">
        <f>CONCATENATE(AA514,"     ", W514)</f>
        <v>e.g.:     Planification et coordination à l'échelle du paysage.</v>
      </c>
      <c r="AD514" s="467" t="str">
        <f>CONCATENATE(AA514,"     ", X514)</f>
        <v>e.g.:     Une planification qui donne la priorité à la protection des forêts naturelles met un terme au déclin en termes de disponibilité de produits forestiers non ligneux.</v>
      </c>
      <c r="AE514" s="465">
        <v>3</v>
      </c>
      <c r="AF514" s="467" t="str">
        <f>CONCATENATE(AA514,"     ", Y514)</f>
        <v>e.g.:     Afforestation.</v>
      </c>
      <c r="AG514" s="467" t="str">
        <f>CONCATENATE(AA514,"     ", Z514)</f>
        <v>e.g.:     L’afforestation d'un écosystème de prairie de grande valeur en termes de biodiversité entraîne une perte en matière de populations d'oiseaux nicheurs.</v>
      </c>
      <c r="AH514" s="462" t="s">
        <v>20</v>
      </c>
    </row>
    <row r="515" spans="3:68" hidden="1" x14ac:dyDescent="0.25">
      <c r="F515" s="36"/>
      <c r="P515" s="52"/>
      <c r="S515" s="52"/>
      <c r="X515" s="469"/>
      <c r="Y515" s="470"/>
    </row>
    <row r="516" spans="3:68" hidden="1" x14ac:dyDescent="0.25">
      <c r="D516" s="96"/>
      <c r="BI516"/>
      <c r="BJ516"/>
      <c r="BK516"/>
      <c r="BL516"/>
      <c r="BM516"/>
      <c r="BN516"/>
      <c r="BO516"/>
      <c r="BP516"/>
    </row>
    <row r="517" spans="3:68" hidden="1" x14ac:dyDescent="0.25">
      <c r="BI517"/>
      <c r="BJ517"/>
      <c r="BK517"/>
      <c r="BL517"/>
      <c r="BM517"/>
      <c r="BN517"/>
      <c r="BO517"/>
      <c r="BP517"/>
    </row>
    <row r="518" spans="3:68" hidden="1" x14ac:dyDescent="0.25">
      <c r="BI518"/>
      <c r="BJ518"/>
      <c r="BK518"/>
      <c r="BL518"/>
      <c r="BM518"/>
      <c r="BN518"/>
      <c r="BO518"/>
      <c r="BP518"/>
    </row>
    <row r="519" spans="3:68" hidden="1" x14ac:dyDescent="0.25">
      <c r="BI519"/>
      <c r="BJ519"/>
      <c r="BK519"/>
      <c r="BL519"/>
      <c r="BM519"/>
      <c r="BN519"/>
      <c r="BO519"/>
      <c r="BP519"/>
    </row>
    <row r="520" spans="3:68" hidden="1" x14ac:dyDescent="0.25">
      <c r="N520" s="101"/>
      <c r="BI520"/>
      <c r="BJ520"/>
      <c r="BK520"/>
      <c r="BL520"/>
      <c r="BM520"/>
      <c r="BN520"/>
      <c r="BO520"/>
      <c r="BP520"/>
    </row>
    <row r="521" spans="3:68" hidden="1" x14ac:dyDescent="0.25">
      <c r="D521" s="97"/>
      <c r="N521" s="101"/>
      <c r="BH521" s="100" t="s">
        <v>20</v>
      </c>
      <c r="BI521"/>
      <c r="BJ521"/>
      <c r="BK521"/>
      <c r="BL521"/>
      <c r="BM521"/>
      <c r="BN521"/>
      <c r="BO521"/>
      <c r="BP521"/>
    </row>
    <row r="522" spans="3:68" hidden="1" x14ac:dyDescent="0.25">
      <c r="D522" s="98"/>
      <c r="N522" s="101"/>
      <c r="S522" s="52"/>
      <c r="BH522" s="36" t="s">
        <v>20</v>
      </c>
      <c r="BI522"/>
      <c r="BJ522"/>
      <c r="BK522"/>
      <c r="BL522"/>
      <c r="BM522"/>
      <c r="BN522"/>
      <c r="BO522"/>
      <c r="BP522"/>
    </row>
    <row r="523" spans="3:68" hidden="1" x14ac:dyDescent="0.25">
      <c r="N523" s="101"/>
      <c r="BH523" s="36" t="s">
        <v>20</v>
      </c>
      <c r="BI523"/>
      <c r="BJ523"/>
      <c r="BK523"/>
      <c r="BL523"/>
      <c r="BM523"/>
      <c r="BN523"/>
      <c r="BO523"/>
      <c r="BP523"/>
    </row>
    <row r="524" spans="3:68" hidden="1" x14ac:dyDescent="0.25">
      <c r="N524" s="101"/>
      <c r="BH524" s="36" t="s">
        <v>20</v>
      </c>
      <c r="BI524"/>
      <c r="BJ524"/>
      <c r="BK524"/>
      <c r="BL524"/>
      <c r="BM524"/>
      <c r="BN524"/>
      <c r="BO524"/>
      <c r="BP524"/>
    </row>
    <row r="525" spans="3:68" ht="25.5" hidden="1" x14ac:dyDescent="0.25">
      <c r="C525" s="636" t="str">
        <f>W525</f>
        <v>Garantie (f) - Mesures visant à prendre en compte les risques d’inversion.</v>
      </c>
      <c r="D525" s="636"/>
      <c r="E525" s="636"/>
      <c r="F525" s="636"/>
      <c r="G525" s="636"/>
      <c r="H525" s="636"/>
      <c r="I525" s="636"/>
      <c r="J525" s="636"/>
      <c r="K525" s="636"/>
      <c r="L525" s="636"/>
      <c r="M525" s="636"/>
      <c r="N525" s="636"/>
      <c r="W525" s="698" t="str">
        <f>CONCATENATE($W$19, " - ",$X$19)</f>
        <v>Garantie (f) - Mesures visant à prendre en compte les risques d’inversion.</v>
      </c>
      <c r="X525" s="698"/>
      <c r="Y525" s="698"/>
      <c r="Z525" s="698"/>
      <c r="AA525" s="698"/>
      <c r="AB525" s="698"/>
      <c r="AC525" s="698"/>
      <c r="AD525" s="698"/>
      <c r="AE525" s="698"/>
      <c r="AF525" s="698"/>
      <c r="AG525" s="698"/>
      <c r="AH525" s="698"/>
      <c r="BG525" s="36"/>
      <c r="BN525" s="75"/>
      <c r="BO525"/>
      <c r="BP525"/>
    </row>
    <row r="526" spans="3:68" hidden="1" x14ac:dyDescent="0.25">
      <c r="P526"/>
      <c r="S526" s="52"/>
      <c r="BN526" s="75"/>
      <c r="BO526"/>
      <c r="BP526"/>
    </row>
    <row r="527" spans="3:68" ht="18.75" hidden="1" x14ac:dyDescent="0.3">
      <c r="C527" s="7" t="str">
        <f>W527</f>
        <v>Mode d'emploi :</v>
      </c>
      <c r="D527" s="156"/>
      <c r="E527" s="156"/>
      <c r="F527" s="156"/>
      <c r="G527" s="156"/>
      <c r="H527" s="156"/>
      <c r="I527" s="156"/>
      <c r="J527" s="156"/>
      <c r="W527" s="472" t="str">
        <f>$W$39</f>
        <v>Mode d'emploi :</v>
      </c>
      <c r="BN527" s="75"/>
      <c r="BO527"/>
      <c r="BP527"/>
    </row>
    <row r="528" spans="3:68" ht="15" hidden="1" customHeight="1" x14ac:dyDescent="0.3">
      <c r="C528" s="7"/>
      <c r="D528" s="156"/>
      <c r="E528" s="156"/>
      <c r="F528" s="156"/>
      <c r="G528" s="156"/>
      <c r="H528" s="156"/>
      <c r="I528" s="156"/>
      <c r="J528" s="156"/>
      <c r="W528" s="384"/>
      <c r="BN528" s="75"/>
      <c r="BO528"/>
      <c r="BP528"/>
    </row>
    <row r="529" spans="3:72" ht="159.94999999999999" hidden="1" customHeight="1" x14ac:dyDescent="0.25">
      <c r="C529" s="680" t="str">
        <f>W529</f>
        <v>Il faut noter que vu que cette mesure est axée sur les risques, les bénéfices ne sont pas pris en compte pour cette garantie.
• Passez en revue les problématiques à considérer.
• Répondez par ‘Oui’ ou ‘Non’ aux questions d'orientation (le cas échéant). Au cas où vous manquez d'informations pour répondre à la question, vous pouvez choisir «Ne sait pas».
• Importez les risques dans le Tableau 2.
• Étudiez les risques générés automatiquement pour s’assurer qu’ils sont appropriés au contexte national et assignez-les à des actions REDD+ spécifiques. Si plus d’une action est associée à un risque, copier et coller le texte du risque dans une des lignes vides. Si le risque ne se rapporte pas à une action REDD+ spécifique, il peut être classé dans la catégorie Général.
• Ajoutez les autres risques pertinents pour la garantie considérée.
• Indiquez la probabilité et l'impact des risques particuliers.</v>
      </c>
      <c r="D529" s="680"/>
      <c r="E529" s="680"/>
      <c r="F529" s="680"/>
      <c r="G529" s="680"/>
      <c r="H529" s="680"/>
      <c r="I529" s="680"/>
      <c r="J529" s="680"/>
      <c r="K529" s="680"/>
      <c r="L529" s="680"/>
      <c r="M529" s="282"/>
      <c r="W529" s="646" t="s">
        <v>255</v>
      </c>
      <c r="X529" s="646"/>
      <c r="Y529" s="646"/>
      <c r="Z529" s="646"/>
      <c r="AA529" s="646"/>
      <c r="AB529" s="646"/>
      <c r="AC529" s="646"/>
      <c r="AD529" s="646"/>
      <c r="AE529" s="646"/>
      <c r="AF529" s="385"/>
      <c r="AG529" s="385"/>
      <c r="BN529" s="75"/>
      <c r="BO529"/>
      <c r="BP529"/>
    </row>
    <row r="530" spans="3:72" ht="22.5" hidden="1" customHeight="1" x14ac:dyDescent="0.25">
      <c r="BN530" s="75"/>
      <c r="BO530"/>
      <c r="BP530"/>
    </row>
    <row r="531" spans="3:72" ht="18.75" hidden="1" x14ac:dyDescent="0.3">
      <c r="C531" s="7" t="str">
        <f>W531</f>
        <v>Problématiques à considérer :</v>
      </c>
      <c r="D531" s="158"/>
      <c r="E531" s="158"/>
      <c r="F531" s="158"/>
      <c r="G531" s="158"/>
      <c r="H531" s="158"/>
      <c r="I531" s="158"/>
      <c r="J531" s="158"/>
      <c r="W531" s="472" t="str">
        <f>$W$43</f>
        <v>Problématiques à considérer :</v>
      </c>
      <c r="BN531" s="75"/>
      <c r="BO531"/>
      <c r="BP531"/>
    </row>
    <row r="532" spans="3:72" hidden="1" x14ac:dyDescent="0.25">
      <c r="BN532" s="75"/>
      <c r="BO532"/>
      <c r="BP532"/>
    </row>
    <row r="533" spans="3:72" hidden="1" x14ac:dyDescent="0.25">
      <c r="C533" s="264" t="str">
        <f t="shared" ref="C533:D535" si="243">W533</f>
        <v>1.</v>
      </c>
      <c r="D533" s="629" t="str">
        <f t="shared" si="243"/>
        <v>Analyse du risque d'inversion des réductions d'émissions, également appelé risque de « non-permanence ».</v>
      </c>
      <c r="E533" s="629"/>
      <c r="F533" s="629"/>
      <c r="G533" s="629"/>
      <c r="H533" s="629"/>
      <c r="I533" s="629"/>
      <c r="J533" s="629"/>
      <c r="K533" s="629"/>
      <c r="L533" s="629"/>
      <c r="M533" s="280"/>
      <c r="N533" s="324" t="s">
        <v>128</v>
      </c>
      <c r="W533" s="386" t="s">
        <v>108</v>
      </c>
      <c r="X533" s="387" t="s">
        <v>443</v>
      </c>
      <c r="Y533" s="388"/>
      <c r="Z533" s="388"/>
      <c r="AA533" s="388"/>
      <c r="AB533" s="388"/>
      <c r="BG533" s="36"/>
      <c r="BN533" s="75"/>
      <c r="BO533"/>
      <c r="BP533"/>
    </row>
    <row r="534" spans="3:72" ht="30" hidden="1" customHeight="1" x14ac:dyDescent="0.25">
      <c r="C534" s="264" t="str">
        <f t="shared" si="243"/>
        <v>2.</v>
      </c>
      <c r="D534" s="629" t="str">
        <f t="shared" si="243"/>
        <v>Le Système National de Suivi des forêts (SNSF) peut être conçu pour détecter et fournir des informations sur les inversions.</v>
      </c>
      <c r="E534" s="629"/>
      <c r="F534" s="629"/>
      <c r="G534" s="629"/>
      <c r="H534" s="629"/>
      <c r="I534" s="629"/>
      <c r="J534" s="629"/>
      <c r="K534" s="629"/>
      <c r="L534" s="629"/>
      <c r="M534" s="280"/>
      <c r="N534" s="324" t="s">
        <v>128</v>
      </c>
      <c r="W534" s="386" t="s">
        <v>109</v>
      </c>
      <c r="X534" s="387" t="s">
        <v>444</v>
      </c>
      <c r="Y534" s="388"/>
      <c r="Z534" s="388"/>
      <c r="AA534" s="388"/>
      <c r="AB534" s="388"/>
      <c r="BG534" s="36"/>
      <c r="BN534" s="75"/>
      <c r="BO534"/>
      <c r="BP534"/>
    </row>
    <row r="535" spans="3:72" ht="45" hidden="1" customHeight="1" x14ac:dyDescent="0.25">
      <c r="C535" s="264" t="str">
        <f t="shared" si="243"/>
        <v>3.</v>
      </c>
      <c r="D535" s="629" t="str">
        <f t="shared" si="243"/>
        <v>Scénarios de référence plausibles pour la REDD+ qui fournissent une indication raisonnable du risque de déforestation en l'absence de la REDD+. En cas de sous-estimation, il y a un plus grand risque d'inversion des accomplissements du programme REDD+.</v>
      </c>
      <c r="E535" s="629"/>
      <c r="F535" s="629"/>
      <c r="G535" s="629"/>
      <c r="H535" s="629"/>
      <c r="I535" s="629"/>
      <c r="J535" s="629"/>
      <c r="K535" s="629"/>
      <c r="L535" s="629"/>
      <c r="M535" s="280"/>
      <c r="N535" s="324" t="s">
        <v>128</v>
      </c>
      <c r="W535" s="386" t="s">
        <v>114</v>
      </c>
      <c r="X535" s="387" t="s">
        <v>445</v>
      </c>
      <c r="Y535" s="388"/>
      <c r="Z535" s="388"/>
      <c r="AA535" s="388"/>
      <c r="AB535" s="388"/>
      <c r="BG535" s="36"/>
      <c r="BN535" s="75"/>
      <c r="BO535"/>
      <c r="BP535"/>
    </row>
    <row r="536" spans="3:72" ht="0.95" hidden="1" customHeight="1" x14ac:dyDescent="0.25">
      <c r="C536" s="264"/>
      <c r="D536" s="262"/>
      <c r="E536" s="262"/>
      <c r="F536" s="262"/>
      <c r="G536" s="262"/>
      <c r="H536" s="262"/>
      <c r="I536" s="262"/>
      <c r="J536" s="262"/>
      <c r="K536" s="262"/>
      <c r="L536" s="262"/>
      <c r="M536" s="280"/>
      <c r="W536" s="389"/>
      <c r="X536" s="390"/>
      <c r="Y536" s="388"/>
      <c r="Z536" s="388"/>
      <c r="AA536" s="388"/>
      <c r="AB536" s="388"/>
      <c r="BG536" s="36"/>
      <c r="BN536" s="75"/>
      <c r="BO536"/>
      <c r="BP536"/>
    </row>
    <row r="537" spans="3:72" ht="0.95" hidden="1" customHeight="1" x14ac:dyDescent="0.25">
      <c r="C537" s="264"/>
      <c r="D537" s="262"/>
      <c r="E537" s="262"/>
      <c r="F537" s="262"/>
      <c r="G537" s="262"/>
      <c r="H537" s="262"/>
      <c r="I537" s="262"/>
      <c r="J537" s="262"/>
      <c r="K537" s="262"/>
      <c r="L537" s="262"/>
      <c r="M537" s="280"/>
      <c r="W537" s="389"/>
      <c r="X537" s="390"/>
      <c r="Y537" s="388"/>
      <c r="Z537" s="388"/>
      <c r="AA537" s="388"/>
      <c r="AB537" s="388"/>
      <c r="BG537" s="36"/>
      <c r="BN537" s="75"/>
      <c r="BO537"/>
      <c r="BP537"/>
    </row>
    <row r="538" spans="3:72" ht="7.5" hidden="1" customHeight="1" x14ac:dyDescent="0.25">
      <c r="C538" s="157"/>
      <c r="D538" s="157"/>
      <c r="E538" s="157"/>
      <c r="F538" s="157"/>
      <c r="G538" s="157"/>
      <c r="H538" s="157"/>
      <c r="I538" s="157"/>
      <c r="J538" s="157"/>
      <c r="W538" s="391"/>
      <c r="X538" s="392"/>
      <c r="Y538" s="392"/>
      <c r="Z538" s="392"/>
      <c r="AA538" s="392"/>
      <c r="AB538" s="392"/>
      <c r="BG538" s="36"/>
      <c r="BN538" s="83"/>
      <c r="BO538" s="75"/>
      <c r="BP538" s="75"/>
      <c r="BQ538" s="75"/>
      <c r="BR538" s="75"/>
      <c r="BS538" s="75"/>
      <c r="BT538" s="75"/>
    </row>
    <row r="539" spans="3:72" ht="15" hidden="1" customHeight="1" x14ac:dyDescent="0.25">
      <c r="C539" s="658"/>
      <c r="D539" s="658"/>
      <c r="E539" s="658"/>
      <c r="F539" s="658"/>
      <c r="G539" s="658"/>
      <c r="H539" s="658"/>
      <c r="I539" s="658"/>
      <c r="J539" s="658"/>
      <c r="W539" s="473" t="str">
        <f>$W$55</f>
        <v>Cliquez sur l'icône « - » de gauche pour réduire la vue.</v>
      </c>
      <c r="X539" s="394"/>
      <c r="Y539" s="394"/>
      <c r="Z539" s="394"/>
      <c r="AA539" s="394"/>
      <c r="AB539" s="394"/>
      <c r="AC539" s="394"/>
      <c r="AD539" s="394"/>
      <c r="BN539" s="75"/>
      <c r="BO539" s="75"/>
      <c r="BP539" s="75"/>
      <c r="BQ539" s="75"/>
      <c r="BR539" s="75"/>
      <c r="BS539" s="75"/>
      <c r="BT539" s="75"/>
    </row>
    <row r="540" spans="3:72" ht="15" hidden="1" customHeight="1" x14ac:dyDescent="0.25">
      <c r="C540" s="648"/>
      <c r="D540" s="648"/>
      <c r="E540" s="648"/>
      <c r="F540" s="648"/>
      <c r="G540" s="648"/>
      <c r="H540" s="648"/>
      <c r="I540" s="648"/>
      <c r="J540" s="648"/>
      <c r="W540" s="474" t="str">
        <f>$W$56</f>
        <v>Cliquez sur l'icône « + » de gauche pour agrandir la vue et passer en revue les problématiques à considérer.</v>
      </c>
      <c r="X540" s="396"/>
      <c r="Y540" s="396"/>
      <c r="Z540" s="396"/>
      <c r="AA540" s="396"/>
      <c r="AB540" s="396"/>
      <c r="AC540" s="396"/>
      <c r="AD540" s="396"/>
      <c r="BN540" s="75"/>
      <c r="BO540" s="75"/>
      <c r="BP540" s="75"/>
      <c r="BQ540" s="75"/>
      <c r="BR540" s="75"/>
      <c r="BS540" s="75"/>
      <c r="BT540" s="75"/>
    </row>
    <row r="541" spans="3:72" ht="22.5" hidden="1" customHeight="1" x14ac:dyDescent="0.25">
      <c r="P541"/>
      <c r="S541" s="52"/>
      <c r="X541" s="397"/>
      <c r="Y541" s="398"/>
      <c r="Z541" s="398"/>
      <c r="AA541" s="388"/>
      <c r="AB541" s="388"/>
      <c r="BN541" s="75"/>
      <c r="BO541" s="75"/>
      <c r="BP541" s="75"/>
      <c r="BQ541" s="75"/>
      <c r="BR541" s="75"/>
      <c r="BS541" s="75"/>
      <c r="BT541" s="75"/>
    </row>
    <row r="542" spans="3:72" ht="18.75" hidden="1" x14ac:dyDescent="0.3">
      <c r="C542" s="7" t="str">
        <f>W542</f>
        <v>Questions d'orientation :</v>
      </c>
      <c r="D542" s="158"/>
      <c r="E542" s="158"/>
      <c r="F542" s="158"/>
      <c r="G542" s="158"/>
      <c r="H542" s="158"/>
      <c r="I542" s="158"/>
      <c r="J542" s="158"/>
      <c r="W542" s="472" t="str">
        <f>$W$58</f>
        <v>Questions d'orientation :</v>
      </c>
      <c r="X542" s="398"/>
      <c r="Y542" s="398"/>
      <c r="Z542" s="398"/>
      <c r="AA542" s="388"/>
      <c r="AB542" s="388"/>
      <c r="BN542" s="75"/>
      <c r="BO542" s="75"/>
      <c r="BP542" s="75"/>
      <c r="BQ542" s="75"/>
      <c r="BR542" s="75"/>
      <c r="BS542" s="75"/>
      <c r="BT542" s="75"/>
    </row>
    <row r="543" spans="3:72" ht="15" hidden="1" customHeight="1" x14ac:dyDescent="0.3">
      <c r="C543" s="7"/>
      <c r="D543" s="158"/>
      <c r="E543" s="158"/>
      <c r="F543" s="158"/>
      <c r="G543" s="158"/>
      <c r="H543" s="158"/>
      <c r="I543" s="158"/>
      <c r="J543" s="158"/>
      <c r="W543" s="384"/>
      <c r="X543" s="398"/>
      <c r="Y543" s="398"/>
      <c r="Z543" s="398"/>
      <c r="AA543" s="388"/>
      <c r="AB543" s="388"/>
      <c r="BN543" s="75"/>
      <c r="BO543" s="75"/>
      <c r="BP543" s="75"/>
      <c r="BQ543" s="75"/>
      <c r="BR543" s="75"/>
      <c r="BS543" s="75"/>
      <c r="BT543" s="75"/>
    </row>
    <row r="544" spans="3:72" ht="18.75" hidden="1" customHeight="1" thickBot="1" x14ac:dyDescent="0.35">
      <c r="C544" s="617" t="str">
        <f>$C$60</f>
        <v>Veuillez répondre à chacune des questions suivantes en cliquant sur la réponse appropriée :</v>
      </c>
      <c r="D544" s="617"/>
      <c r="E544" s="617"/>
      <c r="F544" s="617"/>
      <c r="G544" s="617"/>
      <c r="H544" s="617"/>
      <c r="I544" s="617"/>
      <c r="J544" s="617"/>
      <c r="K544" s="617"/>
      <c r="L544" s="617"/>
      <c r="M544" s="279"/>
      <c r="W544" s="384"/>
      <c r="X544" s="695" t="str">
        <f>$X$60</f>
        <v>RELATED TO</v>
      </c>
      <c r="Y544" s="695" t="str">
        <f>$Y$60</f>
        <v>NUMBER</v>
      </c>
      <c r="Z544" s="695" t="str">
        <f>$Z$60</f>
        <v>TRANSLATED VALUE</v>
      </c>
      <c r="AA544" s="705" t="str">
        <f>$AA$60</f>
        <v>IF YES (Benefit)</v>
      </c>
      <c r="AB544" s="695" t="str">
        <f>$AB$60</f>
        <v>IF YES (Risk)</v>
      </c>
      <c r="AC544" s="705" t="str">
        <f>$AC$60</f>
        <v>IF NO (Benefit)</v>
      </c>
      <c r="AD544" s="695" t="str">
        <f>$AD$60</f>
        <v>IF NO (Risk)</v>
      </c>
      <c r="AE544" s="695" t="str">
        <f>$AE$60</f>
        <v>CLASIFIED TEXT</v>
      </c>
      <c r="AF544" s="695"/>
      <c r="AG544" s="695" t="str">
        <f>$AG$60</f>
        <v>SORTED TEXT</v>
      </c>
      <c r="AH544" s="695"/>
      <c r="AJ544" s="695" t="str">
        <f>$AJ$60</f>
        <v>IF "DON'T KNOW"</v>
      </c>
      <c r="AK544" s="695" t="str">
        <f>$AK$60</f>
        <v>AUTOPOPULATED TEXT</v>
      </c>
      <c r="AL544" s="695" t="str">
        <f>$AL$60</f>
        <v>SORTED TEXT</v>
      </c>
      <c r="BG544" s="75"/>
      <c r="BH544" s="75"/>
      <c r="BN544" s="75"/>
      <c r="BO544" s="75"/>
      <c r="BP544" s="75"/>
      <c r="BQ544" s="75"/>
      <c r="BR544" s="75"/>
    </row>
    <row r="545" spans="3:68" ht="39" hidden="1" thickBot="1" x14ac:dyDescent="0.3">
      <c r="K545" s="290" t="str">
        <f>$K$61</f>
        <v>Oui</v>
      </c>
      <c r="L545" s="600" t="str">
        <f>$L$61</f>
        <v>Non</v>
      </c>
      <c r="M545" s="599" t="str">
        <f>$M$61</f>
        <v>Ne sait pas</v>
      </c>
      <c r="Q545" s="137" t="s">
        <v>79</v>
      </c>
      <c r="S545" s="137" t="s">
        <v>79</v>
      </c>
      <c r="X545" s="695"/>
      <c r="Y545" s="695"/>
      <c r="Z545" s="695"/>
      <c r="AA545" s="705"/>
      <c r="AB545" s="695"/>
      <c r="AC545" s="705"/>
      <c r="AD545" s="695"/>
      <c r="AE545" s="477" t="str">
        <f>$AE$61</f>
        <v>Benefits</v>
      </c>
      <c r="AF545" s="477" t="str">
        <f>$AF$61</f>
        <v>Risks</v>
      </c>
      <c r="AG545" s="478" t="str">
        <f>$AG$61</f>
        <v>Benefits</v>
      </c>
      <c r="AH545" s="478" t="str">
        <f>$AH$61</f>
        <v>Risks</v>
      </c>
      <c r="AJ545" s="695"/>
      <c r="AK545" s="695"/>
      <c r="AL545" s="695"/>
      <c r="BE545" s="36"/>
      <c r="BG545" s="75"/>
      <c r="BH545" s="75"/>
      <c r="BL545"/>
      <c r="BM545"/>
      <c r="BN545"/>
      <c r="BO545"/>
      <c r="BP545"/>
    </row>
    <row r="546" spans="3:68" ht="20.100000000000001" hidden="1" customHeight="1" x14ac:dyDescent="0.25">
      <c r="C546" s="632" t="str">
        <f t="shared" ref="C546:C551" si="244">W546</f>
        <v>1.       L'une des actions REDD+ identifiées dans le Module 1 est-elle susceptible d'être vulnérable :</v>
      </c>
      <c r="D546" s="633"/>
      <c r="E546" s="633"/>
      <c r="F546" s="633"/>
      <c r="G546" s="633"/>
      <c r="H546" s="633"/>
      <c r="I546" s="633"/>
      <c r="J546" s="712"/>
      <c r="K546" s="713"/>
      <c r="L546" s="713"/>
      <c r="M546" s="714"/>
      <c r="Q546" s="162"/>
      <c r="R546" s="400"/>
      <c r="S546" s="138" t="str">
        <f>LOOKUP(Q546,$AG$31:$AH$34)</f>
        <v/>
      </c>
      <c r="W546" s="383" t="s">
        <v>424</v>
      </c>
      <c r="X546" s="401" t="s">
        <v>20</v>
      </c>
      <c r="Y546" s="402">
        <v>1</v>
      </c>
      <c r="Z546" s="498" t="str">
        <f t="shared" ref="Z546:Z551" si="245">S546</f>
        <v/>
      </c>
      <c r="AA546" s="236" t="s">
        <v>20</v>
      </c>
      <c r="AB546" s="119" t="s">
        <v>20</v>
      </c>
      <c r="AC546" s="236" t="s">
        <v>20</v>
      </c>
      <c r="AD546" s="119" t="s">
        <v>20</v>
      </c>
      <c r="AE546" s="405" t="str">
        <f t="shared" ref="AE546" si="246">IF(Z546=TRUE,AA546,AC546)</f>
        <v/>
      </c>
      <c r="AF546" s="405" t="str">
        <f t="shared" ref="AF546" si="247">IF(Z546=TRUE,AB546,AD546)</f>
        <v/>
      </c>
      <c r="AG546" s="490" t="s">
        <v>20</v>
      </c>
      <c r="AH546" s="495" t="str">
        <f t="array" ref="AH546">IFERROR((IF(ROWS(AH$546:AH546)&gt;COUNTA(AF:AF),"",INDEX(AF:AF,SMALL(IF(AF$546:AF$551&lt;&gt;"",ROW(AF$546:AF$551)),ROWS(AH$546:AH546))))),"")</f>
        <v/>
      </c>
      <c r="AI546" s="408">
        <v>1</v>
      </c>
      <c r="AJ546" s="405" t="str">
        <f t="shared" ref="AJ546:AJ551" si="248">W546</f>
        <v>1.       L'une des actions REDD+ identifiées dans le Module 1 est-elle susceptible d'être vulnérable :</v>
      </c>
      <c r="AK546" s="409" t="str">
        <f>IF(((COUNTIF(Z547:Z551,"DK"))&gt;0),AJ546,"")</f>
        <v/>
      </c>
      <c r="AL546" s="405" t="str">
        <f t="array" ref="AL546">IFERROR((IF(ROWS(AL$546:AL546)&gt;COUNTA(AK:AK),"",INDEX(AK:AK,SMALL(IF(AK$546:AK$551&lt;&gt;"",ROW(AK$546:AK$551)),ROWS(AL$546:AL546))))),"")</f>
        <v/>
      </c>
      <c r="AM546" s="410" t="s">
        <v>20</v>
      </c>
      <c r="BG546" s="75"/>
      <c r="BH546" s="75"/>
      <c r="BL546"/>
      <c r="BM546"/>
      <c r="BN546"/>
      <c r="BO546"/>
      <c r="BP546"/>
    </row>
    <row r="547" spans="3:68" s="76" customFormat="1" ht="20.100000000000001" hidden="1" customHeight="1" x14ac:dyDescent="0.25">
      <c r="C547" s="659" t="str">
        <f t="shared" si="244"/>
        <v>1.1.    Au changement climatique (sécheresse, inondations plus fréquentes) ?</v>
      </c>
      <c r="D547" s="660"/>
      <c r="E547" s="660"/>
      <c r="F547" s="660"/>
      <c r="G547" s="660"/>
      <c r="H547" s="660"/>
      <c r="I547" s="660"/>
      <c r="J547" s="661"/>
      <c r="K547" s="174"/>
      <c r="L547" s="167"/>
      <c r="M547" s="167"/>
      <c r="Q547" s="162">
        <v>0</v>
      </c>
      <c r="R547" s="400"/>
      <c r="S547" s="138" t="str">
        <f t="shared" ref="S547:S551" si="249">LOOKUP(Q547,$AG$31:$AH$34)</f>
        <v/>
      </c>
      <c r="T547" s="400"/>
      <c r="U547" s="400"/>
      <c r="V547" s="411"/>
      <c r="W547" s="412" t="s">
        <v>425</v>
      </c>
      <c r="X547" s="401" t="s">
        <v>1</v>
      </c>
      <c r="Y547" s="413">
        <v>2</v>
      </c>
      <c r="Z547" s="498" t="str">
        <f t="shared" si="245"/>
        <v/>
      </c>
      <c r="AA547" s="236" t="s">
        <v>20</v>
      </c>
      <c r="AB547" s="119" t="s">
        <v>430</v>
      </c>
      <c r="AC547" s="236" t="s">
        <v>20</v>
      </c>
      <c r="AD547" s="119" t="s">
        <v>20</v>
      </c>
      <c r="AE547" s="405" t="str">
        <f t="shared" ref="AE547:AE551" si="250">IF(Z547=TRUE,AA547,AC547)</f>
        <v/>
      </c>
      <c r="AF547" s="405" t="str">
        <f t="shared" ref="AF547:AF551" si="251">IF(Z547=TRUE,AB547,AD547)</f>
        <v/>
      </c>
      <c r="AG547" s="419" t="s">
        <v>20</v>
      </c>
      <c r="AH547" s="488" t="str">
        <f t="array" ref="AH547">IFERROR((IF(ROWS(AH$546:AH547)&gt;COUNTA(AF:AF),"",INDEX(AF:AF,SMALL(IF(AF$546:AF$551&lt;&gt;"",ROW(AF$546:AF$551)),ROWS(AH$546:AH547))))),"")</f>
        <v/>
      </c>
      <c r="AI547" s="408">
        <v>2</v>
      </c>
      <c r="AJ547" s="405" t="str">
        <f t="shared" si="248"/>
        <v>1.1.    Au changement climatique (sécheresse, inondations plus fréquentes) ?</v>
      </c>
      <c r="AK547" s="405" t="str">
        <f>IF(Z547="DK",AJ547,"")</f>
        <v/>
      </c>
      <c r="AL547" s="405" t="str">
        <f t="array" ref="AL547">IFERROR((IF(ROWS(AL$546:AL547)&gt;COUNTA(AK:AK),"",INDEX(AK:AK,SMALL(IF(AK$546:AK$551&lt;&gt;"",ROW(AK$546:AK$551)),ROWS(AL$546:AL547))))),"")</f>
        <v/>
      </c>
      <c r="AM547" s="416" t="s">
        <v>20</v>
      </c>
      <c r="AN547" s="411"/>
      <c r="AO547" s="411"/>
      <c r="AP547" s="411"/>
      <c r="AQ547" s="52"/>
      <c r="AR547" s="411"/>
      <c r="AS547" s="411"/>
      <c r="AT547" s="52"/>
      <c r="AU547" s="411"/>
      <c r="AV547" s="411"/>
      <c r="AW547" s="411"/>
      <c r="AX547" s="411"/>
      <c r="AY547" s="411"/>
    </row>
    <row r="548" spans="3:68" s="76" customFormat="1" ht="20.100000000000001" hidden="1" customHeight="1" x14ac:dyDescent="0.25">
      <c r="C548" s="659" t="str">
        <f t="shared" si="244"/>
        <v>1.2.    Aux incendies de forêt ?</v>
      </c>
      <c r="D548" s="660"/>
      <c r="E548" s="660"/>
      <c r="F548" s="660"/>
      <c r="G548" s="660"/>
      <c r="H548" s="660"/>
      <c r="I548" s="660"/>
      <c r="J548" s="661"/>
      <c r="K548" s="174"/>
      <c r="L548" s="167"/>
      <c r="M548" s="167"/>
      <c r="Q548" s="162">
        <v>0</v>
      </c>
      <c r="R548" s="400"/>
      <c r="S548" s="138" t="str">
        <f t="shared" si="249"/>
        <v/>
      </c>
      <c r="T548" s="400"/>
      <c r="U548" s="400"/>
      <c r="V548" s="411"/>
      <c r="W548" s="412" t="s">
        <v>426</v>
      </c>
      <c r="X548" s="401" t="s">
        <v>1</v>
      </c>
      <c r="Y548" s="413">
        <v>3</v>
      </c>
      <c r="Z548" s="498" t="str">
        <f t="shared" si="245"/>
        <v/>
      </c>
      <c r="AA548" s="236" t="s">
        <v>20</v>
      </c>
      <c r="AB548" s="119" t="s">
        <v>431</v>
      </c>
      <c r="AC548" s="236" t="s">
        <v>20</v>
      </c>
      <c r="AD548" s="119" t="s">
        <v>20</v>
      </c>
      <c r="AE548" s="405" t="str">
        <f t="shared" si="250"/>
        <v/>
      </c>
      <c r="AF548" s="405" t="str">
        <f t="shared" si="251"/>
        <v/>
      </c>
      <c r="AG548" s="419" t="s">
        <v>20</v>
      </c>
      <c r="AH548" s="488" t="str">
        <f t="array" ref="AH548">IFERROR((IF(ROWS(AH$546:AH548)&gt;COUNTA(AF:AF),"",INDEX(AF:AF,SMALL(IF(AF$546:AF$551&lt;&gt;"",ROW(AF$546:AF$551)),ROWS(AH$546:AH548))))),"")</f>
        <v/>
      </c>
      <c r="AI548" s="408">
        <v>3</v>
      </c>
      <c r="AJ548" s="405" t="str">
        <f t="shared" si="248"/>
        <v>1.2.    Aux incendies de forêt ?</v>
      </c>
      <c r="AK548" s="405" t="str">
        <f>IF(Z548="DK",AJ548,"")</f>
        <v/>
      </c>
      <c r="AL548" s="405" t="str">
        <f t="array" ref="AL548">IFERROR((IF(ROWS(AL$546:AL548)&gt;COUNTA(AK:AK),"",INDEX(AK:AK,SMALL(IF(AK$546:AK$551&lt;&gt;"",ROW(AK$546:AK$551)),ROWS(AL$546:AL548))))),"")</f>
        <v/>
      </c>
      <c r="AM548" s="416" t="s">
        <v>20</v>
      </c>
      <c r="AN548" s="411"/>
      <c r="AO548" s="411"/>
      <c r="AP548" s="411"/>
      <c r="AQ548" s="52"/>
      <c r="AR548" s="411"/>
      <c r="AS548" s="411"/>
      <c r="AT548" s="52"/>
      <c r="AU548" s="411"/>
      <c r="AV548" s="411"/>
      <c r="AW548" s="411"/>
      <c r="AX548" s="411"/>
      <c r="AY548" s="411"/>
    </row>
    <row r="549" spans="3:68" s="76" customFormat="1" ht="20.100000000000001" hidden="1" customHeight="1" x14ac:dyDescent="0.25">
      <c r="C549" s="659" t="str">
        <f t="shared" si="244"/>
        <v>1.3.    À la défaillance des institutions ?</v>
      </c>
      <c r="D549" s="660"/>
      <c r="E549" s="660"/>
      <c r="F549" s="660"/>
      <c r="G549" s="660"/>
      <c r="H549" s="660"/>
      <c r="I549" s="660"/>
      <c r="J549" s="661"/>
      <c r="K549" s="174"/>
      <c r="L549" s="167"/>
      <c r="M549" s="167"/>
      <c r="Q549" s="162">
        <v>0</v>
      </c>
      <c r="R549" s="400"/>
      <c r="S549" s="138" t="str">
        <f t="shared" si="249"/>
        <v/>
      </c>
      <c r="T549" s="400"/>
      <c r="U549" s="400"/>
      <c r="V549" s="411"/>
      <c r="W549" s="412" t="s">
        <v>427</v>
      </c>
      <c r="X549" s="401" t="s">
        <v>1</v>
      </c>
      <c r="Y549" s="402">
        <v>4</v>
      </c>
      <c r="Z549" s="498" t="str">
        <f t="shared" si="245"/>
        <v/>
      </c>
      <c r="AA549" s="236" t="s">
        <v>20</v>
      </c>
      <c r="AB549" s="119" t="s">
        <v>432</v>
      </c>
      <c r="AC549" s="236" t="s">
        <v>20</v>
      </c>
      <c r="AD549" s="119" t="s">
        <v>20</v>
      </c>
      <c r="AE549" s="405" t="str">
        <f t="shared" si="250"/>
        <v/>
      </c>
      <c r="AF549" s="405" t="str">
        <f t="shared" si="251"/>
        <v/>
      </c>
      <c r="AG549" s="419" t="s">
        <v>20</v>
      </c>
      <c r="AH549" s="488" t="str">
        <f t="array" ref="AH549">IFERROR((IF(ROWS(AH$546:AH549)&gt;COUNTA(AF:AF),"",INDEX(AF:AF,SMALL(IF(AF$546:AF$551&lt;&gt;"",ROW(AF$546:AF$551)),ROWS(AH$546:AH549))))),"")</f>
        <v/>
      </c>
      <c r="AI549" s="408">
        <v>4</v>
      </c>
      <c r="AJ549" s="405" t="str">
        <f t="shared" si="248"/>
        <v>1.3.    À la défaillance des institutions ?</v>
      </c>
      <c r="AK549" s="405" t="str">
        <f>IF(Z549="DK",AJ549,"")</f>
        <v/>
      </c>
      <c r="AL549" s="405" t="str">
        <f t="array" ref="AL549">IFERROR((IF(ROWS(AL$546:AL549)&gt;COUNTA(AK:AK),"",INDEX(AK:AK,SMALL(IF(AK$546:AK$551&lt;&gt;"",ROW(AK$546:AK$551)),ROWS(AL$546:AL549))))),"")</f>
        <v/>
      </c>
      <c r="AM549" s="416" t="s">
        <v>20</v>
      </c>
      <c r="AN549" s="411"/>
      <c r="AO549" s="411"/>
      <c r="AP549" s="411"/>
      <c r="AQ549" s="52"/>
      <c r="AR549" s="411"/>
      <c r="AS549" s="411"/>
      <c r="AT549" s="52"/>
      <c r="AU549" s="411"/>
      <c r="AV549" s="411"/>
      <c r="AW549" s="411"/>
      <c r="AX549" s="411"/>
      <c r="AY549" s="411"/>
    </row>
    <row r="550" spans="3:68" s="76" customFormat="1" ht="30" hidden="1" customHeight="1" thickBot="1" x14ac:dyDescent="0.3">
      <c r="C550" s="659" t="str">
        <f t="shared" si="244"/>
        <v>1.4.    Aux tendances démographiques prévues et aux demandes changeantes pour des terres agricoles, y compris par l'intermédiaire du commerce international ?</v>
      </c>
      <c r="D550" s="660"/>
      <c r="E550" s="660"/>
      <c r="F550" s="660"/>
      <c r="G550" s="660"/>
      <c r="H550" s="660"/>
      <c r="I550" s="660"/>
      <c r="J550" s="661"/>
      <c r="K550" s="174"/>
      <c r="L550" s="167"/>
      <c r="M550" s="167"/>
      <c r="Q550" s="162">
        <v>0</v>
      </c>
      <c r="R550" s="400"/>
      <c r="S550" s="138" t="str">
        <f t="shared" si="249"/>
        <v/>
      </c>
      <c r="T550" s="400"/>
      <c r="U550" s="400"/>
      <c r="V550" s="411"/>
      <c r="W550" s="412" t="s">
        <v>428</v>
      </c>
      <c r="X550" s="401" t="s">
        <v>1</v>
      </c>
      <c r="Y550" s="413">
        <v>5</v>
      </c>
      <c r="Z550" s="498" t="str">
        <f t="shared" si="245"/>
        <v/>
      </c>
      <c r="AA550" s="236" t="s">
        <v>20</v>
      </c>
      <c r="AB550" s="119" t="s">
        <v>433</v>
      </c>
      <c r="AC550" s="236" t="s">
        <v>20</v>
      </c>
      <c r="AD550" s="119" t="s">
        <v>20</v>
      </c>
      <c r="AE550" s="405" t="str">
        <f t="shared" si="250"/>
        <v/>
      </c>
      <c r="AF550" s="405" t="str">
        <f t="shared" si="251"/>
        <v/>
      </c>
      <c r="AG550" s="419" t="s">
        <v>20</v>
      </c>
      <c r="AH550" s="420" t="str">
        <f t="array" ref="AH550">IFERROR((IF(ROWS(AH$546:AH550)&gt;COUNTA(AF:AF),"",INDEX(AF:AF,SMALL(IF(AF$546:AF$551&lt;&gt;"",ROW(AF$546:AF$551)),ROWS(AH$546:AH550))))),"")</f>
        <v/>
      </c>
      <c r="AI550" s="408">
        <v>5</v>
      </c>
      <c r="AJ550" s="405" t="str">
        <f t="shared" si="248"/>
        <v>1.4.    Aux tendances démographiques prévues et aux demandes changeantes pour des terres agricoles, y compris par l'intermédiaire du commerce international ?</v>
      </c>
      <c r="AK550" s="405" t="str">
        <f>IF(Z550="DK",AJ550,"")</f>
        <v/>
      </c>
      <c r="AL550" s="405" t="str">
        <f t="array" ref="AL550">IFERROR((IF(ROWS(AL$546:AL550)&gt;COUNTA(AK:AK),"",INDEX(AK:AK,SMALL(IF(AK$546:AK$551&lt;&gt;"",ROW(AK$546:AK$551)),ROWS(AL$546:AL550))))),"")</f>
        <v/>
      </c>
      <c r="AM550" s="416" t="s">
        <v>20</v>
      </c>
      <c r="AN550" s="411"/>
      <c r="AO550" s="411"/>
      <c r="AP550" s="411"/>
      <c r="AQ550" s="52"/>
      <c r="AR550" s="411"/>
      <c r="AS550" s="411"/>
      <c r="AT550" s="52"/>
      <c r="AU550" s="411"/>
      <c r="AV550" s="411"/>
      <c r="AW550" s="411"/>
      <c r="AX550" s="411"/>
      <c r="AY550" s="411"/>
    </row>
    <row r="551" spans="3:68" s="76" customFormat="1" ht="20.100000000000001" hidden="1" customHeight="1" thickBot="1" x14ac:dyDescent="0.3">
      <c r="C551" s="665" t="str">
        <f t="shared" si="244"/>
        <v>1.5.    À l'instabilité dans les pays voisins (actions REDD+ dans des zones frontalières agitées, par exemple) ?</v>
      </c>
      <c r="D551" s="666"/>
      <c r="E551" s="666"/>
      <c r="F551" s="666"/>
      <c r="G551" s="666"/>
      <c r="H551" s="666"/>
      <c r="I551" s="666"/>
      <c r="J551" s="667"/>
      <c r="K551" s="181"/>
      <c r="L551" s="168"/>
      <c r="M551" s="168"/>
      <c r="Q551" s="162">
        <v>0</v>
      </c>
      <c r="R551" s="400"/>
      <c r="S551" s="138" t="str">
        <f t="shared" si="249"/>
        <v/>
      </c>
      <c r="T551" s="400"/>
      <c r="U551" s="400"/>
      <c r="V551" s="411"/>
      <c r="W551" s="412" t="s">
        <v>429</v>
      </c>
      <c r="X551" s="401" t="s">
        <v>1</v>
      </c>
      <c r="Y551" s="413">
        <v>6</v>
      </c>
      <c r="Z551" s="498" t="str">
        <f t="shared" si="245"/>
        <v/>
      </c>
      <c r="AA551" s="236" t="s">
        <v>20</v>
      </c>
      <c r="AB551" s="119" t="s">
        <v>434</v>
      </c>
      <c r="AC551" s="236" t="s">
        <v>20</v>
      </c>
      <c r="AD551" s="119" t="s">
        <v>20</v>
      </c>
      <c r="AE551" s="405" t="str">
        <f t="shared" si="250"/>
        <v/>
      </c>
      <c r="AF551" s="405" t="str">
        <f t="shared" si="251"/>
        <v/>
      </c>
      <c r="AG551" s="419" t="s">
        <v>20</v>
      </c>
      <c r="AH551" s="490" t="str">
        <f t="array" ref="AH551">IFERROR((IF(ROWS(AH$546:AH551)&gt;COUNTA(AE:AE),"",INDEX(AE:AE,SMALL(IF(AF$546:AF$551&lt;&gt;"",ROW(AF$546:AF$551)),ROWS(AH$546:AH551))))),"")</f>
        <v/>
      </c>
      <c r="AI551" s="408"/>
      <c r="AJ551" s="405" t="str">
        <f t="shared" si="248"/>
        <v>1.5.    À l'instabilité dans les pays voisins (actions REDD+ dans des zones frontalières agitées, par exemple) ?</v>
      </c>
      <c r="AK551" s="405" t="str">
        <f>IF(Z551="DK",AJ551,"")</f>
        <v/>
      </c>
      <c r="AL551" s="405" t="str">
        <f t="array" ref="AL551">IFERROR((IF(ROWS(AL$546:AL551)&gt;COUNTA(AK:AK),"",INDEX(AK:AK,SMALL(IF(AK$546:AK$551&lt;&gt;"",ROW(AK$546:AK$551)),ROWS(AL$546:AL551))))),"")</f>
        <v/>
      </c>
      <c r="AM551" s="416" t="s">
        <v>20</v>
      </c>
      <c r="AN551" s="411"/>
      <c r="AO551" s="411"/>
      <c r="AP551" s="411"/>
      <c r="AQ551" s="52"/>
      <c r="AR551" s="411"/>
      <c r="AS551" s="411"/>
      <c r="AT551" s="52"/>
      <c r="AU551" s="411"/>
      <c r="AV551" s="411"/>
      <c r="AW551" s="411"/>
      <c r="AX551" s="411"/>
      <c r="AY551" s="411"/>
    </row>
    <row r="552" spans="3:68" s="76" customFormat="1" ht="0.95" hidden="1" customHeight="1" x14ac:dyDescent="0.25">
      <c r="C552" s="266"/>
      <c r="D552" s="266"/>
      <c r="E552" s="266"/>
      <c r="F552" s="266"/>
      <c r="G552" s="266"/>
      <c r="H552" s="266"/>
      <c r="I552" s="266"/>
      <c r="J552" s="266"/>
      <c r="K552" s="208"/>
      <c r="L552" s="208"/>
      <c r="M552" s="208"/>
      <c r="P552" s="273"/>
      <c r="Q552" s="411"/>
      <c r="R552" s="400"/>
      <c r="S552" s="268"/>
      <c r="T552" s="400"/>
      <c r="U552" s="400"/>
      <c r="V552" s="411"/>
      <c r="W552" s="421"/>
      <c r="X552" s="422"/>
      <c r="Y552" s="496"/>
      <c r="Z552" s="505"/>
      <c r="AA552" s="271"/>
      <c r="AB552" s="511"/>
      <c r="AC552" s="425"/>
      <c r="AD552" s="419"/>
      <c r="AE552" s="419"/>
      <c r="AF552" s="419"/>
      <c r="AG552" s="419"/>
      <c r="AH552" s="408"/>
      <c r="AI552" s="355"/>
      <c r="AJ552" s="425"/>
      <c r="AK552" s="425"/>
      <c r="AL552" s="425"/>
      <c r="AM552" s="416"/>
      <c r="AN552" s="411"/>
      <c r="AO552" s="411"/>
      <c r="AP552" s="411"/>
      <c r="AQ552" s="52"/>
      <c r="AR552" s="411"/>
      <c r="AS552" s="411"/>
      <c r="AT552" s="52"/>
      <c r="AU552" s="411"/>
      <c r="AV552" s="411"/>
      <c r="AW552" s="411"/>
      <c r="AX552" s="411"/>
      <c r="AY552" s="411"/>
    </row>
    <row r="553" spans="3:68" s="76" customFormat="1" ht="0.95" hidden="1" customHeight="1" x14ac:dyDescent="0.25">
      <c r="C553" s="266"/>
      <c r="D553" s="266"/>
      <c r="E553" s="266"/>
      <c r="F553" s="266"/>
      <c r="G553" s="266"/>
      <c r="H553" s="266"/>
      <c r="I553" s="266"/>
      <c r="J553" s="266"/>
      <c r="K553" s="208"/>
      <c r="L553" s="208"/>
      <c r="M553" s="208"/>
      <c r="P553" s="273"/>
      <c r="Q553" s="411"/>
      <c r="R553" s="400"/>
      <c r="S553" s="268"/>
      <c r="T553" s="400"/>
      <c r="U553" s="400"/>
      <c r="V553" s="411"/>
      <c r="W553" s="421"/>
      <c r="X553" s="422"/>
      <c r="Y553" s="496"/>
      <c r="Z553" s="505"/>
      <c r="AA553" s="271"/>
      <c r="AB553" s="511"/>
      <c r="AC553" s="425"/>
      <c r="AD553" s="419"/>
      <c r="AE553" s="419"/>
      <c r="AF553" s="419"/>
      <c r="AG553" s="419"/>
      <c r="AH553" s="408"/>
      <c r="AI553" s="355"/>
      <c r="AJ553" s="425"/>
      <c r="AK553" s="425"/>
      <c r="AL553" s="425"/>
      <c r="AM553" s="416"/>
      <c r="AN553" s="411"/>
      <c r="AO553" s="411"/>
      <c r="AP553" s="411"/>
      <c r="AQ553" s="52"/>
      <c r="AR553" s="411"/>
      <c r="AS553" s="411"/>
      <c r="AT553" s="52"/>
      <c r="AU553" s="411"/>
      <c r="AV553" s="411"/>
      <c r="AW553" s="411"/>
      <c r="AX553" s="411"/>
      <c r="AY553" s="411"/>
    </row>
    <row r="554" spans="3:68" ht="66" hidden="1" customHeight="1" x14ac:dyDescent="0.25">
      <c r="S554" s="52"/>
      <c r="X554" s="388"/>
      <c r="Y554" s="427"/>
      <c r="Z554" s="427"/>
      <c r="AA554" s="128">
        <f>$V$22</f>
        <v>0</v>
      </c>
      <c r="AB554" s="121"/>
      <c r="AC554" s="427"/>
      <c r="AD554" s="410" t="s">
        <v>20</v>
      </c>
      <c r="BN554"/>
      <c r="BO554"/>
      <c r="BP554"/>
    </row>
    <row r="555" spans="3:68" hidden="1" x14ac:dyDescent="0.25">
      <c r="C555" s="658"/>
      <c r="D555" s="658"/>
      <c r="E555" s="658"/>
      <c r="F555" s="658"/>
      <c r="G555" s="658"/>
      <c r="H555" s="658"/>
      <c r="I555" s="658"/>
      <c r="J555" s="658"/>
      <c r="Q555" s="54">
        <v>1</v>
      </c>
      <c r="R555" s="428"/>
      <c r="S555" s="428"/>
      <c r="T555" s="428"/>
      <c r="U555" s="428"/>
      <c r="W555" s="473" t="str">
        <f>$W$76</f>
        <v>Cliquez sur l'icône « - » de gauche pour réduire la vue.</v>
      </c>
      <c r="X555" s="388"/>
      <c r="Y555" s="427"/>
      <c r="Z555" s="427"/>
      <c r="AA555" s="128"/>
      <c r="AB555" s="121"/>
      <c r="AC555" s="427"/>
      <c r="AD555" s="410"/>
      <c r="BN555"/>
      <c r="BO555"/>
      <c r="BP555"/>
    </row>
    <row r="556" spans="3:68" ht="15" hidden="1" customHeight="1" x14ac:dyDescent="0.25">
      <c r="C556" s="648"/>
      <c r="D556" s="648"/>
      <c r="E556" s="648"/>
      <c r="F556" s="648"/>
      <c r="G556" s="648"/>
      <c r="H556" s="648"/>
      <c r="I556" s="648"/>
      <c r="J556" s="648"/>
      <c r="Q556" s="54">
        <v>1</v>
      </c>
      <c r="R556" s="428"/>
      <c r="S556" s="428"/>
      <c r="T556" s="428"/>
      <c r="U556" s="428"/>
      <c r="W556" s="474" t="str">
        <f>$W$77</f>
        <v>Cliquez sur l'icône « + » de gauche pour agrandir la vue et répondre aux questions d'orientation.</v>
      </c>
      <c r="X556" s="429"/>
      <c r="Y556" s="429"/>
      <c r="Z556" s="429"/>
      <c r="AA556" s="429"/>
      <c r="AB556" s="429"/>
      <c r="AC556" s="429"/>
      <c r="AD556" s="429"/>
    </row>
    <row r="557" spans="3:68" hidden="1" x14ac:dyDescent="0.25">
      <c r="C557" s="156"/>
      <c r="D557" s="158"/>
      <c r="E557" s="158"/>
      <c r="F557" s="158"/>
      <c r="G557" s="158"/>
      <c r="H557" s="158"/>
      <c r="I557" s="158"/>
      <c r="J557" s="158"/>
      <c r="Q557" s="54"/>
      <c r="R557" s="428"/>
      <c r="S557" s="428"/>
      <c r="T557" s="428"/>
      <c r="U557" s="428"/>
    </row>
    <row r="558" spans="3:68" hidden="1" x14ac:dyDescent="0.25">
      <c r="C558" s="156"/>
      <c r="D558" s="158"/>
      <c r="E558" s="158"/>
      <c r="F558" s="158"/>
      <c r="G558" s="158"/>
      <c r="H558" s="158"/>
      <c r="I558" s="158"/>
      <c r="J558" s="158"/>
      <c r="Q558" s="54"/>
      <c r="R558" s="428"/>
      <c r="S558" s="428"/>
      <c r="T558" s="428"/>
      <c r="U558" s="428"/>
    </row>
    <row r="559" spans="3:68" hidden="1" x14ac:dyDescent="0.25">
      <c r="C559" s="156"/>
      <c r="D559" s="158"/>
      <c r="E559" s="158"/>
      <c r="F559" s="158"/>
      <c r="G559" s="158"/>
      <c r="H559" s="158"/>
      <c r="I559" s="158"/>
      <c r="J559" s="158"/>
      <c r="Q559" s="54"/>
      <c r="R559" s="428"/>
      <c r="S559" s="428"/>
      <c r="T559" s="428"/>
      <c r="U559" s="428"/>
      <c r="W559" s="430" t="str">
        <f>$W$80</f>
        <v xml:space="preserve">(Draft) OUTPUT TABLE </v>
      </c>
    </row>
    <row r="560" spans="3:68" ht="15.75" hidden="1" x14ac:dyDescent="0.25">
      <c r="C560" s="92" t="str">
        <f>W560</f>
        <v>Tableau 2 :</v>
      </c>
      <c r="D560" s="8" t="str">
        <f>X560</f>
        <v>Risques associés à la</v>
      </c>
      <c r="G560" s="8"/>
      <c r="I560" s="8"/>
      <c r="Q560" s="54">
        <v>1</v>
      </c>
      <c r="R560" s="428"/>
      <c r="S560" s="428"/>
      <c r="T560" s="428"/>
      <c r="U560" s="428"/>
      <c r="W560" s="492" t="str">
        <f>$W$81</f>
        <v>Tableau 2 :</v>
      </c>
      <c r="X560" s="601" t="s">
        <v>456</v>
      </c>
    </row>
    <row r="561" spans="3:68" ht="15.75" hidden="1" customHeight="1" x14ac:dyDescent="0.25">
      <c r="D561" s="95" t="str">
        <f>X561</f>
        <v>Garantie (f) - Gestion des risques d'inversion.</v>
      </c>
      <c r="F561" s="93"/>
      <c r="G561" s="93"/>
      <c r="H561" s="93"/>
      <c r="I561" s="93"/>
      <c r="J561" s="93"/>
      <c r="K561" s="93"/>
      <c r="L561" s="93"/>
      <c r="M561" s="93"/>
      <c r="P561" s="34"/>
      <c r="R561" s="428"/>
      <c r="S561" s="428"/>
      <c r="T561" s="428"/>
      <c r="U561" s="428"/>
      <c r="W561" s="432"/>
      <c r="X561" s="433" t="str">
        <f>$AA$19</f>
        <v>Garantie (f) - Gestion des risques d'inversion.</v>
      </c>
    </row>
    <row r="562" spans="3:68" hidden="1" x14ac:dyDescent="0.25"/>
    <row r="563" spans="3:68" ht="0.95" hidden="1" customHeight="1" x14ac:dyDescent="0.25">
      <c r="C563" s="736"/>
      <c r="D563" s="662"/>
      <c r="E563" s="663"/>
      <c r="F563" s="663"/>
      <c r="G563" s="663"/>
      <c r="H563" s="664"/>
      <c r="I563" s="662"/>
      <c r="J563" s="664"/>
      <c r="K563" s="243"/>
      <c r="L563" s="662"/>
      <c r="M563" s="663"/>
      <c r="N563" s="664"/>
      <c r="O563" s="58"/>
      <c r="P563"/>
      <c r="Q563" s="137" t="s">
        <v>79</v>
      </c>
      <c r="S563" s="137" t="s">
        <v>79</v>
      </c>
      <c r="W563" s="700" t="str">
        <f>$W$84</f>
        <v>Bénéfices pertinents pour la garantie considérée</v>
      </c>
      <c r="X563" s="684" t="str">
        <f>$X$84</f>
        <v>Actions REDD+ du Module 1 (toutes les actions ne présentent pas forcément des bénéfices pertinents pour la garantie considérée)</v>
      </c>
      <c r="Y563" s="686"/>
      <c r="Z563" s="686"/>
      <c r="AA563" s="686"/>
      <c r="AB563" s="685"/>
      <c r="AC563" s="684" t="str">
        <f>$AC$84</f>
        <v>Bénéfices</v>
      </c>
      <c r="AD563" s="686"/>
      <c r="AE563" s="686"/>
      <c r="AF563" s="686"/>
      <c r="AG563" s="685"/>
      <c r="AH563" s="684" t="str">
        <f>$AH$84</f>
        <v>Estimation des bénéfices</v>
      </c>
      <c r="AI563" s="685"/>
      <c r="AL563" s="137" t="s">
        <v>83</v>
      </c>
      <c r="AR563" s="137" t="s">
        <v>81</v>
      </c>
      <c r="AU563" s="137" t="s">
        <v>77</v>
      </c>
    </row>
    <row r="564" spans="3:68" ht="0.95" hidden="1" customHeight="1" x14ac:dyDescent="0.25">
      <c r="C564" s="737"/>
      <c r="D564" s="111"/>
      <c r="E564" s="708"/>
      <c r="F564" s="708"/>
      <c r="G564" s="708"/>
      <c r="H564" s="709"/>
      <c r="I564" s="719"/>
      <c r="J564" s="709"/>
      <c r="K564" s="247"/>
      <c r="L564" s="102"/>
      <c r="M564" s="102"/>
      <c r="N564" s="102"/>
      <c r="O564" s="58"/>
      <c r="P564"/>
      <c r="Q564" s="435">
        <v>1</v>
      </c>
      <c r="R564" s="436" t="s">
        <v>59</v>
      </c>
      <c r="S564" s="437" t="s">
        <v>56</v>
      </c>
      <c r="T564" s="437" t="s">
        <v>57</v>
      </c>
      <c r="W564" s="701"/>
      <c r="X564" s="438"/>
      <c r="Y564" s="689"/>
      <c r="Z564" s="689"/>
      <c r="AA564" s="689"/>
      <c r="AB564" s="690"/>
      <c r="AC564" s="439"/>
      <c r="AD564" s="696"/>
      <c r="AE564" s="696"/>
      <c r="AF564" s="696"/>
      <c r="AG564" s="697"/>
      <c r="AH564" s="493" t="str">
        <f>$AH$85</f>
        <v>Probabilité</v>
      </c>
      <c r="AI564" s="493" t="str">
        <f>$AI$85</f>
        <v>Impact</v>
      </c>
      <c r="AL564" s="437" t="str">
        <f>$X$84</f>
        <v>Actions REDD+ du Module 1 (toutes les actions ne présentent pas forcément des bénéfices pertinents pour la garantie considérée)</v>
      </c>
      <c r="AM564" s="437" t="str">
        <f>$AC$84</f>
        <v>Bénéfices</v>
      </c>
      <c r="AN564" s="437" t="str">
        <f t="shared" ref="AN564:AN570" si="252">AH564</f>
        <v>Probabilité</v>
      </c>
      <c r="AO564" s="437" t="str">
        <f t="shared" ref="AO564:AO570" si="253">AI564</f>
        <v>Impact</v>
      </c>
      <c r="AP564" s="441" t="s">
        <v>80</v>
      </c>
      <c r="AR564" s="138">
        <f>MAX(AP565:AP570)</f>
        <v>0</v>
      </c>
      <c r="AT564" s="441" t="s">
        <v>82</v>
      </c>
      <c r="AU564" s="437" t="str">
        <f>$X$84</f>
        <v>Actions REDD+ du Module 1 (toutes les actions ne présentent pas forcément des bénéfices pertinents pour la garantie considérée)</v>
      </c>
      <c r="AV564" s="437" t="str">
        <f>$AC$84</f>
        <v>Bénéfices</v>
      </c>
      <c r="AW564" s="437" t="str">
        <f>AN564</f>
        <v>Probabilité</v>
      </c>
      <c r="AX564" s="437" t="str">
        <f>AO564</f>
        <v>Impact</v>
      </c>
      <c r="BI564"/>
      <c r="BJ564"/>
      <c r="BM564" s="78" t="s">
        <v>28</v>
      </c>
      <c r="BN564" s="78" t="s">
        <v>37</v>
      </c>
      <c r="BO564" s="78" t="s">
        <v>36</v>
      </c>
      <c r="BP564" s="79"/>
    </row>
    <row r="565" spans="3:68" ht="0.95" hidden="1" customHeight="1" x14ac:dyDescent="0.25">
      <c r="C565" s="737"/>
      <c r="D565" s="74"/>
      <c r="E565" s="715"/>
      <c r="F565" s="715"/>
      <c r="G565" s="715"/>
      <c r="H565" s="716"/>
      <c r="I565" s="74"/>
      <c r="J565" s="117"/>
      <c r="K565" s="248"/>
      <c r="L565" s="122"/>
      <c r="M565" s="286"/>
      <c r="N565" s="123"/>
      <c r="O565" s="58"/>
      <c r="P565"/>
      <c r="Q565" s="138">
        <v>1</v>
      </c>
      <c r="S565" s="138">
        <v>1</v>
      </c>
      <c r="T565" s="138">
        <v>1</v>
      </c>
      <c r="W565" s="701"/>
      <c r="X565" s="442" t="s">
        <v>25</v>
      </c>
      <c r="Y565" s="677" t="str">
        <f t="shared" ref="Y565:Y570" ca="1" si="254">LOOKUP(Q565,$AG$13:$AG$24,$AH$13:$AH$29)</f>
        <v/>
      </c>
      <c r="Z565" s="677"/>
      <c r="AA565" s="677"/>
      <c r="AB565" s="678"/>
      <c r="AC565" s="442" t="s">
        <v>25</v>
      </c>
      <c r="AD565" s="677" t="str">
        <f t="shared" ref="AD565:AD570" si="255">IF(J565=0,"",J565)</f>
        <v/>
      </c>
      <c r="AE565" s="677"/>
      <c r="AF565" s="677"/>
      <c r="AG565" s="678"/>
      <c r="AH565" s="443" t="str">
        <f t="shared" ref="AH565:AH570" si="256">LOOKUP(S565,$AL$13:$AL$16,$AM$13:$AM$16)</f>
        <v/>
      </c>
      <c r="AI565" s="443" t="str">
        <f t="shared" ref="AI565:AI570" si="257">LOOKUP(T565,$AL$13:$AL$16,$AM$13:$AM$16)</f>
        <v/>
      </c>
      <c r="AL565" s="444" t="str">
        <f t="shared" ref="AL565:AL570" ca="1" si="258">Y565</f>
        <v/>
      </c>
      <c r="AM565" s="444" t="str">
        <f t="shared" ref="AM565:AM570" si="259">AD565</f>
        <v/>
      </c>
      <c r="AN565" s="445" t="str">
        <f t="shared" si="252"/>
        <v/>
      </c>
      <c r="AO565" s="446" t="str">
        <f t="shared" si="253"/>
        <v/>
      </c>
      <c r="AP565" s="447">
        <f t="shared" ref="AP565:AP570" si="260">SUM(AND(AN565=$AL$34, AO565=$AM$34),AP564)</f>
        <v>0</v>
      </c>
      <c r="AT565" s="447">
        <v>1</v>
      </c>
      <c r="AU565" s="448" t="str">
        <f t="shared" ref="AU565:AX570" si="261">IF($AT565&gt;$AR$564,"",INDEX(AL$565:AL$570,MATCH($AT565,$AP$565:$AP$570,0)))</f>
        <v/>
      </c>
      <c r="AV565" s="448" t="str">
        <f t="shared" si="261"/>
        <v/>
      </c>
      <c r="AW565" s="448" t="str">
        <f t="shared" si="261"/>
        <v/>
      </c>
      <c r="AX565" s="448" t="str">
        <f t="shared" si="261"/>
        <v/>
      </c>
      <c r="BI565"/>
      <c r="BJ565"/>
      <c r="BM565" s="80">
        <f t="shared" ref="BM565:BM570" si="262">COUNTIF($BN$86:$BN$91,"&lt;="&amp;BN565)</f>
        <v>1</v>
      </c>
      <c r="BN565" s="80" t="str">
        <f>IF(BF565=$AP$14,BI565,"xx")</f>
        <v>xx</v>
      </c>
      <c r="BO565" s="80" t="e">
        <f t="shared" ref="BO565:BO570" si="263">VLOOKUP(ROW()-ROW($BO$85),$BM$86:$BN$91,2,FALSE)</f>
        <v>#N/A</v>
      </c>
      <c r="BP565" s="81" t="e">
        <f>IF(COUNT(SEARCH({"xx";"xxx";"xxxx";"xxxxx";"xxxxxx";"xxxxxxx"},#REF!)),"-",BO565)</f>
        <v>#N/A</v>
      </c>
    </row>
    <row r="566" spans="3:68" ht="0.95" hidden="1" customHeight="1" x14ac:dyDescent="0.25">
      <c r="C566" s="737"/>
      <c r="D566" s="27"/>
      <c r="E566" s="710"/>
      <c r="F566" s="710"/>
      <c r="G566" s="710"/>
      <c r="H566" s="711"/>
      <c r="I566" s="27"/>
      <c r="J566" s="116"/>
      <c r="K566" s="116"/>
      <c r="L566" s="89"/>
      <c r="M566" s="287"/>
      <c r="N566" s="124"/>
      <c r="O566" s="58"/>
      <c r="P566"/>
      <c r="Q566" s="138">
        <v>1</v>
      </c>
      <c r="S566" s="138">
        <v>1</v>
      </c>
      <c r="T566" s="138">
        <v>1</v>
      </c>
      <c r="W566" s="701"/>
      <c r="X566" s="442" t="s">
        <v>25</v>
      </c>
      <c r="Y566" s="677" t="str">
        <f t="shared" ca="1" si="254"/>
        <v/>
      </c>
      <c r="Z566" s="677"/>
      <c r="AA566" s="677"/>
      <c r="AB566" s="678"/>
      <c r="AC566" s="442" t="s">
        <v>25</v>
      </c>
      <c r="AD566" s="677" t="str">
        <f t="shared" si="255"/>
        <v/>
      </c>
      <c r="AE566" s="677"/>
      <c r="AF566" s="677"/>
      <c r="AG566" s="678"/>
      <c r="AH566" s="454" t="str">
        <f t="shared" si="256"/>
        <v/>
      </c>
      <c r="AI566" s="454" t="str">
        <f t="shared" si="257"/>
        <v/>
      </c>
      <c r="AL566" s="449" t="str">
        <f t="shared" ca="1" si="258"/>
        <v/>
      </c>
      <c r="AM566" s="449" t="str">
        <f t="shared" si="259"/>
        <v/>
      </c>
      <c r="AN566" s="450" t="str">
        <f t="shared" si="252"/>
        <v/>
      </c>
      <c r="AO566" s="451" t="str">
        <f t="shared" si="253"/>
        <v/>
      </c>
      <c r="AP566" s="447">
        <f t="shared" si="260"/>
        <v>0</v>
      </c>
      <c r="AT566" s="447">
        <v>2</v>
      </c>
      <c r="AU566" s="448" t="str">
        <f t="shared" si="261"/>
        <v/>
      </c>
      <c r="AV566" s="448" t="str">
        <f t="shared" si="261"/>
        <v/>
      </c>
      <c r="AW566" s="448" t="str">
        <f t="shared" si="261"/>
        <v/>
      </c>
      <c r="AX566" s="448" t="str">
        <f t="shared" si="261"/>
        <v/>
      </c>
      <c r="BI566"/>
      <c r="BJ566"/>
      <c r="BM566" s="80">
        <f t="shared" si="262"/>
        <v>2</v>
      </c>
      <c r="BN566" s="80" t="str">
        <f>IF(BF566=$AP$14,BI566,"xxx")</f>
        <v>xxx</v>
      </c>
      <c r="BO566" s="80" t="e">
        <f t="shared" si="263"/>
        <v>#N/A</v>
      </c>
      <c r="BP566" s="81" t="e">
        <f>IF(COUNT(SEARCH({"xx";"xxx";"xxxx";"xxxxx";"xxxxxx";"xxxxxxx"},#REF!)),"-",BO566)</f>
        <v>#N/A</v>
      </c>
    </row>
    <row r="567" spans="3:68" ht="0.95" hidden="1" customHeight="1" x14ac:dyDescent="0.25">
      <c r="C567" s="737"/>
      <c r="D567" s="27"/>
      <c r="E567" s="710"/>
      <c r="F567" s="710"/>
      <c r="G567" s="710"/>
      <c r="H567" s="711"/>
      <c r="I567" s="27"/>
      <c r="J567" s="116"/>
      <c r="K567" s="116"/>
      <c r="L567" s="89"/>
      <c r="M567" s="287"/>
      <c r="N567" s="124"/>
      <c r="O567" s="58"/>
      <c r="P567"/>
      <c r="Q567" s="138">
        <v>1</v>
      </c>
      <c r="S567" s="138">
        <v>1</v>
      </c>
      <c r="T567" s="138">
        <v>1</v>
      </c>
      <c r="W567" s="701"/>
      <c r="X567" s="442" t="s">
        <v>25</v>
      </c>
      <c r="Y567" s="677" t="str">
        <f t="shared" ca="1" si="254"/>
        <v/>
      </c>
      <c r="Z567" s="677"/>
      <c r="AA567" s="677"/>
      <c r="AB567" s="678"/>
      <c r="AC567" s="442" t="s">
        <v>25</v>
      </c>
      <c r="AD567" s="677" t="str">
        <f t="shared" si="255"/>
        <v/>
      </c>
      <c r="AE567" s="677"/>
      <c r="AF567" s="677"/>
      <c r="AG567" s="678"/>
      <c r="AH567" s="454" t="str">
        <f t="shared" si="256"/>
        <v/>
      </c>
      <c r="AI567" s="454" t="str">
        <f t="shared" si="257"/>
        <v/>
      </c>
      <c r="AL567" s="449" t="str">
        <f t="shared" ca="1" si="258"/>
        <v/>
      </c>
      <c r="AM567" s="449" t="str">
        <f t="shared" si="259"/>
        <v/>
      </c>
      <c r="AN567" s="450" t="str">
        <f t="shared" si="252"/>
        <v/>
      </c>
      <c r="AO567" s="451" t="str">
        <f t="shared" si="253"/>
        <v/>
      </c>
      <c r="AP567" s="447">
        <f t="shared" si="260"/>
        <v>0</v>
      </c>
      <c r="AT567" s="447">
        <v>3</v>
      </c>
      <c r="AU567" s="448" t="str">
        <f t="shared" si="261"/>
        <v/>
      </c>
      <c r="AV567" s="448" t="str">
        <f t="shared" si="261"/>
        <v/>
      </c>
      <c r="AW567" s="448" t="str">
        <f t="shared" si="261"/>
        <v/>
      </c>
      <c r="AX567" s="448" t="str">
        <f t="shared" si="261"/>
        <v/>
      </c>
      <c r="BI567"/>
      <c r="BJ567"/>
      <c r="BM567" s="80">
        <f t="shared" si="262"/>
        <v>3</v>
      </c>
      <c r="BN567" s="80" t="str">
        <f>IF(BF567=$AP$14,BI567,"xxxx")</f>
        <v>xxxx</v>
      </c>
      <c r="BO567" s="80" t="e">
        <f t="shared" si="263"/>
        <v>#N/A</v>
      </c>
      <c r="BP567" s="81" t="e">
        <f>IF(COUNT(SEARCH({"xx";"xxx";"xxxx";"xxxxx";"xxxxxx";"xxxxxxx"},#REF!)),"-",BO567)</f>
        <v>#N/A</v>
      </c>
    </row>
    <row r="568" spans="3:68" ht="0.95" hidden="1" customHeight="1" x14ac:dyDescent="0.25">
      <c r="C568" s="737"/>
      <c r="D568" s="27"/>
      <c r="E568" s="710"/>
      <c r="F568" s="710"/>
      <c r="G568" s="710"/>
      <c r="H568" s="711"/>
      <c r="I568" s="27"/>
      <c r="J568" s="116"/>
      <c r="K568" s="116"/>
      <c r="L568" s="89"/>
      <c r="M568" s="287"/>
      <c r="N568" s="124"/>
      <c r="O568" s="58"/>
      <c r="P568"/>
      <c r="Q568" s="138">
        <v>1</v>
      </c>
      <c r="S568" s="138">
        <v>1</v>
      </c>
      <c r="T568" s="138">
        <v>1</v>
      </c>
      <c r="W568" s="701"/>
      <c r="X568" s="442" t="s">
        <v>25</v>
      </c>
      <c r="Y568" s="677" t="str">
        <f t="shared" ca="1" si="254"/>
        <v/>
      </c>
      <c r="Z568" s="677"/>
      <c r="AA568" s="677"/>
      <c r="AB568" s="678"/>
      <c r="AC568" s="442" t="s">
        <v>25</v>
      </c>
      <c r="AD568" s="677" t="str">
        <f t="shared" si="255"/>
        <v/>
      </c>
      <c r="AE568" s="677"/>
      <c r="AF568" s="677"/>
      <c r="AG568" s="678"/>
      <c r="AH568" s="454" t="str">
        <f t="shared" si="256"/>
        <v/>
      </c>
      <c r="AI568" s="454" t="str">
        <f t="shared" si="257"/>
        <v/>
      </c>
      <c r="AL568" s="449" t="str">
        <f t="shared" ca="1" si="258"/>
        <v/>
      </c>
      <c r="AM568" s="449" t="str">
        <f t="shared" si="259"/>
        <v/>
      </c>
      <c r="AN568" s="450" t="str">
        <f t="shared" si="252"/>
        <v/>
      </c>
      <c r="AO568" s="451" t="str">
        <f t="shared" si="253"/>
        <v/>
      </c>
      <c r="AP568" s="447">
        <f t="shared" si="260"/>
        <v>0</v>
      </c>
      <c r="AT568" s="447">
        <v>4</v>
      </c>
      <c r="AU568" s="448" t="str">
        <f t="shared" si="261"/>
        <v/>
      </c>
      <c r="AV568" s="448" t="str">
        <f t="shared" si="261"/>
        <v/>
      </c>
      <c r="AW568" s="448" t="str">
        <f t="shared" si="261"/>
        <v/>
      </c>
      <c r="AX568" s="448" t="str">
        <f t="shared" si="261"/>
        <v/>
      </c>
      <c r="BI568"/>
      <c r="BJ568"/>
      <c r="BM568" s="80">
        <f t="shared" si="262"/>
        <v>4</v>
      </c>
      <c r="BN568" s="80" t="str">
        <f>IF(BF568=$AP$14,BI568,"xxxxx")</f>
        <v>xxxxx</v>
      </c>
      <c r="BO568" s="80" t="e">
        <f t="shared" si="263"/>
        <v>#N/A</v>
      </c>
      <c r="BP568" s="81" t="e">
        <f>IF(COUNT(SEARCH({"xx";"xxx";"xxxx";"xxxxx";"xxxxxx";"xxxxxxx"},#REF!)),"-",BO568)</f>
        <v>#N/A</v>
      </c>
    </row>
    <row r="569" spans="3:68" ht="0.95" hidden="1" customHeight="1" x14ac:dyDescent="0.25">
      <c r="C569" s="737"/>
      <c r="D569" s="27"/>
      <c r="E569" s="710"/>
      <c r="F569" s="710"/>
      <c r="G569" s="710"/>
      <c r="H569" s="711"/>
      <c r="I569" s="27"/>
      <c r="J569" s="116"/>
      <c r="K569" s="116"/>
      <c r="L569" s="89"/>
      <c r="M569" s="287"/>
      <c r="N569" s="124"/>
      <c r="O569" s="58"/>
      <c r="P569"/>
      <c r="Q569" s="138">
        <v>1</v>
      </c>
      <c r="S569" s="138">
        <v>1</v>
      </c>
      <c r="T569" s="138">
        <v>1</v>
      </c>
      <c r="W569" s="701"/>
      <c r="X569" s="442" t="s">
        <v>25</v>
      </c>
      <c r="Y569" s="677" t="str">
        <f t="shared" ca="1" si="254"/>
        <v/>
      </c>
      <c r="Z569" s="677"/>
      <c r="AA569" s="677"/>
      <c r="AB569" s="678"/>
      <c r="AC569" s="442" t="s">
        <v>25</v>
      </c>
      <c r="AD569" s="677" t="str">
        <f t="shared" si="255"/>
        <v/>
      </c>
      <c r="AE569" s="677"/>
      <c r="AF569" s="677"/>
      <c r="AG569" s="678"/>
      <c r="AH569" s="454" t="str">
        <f t="shared" si="256"/>
        <v/>
      </c>
      <c r="AI569" s="454" t="str">
        <f t="shared" si="257"/>
        <v/>
      </c>
      <c r="AL569" s="449" t="str">
        <f t="shared" ca="1" si="258"/>
        <v/>
      </c>
      <c r="AM569" s="449" t="str">
        <f t="shared" si="259"/>
        <v/>
      </c>
      <c r="AN569" s="450" t="str">
        <f t="shared" si="252"/>
        <v/>
      </c>
      <c r="AO569" s="451" t="str">
        <f t="shared" si="253"/>
        <v/>
      </c>
      <c r="AP569" s="447">
        <f t="shared" si="260"/>
        <v>0</v>
      </c>
      <c r="AT569" s="447">
        <v>5</v>
      </c>
      <c r="AU569" s="448" t="str">
        <f t="shared" si="261"/>
        <v/>
      </c>
      <c r="AV569" s="448" t="str">
        <f t="shared" si="261"/>
        <v/>
      </c>
      <c r="AW569" s="448" t="str">
        <f t="shared" si="261"/>
        <v/>
      </c>
      <c r="AX569" s="448" t="str">
        <f t="shared" si="261"/>
        <v/>
      </c>
      <c r="BI569"/>
      <c r="BJ569"/>
      <c r="BM569" s="80">
        <f t="shared" si="262"/>
        <v>5</v>
      </c>
      <c r="BN569" s="80" t="str">
        <f>IF(BF569=$AP$14,BI569,"xxxxxx")</f>
        <v>xxxxxx</v>
      </c>
      <c r="BO569" s="80" t="e">
        <f t="shared" si="263"/>
        <v>#N/A</v>
      </c>
      <c r="BP569" s="81" t="e">
        <f>IF(COUNT(SEARCH({"xx";"xxx";"xxxx";"xxxxx";"xxxxxx";"xxxxxxx"},#REF!)),"-",BO569)</f>
        <v>#N/A</v>
      </c>
    </row>
    <row r="570" spans="3:68" ht="0.95" hidden="1" customHeight="1" x14ac:dyDescent="0.25">
      <c r="C570" s="738"/>
      <c r="D570" s="27"/>
      <c r="E570" s="710"/>
      <c r="F570" s="710"/>
      <c r="G570" s="710"/>
      <c r="H570" s="711"/>
      <c r="I570" s="27"/>
      <c r="J570" s="116"/>
      <c r="K570" s="116"/>
      <c r="L570" s="89"/>
      <c r="M570" s="287"/>
      <c r="N570" s="124"/>
      <c r="O570" s="58"/>
      <c r="P570"/>
      <c r="Q570" s="138">
        <v>1</v>
      </c>
      <c r="S570" s="138">
        <v>1</v>
      </c>
      <c r="T570" s="138">
        <v>1</v>
      </c>
      <c r="W570" s="702"/>
      <c r="X570" s="452" t="s">
        <v>25</v>
      </c>
      <c r="Y570" s="687" t="str">
        <f t="shared" ca="1" si="254"/>
        <v/>
      </c>
      <c r="Z570" s="687"/>
      <c r="AA570" s="687"/>
      <c r="AB570" s="688"/>
      <c r="AC570" s="452" t="s">
        <v>25</v>
      </c>
      <c r="AD570" s="687" t="str">
        <f t="shared" si="255"/>
        <v/>
      </c>
      <c r="AE570" s="687"/>
      <c r="AF570" s="687"/>
      <c r="AG570" s="688"/>
      <c r="AH570" s="454" t="str">
        <f t="shared" si="256"/>
        <v/>
      </c>
      <c r="AI570" s="454" t="str">
        <f t="shared" si="257"/>
        <v/>
      </c>
      <c r="AL570" s="449" t="str">
        <f t="shared" ca="1" si="258"/>
        <v/>
      </c>
      <c r="AM570" s="449" t="str">
        <f t="shared" si="259"/>
        <v/>
      </c>
      <c r="AN570" s="450" t="str">
        <f t="shared" si="252"/>
        <v/>
      </c>
      <c r="AO570" s="451" t="str">
        <f t="shared" si="253"/>
        <v/>
      </c>
      <c r="AP570" s="447">
        <f t="shared" si="260"/>
        <v>0</v>
      </c>
      <c r="AT570" s="447">
        <v>6</v>
      </c>
      <c r="AU570" s="448" t="str">
        <f t="shared" si="261"/>
        <v/>
      </c>
      <c r="AV570" s="448" t="str">
        <f t="shared" si="261"/>
        <v/>
      </c>
      <c r="AW570" s="448" t="str">
        <f t="shared" si="261"/>
        <v/>
      </c>
      <c r="AX570" s="448" t="str">
        <f t="shared" si="261"/>
        <v/>
      </c>
      <c r="BI570"/>
      <c r="BJ570"/>
      <c r="BM570" s="80">
        <f t="shared" si="262"/>
        <v>6</v>
      </c>
      <c r="BN570" s="80" t="str">
        <f>IF(BF570=$AP$14,BI570,"xxxxxxx")</f>
        <v>xxxxxxx</v>
      </c>
      <c r="BO570" s="80" t="e">
        <f t="shared" si="263"/>
        <v>#N/A</v>
      </c>
      <c r="BP570" s="81" t="b">
        <f>IF(COUNT(SEARCH({"XX";"XXX";"XXXX";"XXXXX";"XXXXXX";"XXXXXXX"},BO570)),BO570)</f>
        <v>0</v>
      </c>
    </row>
    <row r="571" spans="3:68" ht="39.950000000000003" hidden="1" customHeight="1" x14ac:dyDescent="0.25">
      <c r="C571" s="649" t="str">
        <f>W571</f>
        <v>Risques pertinents pour la garantie considérée</v>
      </c>
      <c r="D571" s="639" t="str">
        <f>X571</f>
        <v>Actions REDD+ du Module 1 (toutes les actions ne présentent pas forcément des risques pertinents pour la garantie considérée)</v>
      </c>
      <c r="E571" s="640"/>
      <c r="F571" s="640"/>
      <c r="G571" s="640"/>
      <c r="H571" s="641"/>
      <c r="I571" s="288"/>
      <c r="J571" s="281" t="str">
        <f>AC571</f>
        <v>Risques</v>
      </c>
      <c r="K571" s="639" t="str">
        <f>AH571</f>
        <v>Estimation des risques</v>
      </c>
      <c r="L571" s="640"/>
      <c r="M571" s="640"/>
      <c r="N571" s="641"/>
      <c r="O571" s="72"/>
      <c r="P571"/>
      <c r="Q571" s="137" t="s">
        <v>79</v>
      </c>
      <c r="S571" s="137" t="s">
        <v>79</v>
      </c>
      <c r="W571" s="721" t="str">
        <f>$W$95</f>
        <v>Risques pertinents pour la garantie considérée</v>
      </c>
      <c r="X571" s="684" t="str">
        <f>$X$95</f>
        <v>Actions REDD+ du Module 1 (toutes les actions ne présentent pas forcément des risques pertinents pour la garantie considérée)</v>
      </c>
      <c r="Y571" s="686"/>
      <c r="Z571" s="686"/>
      <c r="AA571" s="686"/>
      <c r="AB571" s="685"/>
      <c r="AC571" s="684" t="str">
        <f>$AC$95</f>
        <v>Risques</v>
      </c>
      <c r="AD571" s="686"/>
      <c r="AE571" s="686"/>
      <c r="AF571" s="686"/>
      <c r="AG571" s="685"/>
      <c r="AH571" s="684" t="str">
        <f>$AH$95</f>
        <v>Estimation des risques</v>
      </c>
      <c r="AI571" s="685"/>
      <c r="AL571" s="137" t="s">
        <v>83</v>
      </c>
      <c r="AR571" s="137" t="s">
        <v>81</v>
      </c>
      <c r="AU571" s="137" t="s">
        <v>77</v>
      </c>
      <c r="BI571"/>
      <c r="BJ571"/>
      <c r="BM571" s="80"/>
      <c r="BN571" s="79"/>
      <c r="BO571" s="79"/>
      <c r="BP571" s="79"/>
    </row>
    <row r="572" spans="3:68" ht="54.95" hidden="1" customHeight="1" x14ac:dyDescent="0.25">
      <c r="C572" s="650"/>
      <c r="D572" s="672" t="str">
        <f>LOOKUP($Q$572,$AE$589:$AF$591)</f>
        <v>CLIQUEZ POUR UN EXEMPLE:</v>
      </c>
      <c r="E572" s="673"/>
      <c r="F572" s="673"/>
      <c r="G572" s="673"/>
      <c r="H572" s="674"/>
      <c r="I572" s="285"/>
      <c r="J572" s="323" t="str">
        <f>LOOKUP(Q572,AE589:AE591,AG589:AG591)</f>
        <v>(Pour voir un exemple de risque, sélectionnez tout d'abord un exemple d’action REDD+ dans la liste déroulante de gauche.)</v>
      </c>
      <c r="K572" s="728" t="str">
        <f>AH572</f>
        <v>Probabilité</v>
      </c>
      <c r="L572" s="729"/>
      <c r="M572" s="728" t="str">
        <f>AI572</f>
        <v>Impact</v>
      </c>
      <c r="N572" s="729"/>
      <c r="O572" s="58"/>
      <c r="P572"/>
      <c r="Q572" s="435">
        <v>1</v>
      </c>
      <c r="R572" s="436" t="s">
        <v>59</v>
      </c>
      <c r="S572" s="437" t="str">
        <f>S564</f>
        <v>Probability</v>
      </c>
      <c r="T572" s="437" t="str">
        <f>T564</f>
        <v>Impact</v>
      </c>
      <c r="W572" s="722"/>
      <c r="X572" s="438"/>
      <c r="Y572" s="703"/>
      <c r="Z572" s="703"/>
      <c r="AA572" s="703"/>
      <c r="AB572" s="704"/>
      <c r="AC572" s="438"/>
      <c r="AD572" s="706"/>
      <c r="AE572" s="706"/>
      <c r="AF572" s="706"/>
      <c r="AG572" s="707"/>
      <c r="AH572" s="493" t="str">
        <f>$AH$96</f>
        <v>Probabilité</v>
      </c>
      <c r="AI572" s="493" t="str">
        <f>$AI$96</f>
        <v>Impact</v>
      </c>
      <c r="AL572" s="437" t="str">
        <f>$X$95</f>
        <v>Actions REDD+ du Module 1 (toutes les actions ne présentent pas forcément des risques pertinents pour la garantie considérée)</v>
      </c>
      <c r="AM572" s="437" t="str">
        <f>$AC$95</f>
        <v>Risques</v>
      </c>
      <c r="AN572" s="437" t="str">
        <f>$AH$96</f>
        <v>Probabilité</v>
      </c>
      <c r="AO572" s="437" t="str">
        <f>$AI$96</f>
        <v>Impact</v>
      </c>
      <c r="AP572" s="441" t="s">
        <v>80</v>
      </c>
      <c r="AR572" s="138">
        <f>MAX(AP573:AP582)</f>
        <v>0</v>
      </c>
      <c r="AT572" s="441" t="s">
        <v>82</v>
      </c>
      <c r="AU572" s="437" t="str">
        <f>$X$95</f>
        <v>Actions REDD+ du Module 1 (toutes les actions ne présentent pas forcément des risques pertinents pour la garantie considérée)</v>
      </c>
      <c r="AV572" s="437" t="str">
        <f>$AC$95</f>
        <v>Risques</v>
      </c>
      <c r="AW572" s="437" t="str">
        <f>$AH$96</f>
        <v>Probabilité</v>
      </c>
      <c r="AX572" s="437" t="str">
        <f>$AI$96</f>
        <v>Impact</v>
      </c>
      <c r="BI572"/>
      <c r="BJ572"/>
      <c r="BM572" s="78" t="s">
        <v>28</v>
      </c>
      <c r="BN572" s="78" t="s">
        <v>38</v>
      </c>
      <c r="BO572" s="78" t="s">
        <v>36</v>
      </c>
      <c r="BP572" s="79"/>
    </row>
    <row r="573" spans="3:68" ht="37.5" hidden="1" customHeight="1" x14ac:dyDescent="0.25">
      <c r="C573" s="650"/>
      <c r="D573" s="126"/>
      <c r="E573" s="671"/>
      <c r="F573" s="671"/>
      <c r="G573" s="671"/>
      <c r="H573" s="671"/>
      <c r="I573" s="306" t="s">
        <v>25</v>
      </c>
      <c r="J573" s="284" t="s">
        <v>20</v>
      </c>
      <c r="K573" s="581"/>
      <c r="L573" s="586"/>
      <c r="M573" s="586"/>
      <c r="N573" s="586"/>
      <c r="O573" s="58"/>
      <c r="P573"/>
      <c r="Q573" s="138">
        <v>1</v>
      </c>
      <c r="S573" s="139">
        <v>1</v>
      </c>
      <c r="T573" s="453">
        <v>1</v>
      </c>
      <c r="W573" s="722"/>
      <c r="X573" s="442" t="s">
        <v>25</v>
      </c>
      <c r="Y573" s="687" t="str">
        <f>LOOKUP(Q573,$AG$13:$AG$29,$AH$13:$AH$29)</f>
        <v/>
      </c>
      <c r="Z573" s="687"/>
      <c r="AA573" s="687"/>
      <c r="AB573" s="688"/>
      <c r="AC573" s="442" t="s">
        <v>25</v>
      </c>
      <c r="AD573" s="677" t="str">
        <f t="shared" ref="AD573:AD582" si="264">IF(J573=0,"",J573)</f>
        <v/>
      </c>
      <c r="AE573" s="677"/>
      <c r="AF573" s="677"/>
      <c r="AG573" s="678"/>
      <c r="AH573" s="454" t="str">
        <f>LOOKUP(S573,$AL$13:$AL$16,$AM$13:$AM$16)</f>
        <v/>
      </c>
      <c r="AI573" s="454" t="str">
        <f>LOOKUP(T573,$AL$13:$AL$16,$AN$13:$AN$16)</f>
        <v/>
      </c>
      <c r="AL573" s="444" t="str">
        <f t="shared" ref="AL573:AL578" si="265">Y573</f>
        <v/>
      </c>
      <c r="AM573" s="444" t="str">
        <f t="shared" ref="AM573:AM578" si="266">AD573</f>
        <v/>
      </c>
      <c r="AN573" s="446" t="str">
        <f t="shared" ref="AN573:AN578" si="267">AH573</f>
        <v/>
      </c>
      <c r="AO573" s="446" t="str">
        <f t="shared" ref="AO573:AO578" si="268">AI573</f>
        <v/>
      </c>
      <c r="AP573" s="447">
        <f t="shared" ref="AP573:AP578" si="269">SUM(AND(AN573=$AO$34, AO573=$AP$34),AP572)</f>
        <v>0</v>
      </c>
      <c r="AT573" s="447">
        <v>1</v>
      </c>
      <c r="AU573" s="448" t="str">
        <f t="array" ref="AU573">IF($AT573&gt;$AR$572,"",INDEX(AL$573:AL$582,MATCH($AT573,$AP$573:$AP$582,0)))</f>
        <v/>
      </c>
      <c r="AV573" s="448" t="str">
        <f t="array" ref="AV573">IF($AT573&gt;$AR$572,"",INDEX(AM$573:AM$582,MATCH($AT573,$AP$573:$AP$582,0)))</f>
        <v/>
      </c>
      <c r="AW573" s="448" t="str">
        <f t="array" ref="AW573">IF($AT573&gt;$AR$572,"",INDEX(AN$573:AN$582,MATCH($AT573,$AP$573:$AP$582,0)))</f>
        <v/>
      </c>
      <c r="AX573" s="448" t="str">
        <f t="array" ref="AX573">IF($AT573&gt;$AR$572,"",INDEX(AO$573:AO$582,MATCH($AT573,$AP$573:$AP$582,0)))</f>
        <v/>
      </c>
      <c r="BI573"/>
      <c r="BJ573"/>
      <c r="BM573" s="80">
        <f t="shared" ref="BM573:BM582" si="270">COUNTIF($BN$97:$BN$102,"&lt;="&amp;BN573)</f>
        <v>1</v>
      </c>
      <c r="BN573" s="80" t="str">
        <f>IF(BF573=$AP$14,BI573,"xx")</f>
        <v>xx</v>
      </c>
      <c r="BO573" s="80" t="e">
        <f t="shared" ref="BO573:BO582" si="271">VLOOKUP(ROW()-ROW($BO$96),$BM$97:$BN$102,2,FALSE)</f>
        <v>#N/A</v>
      </c>
      <c r="BP573" s="79"/>
    </row>
    <row r="574" spans="3:68" ht="37.5" hidden="1" customHeight="1" x14ac:dyDescent="0.25">
      <c r="C574" s="650"/>
      <c r="D574" s="27"/>
      <c r="E574" s="635"/>
      <c r="F574" s="635"/>
      <c r="G574" s="635"/>
      <c r="H574" s="635"/>
      <c r="I574" s="27" t="s">
        <v>25</v>
      </c>
      <c r="J574" s="284" t="s">
        <v>20</v>
      </c>
      <c r="K574" s="581"/>
      <c r="L574" s="586"/>
      <c r="M574" s="586"/>
      <c r="N574" s="586"/>
      <c r="O574" s="58"/>
      <c r="P574"/>
      <c r="Q574" s="138">
        <v>1</v>
      </c>
      <c r="S574" s="139">
        <v>1</v>
      </c>
      <c r="T574" s="453">
        <v>1</v>
      </c>
      <c r="W574" s="722"/>
      <c r="X574" s="442" t="s">
        <v>25</v>
      </c>
      <c r="Y574" s="687" t="str">
        <f t="shared" ref="Y574:Y582" si="272">LOOKUP(Q574,$AG$13:$AG$29,$AH$13:$AH$29)</f>
        <v/>
      </c>
      <c r="Z574" s="687"/>
      <c r="AA574" s="687"/>
      <c r="AB574" s="688"/>
      <c r="AC574" s="442" t="s">
        <v>25</v>
      </c>
      <c r="AD574" s="677" t="str">
        <f t="shared" si="264"/>
        <v/>
      </c>
      <c r="AE574" s="677"/>
      <c r="AF574" s="677"/>
      <c r="AG574" s="678"/>
      <c r="AH574" s="454" t="str">
        <f t="shared" ref="AH574:AH582" si="273">LOOKUP(S574,$AL$13:$AL$16,$AM$13:$AM$16)</f>
        <v/>
      </c>
      <c r="AI574" s="454" t="str">
        <f t="shared" ref="AI574:AI582" si="274">LOOKUP(T574,$AL$13:$AL$16,$AN$13:$AN$16)</f>
        <v/>
      </c>
      <c r="AL574" s="449" t="str">
        <f t="shared" si="265"/>
        <v/>
      </c>
      <c r="AM574" s="449" t="str">
        <f t="shared" si="266"/>
        <v/>
      </c>
      <c r="AN574" s="451" t="str">
        <f t="shared" si="267"/>
        <v/>
      </c>
      <c r="AO574" s="451" t="str">
        <f t="shared" si="268"/>
        <v/>
      </c>
      <c r="AP574" s="447">
        <f t="shared" si="269"/>
        <v>0</v>
      </c>
      <c r="AT574" s="447">
        <v>2</v>
      </c>
      <c r="AU574" s="448" t="str">
        <f t="array" ref="AU574">IF($AT574&gt;$AR$572,"",INDEX(AL$573:AL$582,MATCH($AT574,$AP$573:$AP$582,0)))</f>
        <v/>
      </c>
      <c r="AV574" s="448" t="str">
        <f t="array" ref="AV574">IF($AT574&gt;$AR$572,"",INDEX(AM$573:AM$582,MATCH($AT574,$AP$573:$AP$582,0)))</f>
        <v/>
      </c>
      <c r="AW574" s="448" t="str">
        <f t="array" ref="AW574">IF($AT574&gt;$AR$572,"",INDEX(AN$573:AN$582,MATCH($AT574,$AP$573:$AP$582,0)))</f>
        <v/>
      </c>
      <c r="AX574" s="448" t="str">
        <f t="array" ref="AX574">IF($AT574&gt;$AR$572,"",INDEX(AO$573:AO$582,MATCH($AT574,$AP$573:$AP$582,0)))</f>
        <v/>
      </c>
      <c r="BI574"/>
      <c r="BJ574"/>
      <c r="BM574" s="80">
        <f t="shared" si="270"/>
        <v>2</v>
      </c>
      <c r="BN574" s="80" t="str">
        <f>IF(BF574=$AP$14,BI574,"xxx")</f>
        <v>xxx</v>
      </c>
      <c r="BO574" s="80" t="e">
        <f t="shared" si="271"/>
        <v>#N/A</v>
      </c>
      <c r="BP574" s="79"/>
    </row>
    <row r="575" spans="3:68" ht="37.5" hidden="1" customHeight="1" x14ac:dyDescent="0.25">
      <c r="C575" s="650"/>
      <c r="D575" s="27"/>
      <c r="E575" s="635"/>
      <c r="F575" s="635"/>
      <c r="G575" s="635"/>
      <c r="H575" s="635"/>
      <c r="I575" s="27" t="s">
        <v>25</v>
      </c>
      <c r="J575" s="284" t="s">
        <v>20</v>
      </c>
      <c r="K575" s="581"/>
      <c r="L575" s="586"/>
      <c r="M575" s="586"/>
      <c r="N575" s="586"/>
      <c r="O575" s="58"/>
      <c r="P575"/>
      <c r="Q575" s="138">
        <v>1</v>
      </c>
      <c r="S575" s="139">
        <v>1</v>
      </c>
      <c r="T575" s="453">
        <v>1</v>
      </c>
      <c r="W575" s="722"/>
      <c r="X575" s="442" t="s">
        <v>25</v>
      </c>
      <c r="Y575" s="687" t="str">
        <f t="shared" si="272"/>
        <v/>
      </c>
      <c r="Z575" s="687"/>
      <c r="AA575" s="687"/>
      <c r="AB575" s="688"/>
      <c r="AC575" s="442" t="s">
        <v>25</v>
      </c>
      <c r="AD575" s="677" t="str">
        <f t="shared" si="264"/>
        <v/>
      </c>
      <c r="AE575" s="677"/>
      <c r="AF575" s="677"/>
      <c r="AG575" s="678"/>
      <c r="AH575" s="454" t="str">
        <f t="shared" si="273"/>
        <v/>
      </c>
      <c r="AI575" s="454" t="str">
        <f t="shared" si="274"/>
        <v/>
      </c>
      <c r="AL575" s="449" t="str">
        <f t="shared" si="265"/>
        <v/>
      </c>
      <c r="AM575" s="449" t="str">
        <f t="shared" si="266"/>
        <v/>
      </c>
      <c r="AN575" s="451" t="str">
        <f t="shared" si="267"/>
        <v/>
      </c>
      <c r="AO575" s="451" t="str">
        <f t="shared" si="268"/>
        <v/>
      </c>
      <c r="AP575" s="447">
        <f t="shared" si="269"/>
        <v>0</v>
      </c>
      <c r="AT575" s="447">
        <v>3</v>
      </c>
      <c r="AU575" s="448" t="str">
        <f t="array" ref="AU575">IF($AT575&gt;$AR$572,"",INDEX(AL$573:AL$582,MATCH($AT575,$AP$573:$AP$582,0)))</f>
        <v/>
      </c>
      <c r="AV575" s="448" t="str">
        <f t="array" ref="AV575">IF($AT575&gt;$AR$572,"",INDEX(AM$573:AM$582,MATCH($AT575,$AP$573:$AP$582,0)))</f>
        <v/>
      </c>
      <c r="AW575" s="448" t="str">
        <f t="array" ref="AW575">IF($AT575&gt;$AR$572,"",INDEX(AN$573:AN$582,MATCH($AT575,$AP$573:$AP$582,0)))</f>
        <v/>
      </c>
      <c r="AX575" s="448" t="str">
        <f t="array" ref="AX575">IF($AT575&gt;$AR$572,"",INDEX(AO$573:AO$582,MATCH($AT575,$AP$573:$AP$582,0)))</f>
        <v/>
      </c>
      <c r="BI575"/>
      <c r="BJ575"/>
      <c r="BM575" s="80">
        <f t="shared" si="270"/>
        <v>3</v>
      </c>
      <c r="BN575" s="80" t="str">
        <f>IF(BF575=$AP$14,BI575,"xxxx")</f>
        <v>xxxx</v>
      </c>
      <c r="BO575" s="80" t="e">
        <f t="shared" si="271"/>
        <v>#N/A</v>
      </c>
      <c r="BP575" s="79"/>
    </row>
    <row r="576" spans="3:68" ht="37.5" hidden="1" customHeight="1" x14ac:dyDescent="0.25">
      <c r="C576" s="650"/>
      <c r="D576" s="27"/>
      <c r="E576" s="635"/>
      <c r="F576" s="635"/>
      <c r="G576" s="635"/>
      <c r="H576" s="635"/>
      <c r="I576" s="27" t="s">
        <v>25</v>
      </c>
      <c r="J576" s="284" t="s">
        <v>20</v>
      </c>
      <c r="K576" s="581"/>
      <c r="L576" s="586"/>
      <c r="M576" s="586"/>
      <c r="N576" s="586"/>
      <c r="O576" s="58"/>
      <c r="P576"/>
      <c r="Q576" s="138">
        <v>1</v>
      </c>
      <c r="S576" s="139">
        <v>1</v>
      </c>
      <c r="T576" s="453">
        <v>1</v>
      </c>
      <c r="W576" s="722"/>
      <c r="X576" s="442" t="s">
        <v>25</v>
      </c>
      <c r="Y576" s="687" t="str">
        <f t="shared" si="272"/>
        <v/>
      </c>
      <c r="Z576" s="687"/>
      <c r="AA576" s="687"/>
      <c r="AB576" s="688"/>
      <c r="AC576" s="442" t="s">
        <v>25</v>
      </c>
      <c r="AD576" s="677" t="str">
        <f t="shared" si="264"/>
        <v/>
      </c>
      <c r="AE576" s="677"/>
      <c r="AF576" s="677"/>
      <c r="AG576" s="678"/>
      <c r="AH576" s="454" t="str">
        <f t="shared" si="273"/>
        <v/>
      </c>
      <c r="AI576" s="454" t="str">
        <f t="shared" si="274"/>
        <v/>
      </c>
      <c r="AL576" s="449" t="str">
        <f t="shared" si="265"/>
        <v/>
      </c>
      <c r="AM576" s="449" t="str">
        <f t="shared" si="266"/>
        <v/>
      </c>
      <c r="AN576" s="451" t="str">
        <f t="shared" si="267"/>
        <v/>
      </c>
      <c r="AO576" s="451" t="str">
        <f t="shared" si="268"/>
        <v/>
      </c>
      <c r="AP576" s="447">
        <f t="shared" si="269"/>
        <v>0</v>
      </c>
      <c r="AT576" s="447">
        <v>4</v>
      </c>
      <c r="AU576" s="448" t="str">
        <f t="array" ref="AU576">IF($AT576&gt;$AR$572,"",INDEX(AL$573:AL$582,MATCH($AT576,$AP$573:$AP$582,0)))</f>
        <v/>
      </c>
      <c r="AV576" s="448" t="str">
        <f t="array" ref="AV576">IF($AT576&gt;$AR$572,"",INDEX(AM$573:AM$582,MATCH($AT576,$AP$573:$AP$582,0)))</f>
        <v/>
      </c>
      <c r="AW576" s="448" t="str">
        <f t="array" ref="AW576">IF($AT576&gt;$AR$572,"",INDEX(AN$573:AN$582,MATCH($AT576,$AP$573:$AP$582,0)))</f>
        <v/>
      </c>
      <c r="AX576" s="448" t="str">
        <f t="array" ref="AX576">IF($AT576&gt;$AR$572,"",INDEX(AO$573:AO$582,MATCH($AT576,$AP$573:$AP$582,0)))</f>
        <v/>
      </c>
      <c r="BI576"/>
      <c r="BJ576"/>
      <c r="BM576" s="80">
        <f t="shared" si="270"/>
        <v>4</v>
      </c>
      <c r="BN576" s="80" t="str">
        <f>IF(BF576=$AP$14,BI576,"xxxxx")</f>
        <v>xxxxx</v>
      </c>
      <c r="BO576" s="80" t="e">
        <f t="shared" si="271"/>
        <v>#N/A</v>
      </c>
      <c r="BP576" s="79"/>
    </row>
    <row r="577" spans="3:68" ht="37.5" hidden="1" customHeight="1" x14ac:dyDescent="0.25">
      <c r="C577" s="650"/>
      <c r="D577" s="27"/>
      <c r="E577" s="635"/>
      <c r="F577" s="635"/>
      <c r="G577" s="635"/>
      <c r="H577" s="635"/>
      <c r="I577" s="27" t="s">
        <v>25</v>
      </c>
      <c r="J577" s="284" t="s">
        <v>20</v>
      </c>
      <c r="K577" s="581"/>
      <c r="L577" s="586"/>
      <c r="M577" s="586"/>
      <c r="N577" s="586"/>
      <c r="O577" s="58"/>
      <c r="P577"/>
      <c r="Q577" s="138">
        <v>1</v>
      </c>
      <c r="S577" s="139">
        <v>1</v>
      </c>
      <c r="T577" s="453">
        <v>1</v>
      </c>
      <c r="W577" s="722"/>
      <c r="X577" s="442" t="s">
        <v>25</v>
      </c>
      <c r="Y577" s="687" t="str">
        <f t="shared" si="272"/>
        <v/>
      </c>
      <c r="Z577" s="687"/>
      <c r="AA577" s="687"/>
      <c r="AB577" s="688"/>
      <c r="AC577" s="442" t="s">
        <v>25</v>
      </c>
      <c r="AD577" s="677" t="str">
        <f t="shared" si="264"/>
        <v/>
      </c>
      <c r="AE577" s="677"/>
      <c r="AF577" s="677"/>
      <c r="AG577" s="678"/>
      <c r="AH577" s="454" t="str">
        <f t="shared" si="273"/>
        <v/>
      </c>
      <c r="AI577" s="454" t="str">
        <f t="shared" si="274"/>
        <v/>
      </c>
      <c r="AL577" s="449" t="str">
        <f t="shared" si="265"/>
        <v/>
      </c>
      <c r="AM577" s="449" t="str">
        <f t="shared" si="266"/>
        <v/>
      </c>
      <c r="AN577" s="451" t="str">
        <f t="shared" si="267"/>
        <v/>
      </c>
      <c r="AO577" s="451" t="str">
        <f t="shared" si="268"/>
        <v/>
      </c>
      <c r="AP577" s="447">
        <f t="shared" si="269"/>
        <v>0</v>
      </c>
      <c r="AT577" s="447">
        <v>5</v>
      </c>
      <c r="AU577" s="448" t="str">
        <f t="array" ref="AU577">IF($AT577&gt;$AR$572,"",INDEX(AL$573:AL$582,MATCH($AT577,$AP$573:$AP$582,0)))</f>
        <v/>
      </c>
      <c r="AV577" s="448" t="str">
        <f t="array" ref="AV577">IF($AT577&gt;$AR$572,"",INDEX(AM$573:AM$582,MATCH($AT577,$AP$573:$AP$582,0)))</f>
        <v/>
      </c>
      <c r="AW577" s="448" t="str">
        <f t="array" ref="AW577">IF($AT577&gt;$AR$572,"",INDEX(AN$573:AN$582,MATCH($AT577,$AP$573:$AP$582,0)))</f>
        <v/>
      </c>
      <c r="AX577" s="448" t="str">
        <f t="array" ref="AX577">IF($AT577&gt;$AR$572,"",INDEX(AO$573:AO$582,MATCH($AT577,$AP$573:$AP$582,0)))</f>
        <v/>
      </c>
      <c r="BI577"/>
      <c r="BJ577"/>
      <c r="BM577" s="80">
        <f t="shared" si="270"/>
        <v>5</v>
      </c>
      <c r="BN577" s="80" t="str">
        <f>IF(BF577=$AP$14,BI577,"xxxxxx")</f>
        <v>xxxxxx</v>
      </c>
      <c r="BO577" s="80" t="e">
        <f t="shared" si="271"/>
        <v>#N/A</v>
      </c>
      <c r="BP577" s="79"/>
    </row>
    <row r="578" spans="3:68" ht="37.5" hidden="1" customHeight="1" x14ac:dyDescent="0.25">
      <c r="C578" s="650"/>
      <c r="D578" s="27"/>
      <c r="E578" s="635"/>
      <c r="F578" s="635"/>
      <c r="G578" s="635"/>
      <c r="H578" s="635"/>
      <c r="I578" s="27" t="s">
        <v>25</v>
      </c>
      <c r="J578" s="284"/>
      <c r="K578" s="581"/>
      <c r="L578" s="586"/>
      <c r="M578" s="586"/>
      <c r="N578" s="586"/>
      <c r="O578" s="58"/>
      <c r="P578"/>
      <c r="Q578" s="138">
        <v>1</v>
      </c>
      <c r="S578" s="139">
        <v>1</v>
      </c>
      <c r="T578" s="453">
        <v>1</v>
      </c>
      <c r="W578" s="722"/>
      <c r="X578" s="442" t="s">
        <v>25</v>
      </c>
      <c r="Y578" s="687" t="str">
        <f t="shared" si="272"/>
        <v/>
      </c>
      <c r="Z578" s="687"/>
      <c r="AA578" s="687"/>
      <c r="AB578" s="688"/>
      <c r="AC578" s="442" t="s">
        <v>25</v>
      </c>
      <c r="AD578" s="677" t="str">
        <f t="shared" si="264"/>
        <v/>
      </c>
      <c r="AE578" s="677"/>
      <c r="AF578" s="677"/>
      <c r="AG578" s="678"/>
      <c r="AH578" s="454" t="str">
        <f t="shared" si="273"/>
        <v/>
      </c>
      <c r="AI578" s="454" t="str">
        <f t="shared" si="274"/>
        <v/>
      </c>
      <c r="AL578" s="449" t="str">
        <f t="shared" si="265"/>
        <v/>
      </c>
      <c r="AM578" s="449" t="str">
        <f t="shared" si="266"/>
        <v/>
      </c>
      <c r="AN578" s="451" t="str">
        <f t="shared" si="267"/>
        <v/>
      </c>
      <c r="AO578" s="451" t="str">
        <f t="shared" si="268"/>
        <v/>
      </c>
      <c r="AP578" s="447">
        <f t="shared" si="269"/>
        <v>0</v>
      </c>
      <c r="AT578" s="447">
        <v>6</v>
      </c>
      <c r="AU578" s="448" t="str">
        <f t="array" ref="AU578">IF($AT578&gt;$AR$572,"",INDEX(AL$573:AL$582,MATCH($AT578,$AP$573:$AP$582,0)))</f>
        <v/>
      </c>
      <c r="AV578" s="448" t="str">
        <f t="array" ref="AV578">IF($AT578&gt;$AR$572,"",INDEX(AM$573:AM$582,MATCH($AT578,$AP$573:$AP$582,0)))</f>
        <v/>
      </c>
      <c r="AW578" s="448" t="str">
        <f t="array" ref="AW578">IF($AT578&gt;$AR$572,"",INDEX(AN$573:AN$582,MATCH($AT578,$AP$573:$AP$582,0)))</f>
        <v/>
      </c>
      <c r="AX578" s="448" t="str">
        <f t="array" ref="AX578">IF($AT578&gt;$AR$572,"",INDEX(AO$573:AO$582,MATCH($AT578,$AP$573:$AP$582,0)))</f>
        <v/>
      </c>
      <c r="BI578"/>
      <c r="BJ578"/>
      <c r="BM578" s="80">
        <f t="shared" si="270"/>
        <v>6</v>
      </c>
      <c r="BN578" s="80" t="str">
        <f>IF(BF578=$AP$14,BI578,"xxxxxxx")</f>
        <v>xxxxxxx</v>
      </c>
      <c r="BO578" s="80" t="e">
        <f t="shared" si="271"/>
        <v>#N/A</v>
      </c>
      <c r="BP578" s="79"/>
    </row>
    <row r="579" spans="3:68" ht="37.5" hidden="1" customHeight="1" x14ac:dyDescent="0.25">
      <c r="C579" s="650"/>
      <c r="D579" s="27"/>
      <c r="E579" s="635"/>
      <c r="F579" s="635"/>
      <c r="G579" s="635"/>
      <c r="H579" s="635"/>
      <c r="I579" s="27" t="s">
        <v>25</v>
      </c>
      <c r="J579" s="284"/>
      <c r="K579" s="581"/>
      <c r="L579" s="586"/>
      <c r="M579" s="586"/>
      <c r="N579" s="586"/>
      <c r="O579" s="58"/>
      <c r="P579"/>
      <c r="Q579" s="138">
        <v>1</v>
      </c>
      <c r="S579" s="139">
        <v>1</v>
      </c>
      <c r="T579" s="453">
        <v>1</v>
      </c>
      <c r="W579" s="722"/>
      <c r="X579" s="442" t="s">
        <v>25</v>
      </c>
      <c r="Y579" s="687" t="str">
        <f t="shared" si="272"/>
        <v/>
      </c>
      <c r="Z579" s="687"/>
      <c r="AA579" s="687"/>
      <c r="AB579" s="688"/>
      <c r="AC579" s="442" t="s">
        <v>25</v>
      </c>
      <c r="AD579" s="677" t="str">
        <f t="shared" si="264"/>
        <v/>
      </c>
      <c r="AE579" s="677"/>
      <c r="AF579" s="677"/>
      <c r="AG579" s="678"/>
      <c r="AH579" s="454" t="str">
        <f t="shared" si="273"/>
        <v/>
      </c>
      <c r="AI579" s="454" t="str">
        <f t="shared" si="274"/>
        <v/>
      </c>
      <c r="AL579" s="449" t="str">
        <f>Y579</f>
        <v/>
      </c>
      <c r="AM579" s="449" t="str">
        <f>AD579</f>
        <v/>
      </c>
      <c r="AN579" s="451" t="str">
        <f t="shared" ref="AN579:AO582" si="275">AH579</f>
        <v/>
      </c>
      <c r="AO579" s="451" t="str">
        <f t="shared" si="275"/>
        <v/>
      </c>
      <c r="AP579" s="447">
        <f>SUM(AND(AN579=$AO$34, AO579=$AP$34),AP578)</f>
        <v>0</v>
      </c>
      <c r="AT579" s="447">
        <v>7</v>
      </c>
      <c r="AU579" s="448" t="str">
        <f t="array" ref="AU579">IF($AT579&gt;$AR$572,"",INDEX(AL$573:AL$582,MATCH($AT579,$AP$573:$AP$582,0)))</f>
        <v/>
      </c>
      <c r="AV579" s="448" t="str">
        <f t="array" ref="AV579">IF($AT579&gt;$AR$572,"",INDEX(AM$573:AM$582,MATCH($AT579,$AP$573:$AP$582,0)))</f>
        <v/>
      </c>
      <c r="AW579" s="448" t="str">
        <f t="array" ref="AW579">IF($AT579&gt;$AR$572,"",INDEX(AN$573:AN$582,MATCH($AT579,$AP$573:$AP$582,0)))</f>
        <v/>
      </c>
      <c r="AX579" s="448" t="str">
        <f t="array" ref="AX579">IF($AT579&gt;$AR$572,"",INDEX(AO$573:AO$582,MATCH($AT579,$AP$573:$AP$582,0)))</f>
        <v/>
      </c>
      <c r="BI579"/>
      <c r="BJ579"/>
      <c r="BM579" s="80">
        <f t="shared" si="270"/>
        <v>6</v>
      </c>
      <c r="BN579" s="80" t="str">
        <f>IF(BF579=$AP$14,BI579,"xxxxxxx")</f>
        <v>xxxxxxx</v>
      </c>
      <c r="BO579" s="80" t="e">
        <f t="shared" si="271"/>
        <v>#N/A</v>
      </c>
      <c r="BP579" s="79"/>
    </row>
    <row r="580" spans="3:68" ht="37.5" hidden="1" customHeight="1" x14ac:dyDescent="0.25">
      <c r="C580" s="650"/>
      <c r="D580" s="27"/>
      <c r="E580" s="635"/>
      <c r="F580" s="635"/>
      <c r="G580" s="635"/>
      <c r="H580" s="635"/>
      <c r="I580" s="27" t="s">
        <v>25</v>
      </c>
      <c r="J580" s="284"/>
      <c r="K580" s="581"/>
      <c r="L580" s="586"/>
      <c r="M580" s="586"/>
      <c r="N580" s="586"/>
      <c r="O580" s="58"/>
      <c r="P580"/>
      <c r="Q580" s="138">
        <v>1</v>
      </c>
      <c r="S580" s="139">
        <v>1</v>
      </c>
      <c r="T580" s="453">
        <v>1</v>
      </c>
      <c r="W580" s="722"/>
      <c r="X580" s="442" t="s">
        <v>25</v>
      </c>
      <c r="Y580" s="687" t="str">
        <f t="shared" si="272"/>
        <v/>
      </c>
      <c r="Z580" s="687"/>
      <c r="AA580" s="687"/>
      <c r="AB580" s="688"/>
      <c r="AC580" s="442" t="s">
        <v>25</v>
      </c>
      <c r="AD580" s="677" t="str">
        <f t="shared" si="264"/>
        <v/>
      </c>
      <c r="AE580" s="677"/>
      <c r="AF580" s="677"/>
      <c r="AG580" s="678"/>
      <c r="AH580" s="454" t="str">
        <f t="shared" si="273"/>
        <v/>
      </c>
      <c r="AI580" s="454" t="str">
        <f t="shared" si="274"/>
        <v/>
      </c>
      <c r="AL580" s="449" t="str">
        <f>Y580</f>
        <v/>
      </c>
      <c r="AM580" s="449" t="str">
        <f>AD580</f>
        <v/>
      </c>
      <c r="AN580" s="451" t="str">
        <f t="shared" si="275"/>
        <v/>
      </c>
      <c r="AO580" s="451" t="str">
        <f t="shared" si="275"/>
        <v/>
      </c>
      <c r="AP580" s="447">
        <f>SUM(AND(AN580=$AO$34, AO580=$AP$34),AP579)</f>
        <v>0</v>
      </c>
      <c r="AT580" s="447">
        <v>8</v>
      </c>
      <c r="AU580" s="448" t="str">
        <f t="array" ref="AU580">IF($AT580&gt;$AR$572,"",INDEX(AL$573:AL$582,MATCH($AT580,$AP$573:$AP$582,0)))</f>
        <v/>
      </c>
      <c r="AV580" s="448" t="str">
        <f t="array" ref="AV580">IF($AT580&gt;$AR$572,"",INDEX(AM$573:AM$582,MATCH($AT580,$AP$573:$AP$582,0)))</f>
        <v/>
      </c>
      <c r="AW580" s="448" t="str">
        <f t="array" ref="AW580">IF($AT580&gt;$AR$572,"",INDEX(AN$573:AN$582,MATCH($AT580,$AP$573:$AP$582,0)))</f>
        <v/>
      </c>
      <c r="AX580" s="448" t="str">
        <f t="array" ref="AX580">IF($AT580&gt;$AR$572,"",INDEX(AO$573:AO$582,MATCH($AT580,$AP$573:$AP$582,0)))</f>
        <v/>
      </c>
      <c r="BI580"/>
      <c r="BJ580"/>
      <c r="BM580" s="80">
        <f t="shared" si="270"/>
        <v>6</v>
      </c>
      <c r="BN580" s="80" t="str">
        <f>IF(BF580=$AP$14,BI580,"xxxxxxx")</f>
        <v>xxxxxxx</v>
      </c>
      <c r="BO580" s="80" t="e">
        <f t="shared" si="271"/>
        <v>#N/A</v>
      </c>
      <c r="BP580" s="79"/>
    </row>
    <row r="581" spans="3:68" ht="37.5" hidden="1" customHeight="1" x14ac:dyDescent="0.25">
      <c r="C581" s="650"/>
      <c r="D581" s="27"/>
      <c r="E581" s="635"/>
      <c r="F581" s="635"/>
      <c r="G581" s="635"/>
      <c r="H581" s="635"/>
      <c r="I581" s="27" t="s">
        <v>25</v>
      </c>
      <c r="J581" s="284"/>
      <c r="K581" s="581"/>
      <c r="L581" s="586"/>
      <c r="M581" s="586"/>
      <c r="N581" s="586"/>
      <c r="O581" s="58"/>
      <c r="P581"/>
      <c r="Q581" s="138">
        <v>1</v>
      </c>
      <c r="S581" s="139">
        <v>1</v>
      </c>
      <c r="T581" s="453">
        <v>1</v>
      </c>
      <c r="W581" s="722"/>
      <c r="X581" s="442" t="s">
        <v>25</v>
      </c>
      <c r="Y581" s="687" t="str">
        <f t="shared" si="272"/>
        <v/>
      </c>
      <c r="Z581" s="687"/>
      <c r="AA581" s="687"/>
      <c r="AB581" s="688"/>
      <c r="AC581" s="442" t="s">
        <v>25</v>
      </c>
      <c r="AD581" s="677" t="str">
        <f t="shared" si="264"/>
        <v/>
      </c>
      <c r="AE581" s="677"/>
      <c r="AF581" s="677"/>
      <c r="AG581" s="678"/>
      <c r="AH581" s="454" t="str">
        <f t="shared" si="273"/>
        <v/>
      </c>
      <c r="AI581" s="454" t="str">
        <f t="shared" si="274"/>
        <v/>
      </c>
      <c r="AL581" s="449" t="str">
        <f>Y581</f>
        <v/>
      </c>
      <c r="AM581" s="449" t="str">
        <f>AD581</f>
        <v/>
      </c>
      <c r="AN581" s="451" t="str">
        <f t="shared" si="275"/>
        <v/>
      </c>
      <c r="AO581" s="451" t="str">
        <f t="shared" si="275"/>
        <v/>
      </c>
      <c r="AP581" s="447">
        <f>SUM(AND(AN581=$AO$34, AO581=$AP$34),AP580)</f>
        <v>0</v>
      </c>
      <c r="AT581" s="447">
        <v>9</v>
      </c>
      <c r="AU581" s="448" t="str">
        <f t="array" ref="AU581">IF($AT581&gt;$AR$572,"",INDEX(AL$573:AL$582,MATCH($AT581,$AP$573:$AP$582,0)))</f>
        <v/>
      </c>
      <c r="AV581" s="448" t="str">
        <f t="array" ref="AV581">IF($AT581&gt;$AR$572,"",INDEX(AM$573:AM$582,MATCH($AT581,$AP$573:$AP$582,0)))</f>
        <v/>
      </c>
      <c r="AW581" s="448" t="str">
        <f t="array" ref="AW581">IF($AT581&gt;$AR$572,"",INDEX(AN$573:AN$582,MATCH($AT581,$AP$573:$AP$582,0)))</f>
        <v/>
      </c>
      <c r="AX581" s="448" t="str">
        <f t="array" ref="AX581">IF($AT581&gt;$AR$572,"",INDEX(AO$573:AO$582,MATCH($AT581,$AP$573:$AP$582,0)))</f>
        <v/>
      </c>
      <c r="BI581"/>
      <c r="BJ581"/>
      <c r="BM581" s="80">
        <f t="shared" si="270"/>
        <v>6</v>
      </c>
      <c r="BN581" s="80" t="str">
        <f>IF(BF581=$AP$14,BI581,"xxxxxxx")</f>
        <v>xxxxxxx</v>
      </c>
      <c r="BO581" s="80" t="e">
        <f t="shared" si="271"/>
        <v>#N/A</v>
      </c>
      <c r="BP581" s="79"/>
    </row>
    <row r="582" spans="3:68" ht="37.5" hidden="1" customHeight="1" x14ac:dyDescent="0.25">
      <c r="C582" s="650"/>
      <c r="D582" s="27"/>
      <c r="E582" s="635"/>
      <c r="F582" s="635"/>
      <c r="G582" s="635"/>
      <c r="H582" s="635"/>
      <c r="I582" s="27" t="s">
        <v>25</v>
      </c>
      <c r="J582" s="289"/>
      <c r="K582" s="584"/>
      <c r="L582" s="586"/>
      <c r="M582" s="586"/>
      <c r="N582" s="586"/>
      <c r="O582" s="58"/>
      <c r="P582"/>
      <c r="Q582" s="138">
        <v>1</v>
      </c>
      <c r="S582" s="139">
        <v>1</v>
      </c>
      <c r="T582" s="453">
        <v>1</v>
      </c>
      <c r="W582" s="722"/>
      <c r="X582" s="442" t="s">
        <v>25</v>
      </c>
      <c r="Y582" s="687" t="str">
        <f t="shared" si="272"/>
        <v/>
      </c>
      <c r="Z582" s="687"/>
      <c r="AA582" s="687"/>
      <c r="AB582" s="688"/>
      <c r="AC582" s="442" t="s">
        <v>25</v>
      </c>
      <c r="AD582" s="677" t="str">
        <f t="shared" si="264"/>
        <v/>
      </c>
      <c r="AE582" s="677"/>
      <c r="AF582" s="677"/>
      <c r="AG582" s="678"/>
      <c r="AH582" s="454" t="str">
        <f t="shared" si="273"/>
        <v/>
      </c>
      <c r="AI582" s="454" t="str">
        <f t="shared" si="274"/>
        <v/>
      </c>
      <c r="AL582" s="449" t="str">
        <f>Y582</f>
        <v/>
      </c>
      <c r="AM582" s="449" t="str">
        <f>AD582</f>
        <v/>
      </c>
      <c r="AN582" s="451" t="str">
        <f t="shared" si="275"/>
        <v/>
      </c>
      <c r="AO582" s="451" t="str">
        <f t="shared" si="275"/>
        <v/>
      </c>
      <c r="AP582" s="447">
        <f>SUM(AND(AN582=$AO$34, AO582=$AP$34),AP581)</f>
        <v>0</v>
      </c>
      <c r="AT582" s="447">
        <v>10</v>
      </c>
      <c r="AU582" s="448" t="str">
        <f t="array" ref="AU582">IF($AT582&gt;$AR$572,"",INDEX(AL$573:AL$582,MATCH($AT582,$AP$573:$AP$582,0)))</f>
        <v/>
      </c>
      <c r="AV582" s="448" t="str">
        <f t="array" ref="AV582">IF($AT582&gt;$AR$572,"",INDEX(AM$573:AM$582,MATCH($AT582,$AP$573:$AP$582,0)))</f>
        <v/>
      </c>
      <c r="AW582" s="448" t="str">
        <f t="array" ref="AW582">IF($AT582&gt;$AR$572,"",INDEX(AN$573:AN$582,MATCH($AT582,$AP$573:$AP$582,0)))</f>
        <v/>
      </c>
      <c r="AX582" s="448" t="str">
        <f t="array" ref="AX582">IF($AT582&gt;$AR$572,"",INDEX(AO$573:AO$582,MATCH($AT582,$AP$573:$AP$582,0)))</f>
        <v/>
      </c>
      <c r="BI582"/>
      <c r="BJ582"/>
      <c r="BM582" s="80">
        <f t="shared" si="270"/>
        <v>6</v>
      </c>
      <c r="BN582" s="80" t="str">
        <f>IF(BF582=$AP$14,BI582,"xxxxxxx")</f>
        <v>xxxxxxx</v>
      </c>
      <c r="BO582" s="80" t="e">
        <f t="shared" si="271"/>
        <v>#N/A</v>
      </c>
      <c r="BP582" s="79"/>
    </row>
    <row r="583" spans="3:68" ht="0.95" hidden="1" customHeight="1" x14ac:dyDescent="0.25">
      <c r="C583" s="156"/>
      <c r="D583" s="158"/>
      <c r="E583" s="588"/>
      <c r="F583" s="588"/>
      <c r="G583" s="588"/>
      <c r="H583" s="588"/>
      <c r="I583" s="158"/>
      <c r="J583" s="158"/>
      <c r="BI583"/>
      <c r="BJ583"/>
      <c r="BM583" s="80"/>
      <c r="BN583" s="79"/>
      <c r="BO583" s="79"/>
      <c r="BP583" s="79"/>
    </row>
    <row r="584" spans="3:68" ht="0.95" hidden="1" customHeight="1" x14ac:dyDescent="0.25">
      <c r="C584" s="259"/>
      <c r="D584" s="260"/>
      <c r="E584" s="260"/>
      <c r="F584" s="260"/>
      <c r="G584" s="260"/>
      <c r="H584" s="260"/>
      <c r="I584" s="260"/>
      <c r="J584" s="260"/>
      <c r="BI584"/>
      <c r="BJ584"/>
      <c r="BM584" s="80"/>
      <c r="BN584" s="79"/>
      <c r="BO584" s="79"/>
      <c r="BP584" s="79"/>
    </row>
    <row r="585" spans="3:68" hidden="1" x14ac:dyDescent="0.25">
      <c r="C585" s="259"/>
      <c r="D585" s="260"/>
      <c r="E585" s="260"/>
      <c r="F585" s="260"/>
      <c r="G585" s="260"/>
      <c r="H585" s="260"/>
      <c r="I585" s="260"/>
      <c r="J585" s="260"/>
      <c r="BI585"/>
      <c r="BJ585"/>
      <c r="BM585" s="80"/>
      <c r="BN585" s="79"/>
      <c r="BO585" s="79"/>
      <c r="BP585" s="79"/>
    </row>
    <row r="586" spans="3:68" hidden="1" x14ac:dyDescent="0.25">
      <c r="C586" s="156"/>
      <c r="D586" s="158"/>
      <c r="E586" s="158"/>
      <c r="F586" s="158"/>
      <c r="G586" s="158"/>
      <c r="H586" s="158"/>
      <c r="I586" s="158"/>
      <c r="J586" s="158"/>
      <c r="Y586" s="455" t="s">
        <v>53</v>
      </c>
      <c r="Z586" s="457"/>
      <c r="AA586" s="118"/>
      <c r="AC586" s="455">
        <f>W586</f>
        <v>0</v>
      </c>
      <c r="AD586" s="458"/>
      <c r="AF586" s="455" t="s">
        <v>53</v>
      </c>
      <c r="AG586" s="459"/>
    </row>
    <row r="587" spans="3:68" ht="15" hidden="1" customHeight="1" x14ac:dyDescent="0.25">
      <c r="C587" s="156"/>
      <c r="D587" s="158"/>
      <c r="E587" s="158"/>
      <c r="F587" s="158"/>
      <c r="G587" s="158"/>
      <c r="H587" s="158"/>
      <c r="I587" s="158"/>
      <c r="J587" s="158"/>
      <c r="Y587" s="456"/>
      <c r="Z587" s="457"/>
      <c r="AA587" s="118"/>
      <c r="AC587" s="456"/>
      <c r="AD587" s="458"/>
      <c r="AF587" s="456"/>
      <c r="AG587" s="459"/>
    </row>
    <row r="588" spans="3:68" hidden="1" x14ac:dyDescent="0.25">
      <c r="C588" s="156"/>
      <c r="D588" s="158"/>
      <c r="E588" s="158"/>
      <c r="F588" s="158"/>
      <c r="G588" s="158"/>
      <c r="H588" s="158"/>
      <c r="I588" s="158"/>
      <c r="J588" s="158"/>
      <c r="Y588" s="460" t="s">
        <v>2</v>
      </c>
      <c r="Z588" s="460" t="s">
        <v>55</v>
      </c>
      <c r="AA588" s="118"/>
      <c r="AE588" s="410" t="s">
        <v>20</v>
      </c>
      <c r="AF588" s="461" t="s">
        <v>2</v>
      </c>
      <c r="AG588" s="377" t="s">
        <v>55</v>
      </c>
      <c r="AH588" s="462" t="s">
        <v>20</v>
      </c>
      <c r="AL588" s="335"/>
    </row>
    <row r="589" spans="3:68" hidden="1" x14ac:dyDescent="0.25">
      <c r="C589" s="156"/>
      <c r="D589" s="158"/>
      <c r="E589" s="158"/>
      <c r="F589" s="158"/>
      <c r="G589" s="158"/>
      <c r="H589" s="158"/>
      <c r="I589" s="158"/>
      <c r="J589" s="158"/>
      <c r="Y589" s="598" t="str">
        <f>$Y$113</f>
        <v>CLIQUEZ POUR UN EXEMPLE:</v>
      </c>
      <c r="Z589" s="598" t="str">
        <f>$Z$113</f>
        <v>(Pour voir un exemple de risque, sélectionnez tout d'abord un exemple d’action REDD+ dans la liste déroulante de gauche.)</v>
      </c>
      <c r="AA589" s="410" t="s">
        <v>20</v>
      </c>
      <c r="AE589" s="465">
        <v>1</v>
      </c>
      <c r="AF589" s="463" t="str">
        <f>Y589</f>
        <v>CLIQUEZ POUR UN EXEMPLE:</v>
      </c>
      <c r="AG589" s="463" t="str">
        <f>Z589</f>
        <v>(Pour voir un exemple de risque, sélectionnez tout d'abord un exemple d’action REDD+ dans la liste déroulante de gauche.)</v>
      </c>
      <c r="AH589" s="462" t="s">
        <v>20</v>
      </c>
    </row>
    <row r="590" spans="3:68" ht="15" hidden="1" customHeight="1" x14ac:dyDescent="0.25">
      <c r="Y590" s="387" t="s">
        <v>166</v>
      </c>
      <c r="Z590" s="387" t="s">
        <v>435</v>
      </c>
      <c r="AA590" s="466" t="s">
        <v>61</v>
      </c>
      <c r="AE590" s="465">
        <v>2</v>
      </c>
      <c r="AF590" s="467" t="str">
        <f>CONCATENATE(AA590,"     ", Y590)</f>
        <v>e.g.:     Général.</v>
      </c>
      <c r="AG590" s="467" t="str">
        <f>CONCATENATE(AA590,"     ", Z590)</f>
        <v>e.g.:     Les fluctuations de la disponibilité du financement REDD+ risque d'inverser les accomplissements.</v>
      </c>
      <c r="AH590" s="462" t="s">
        <v>20</v>
      </c>
    </row>
    <row r="591" spans="3:68" hidden="1" x14ac:dyDescent="0.25">
      <c r="F591" s="36"/>
      <c r="P591" s="52"/>
      <c r="S591" s="52"/>
      <c r="Y591" s="387" t="s">
        <v>436</v>
      </c>
      <c r="Z591" s="387" t="s">
        <v>437</v>
      </c>
      <c r="AA591" s="466" t="str">
        <f>$AA$214</f>
        <v>e.g.:</v>
      </c>
      <c r="AE591" s="465">
        <v>3</v>
      </c>
      <c r="AF591" s="467" t="str">
        <f>CONCATENATE(AA591,"     ", Y591)</f>
        <v>e.g.:     Afforestation des terres agricoles.</v>
      </c>
      <c r="AG591" s="467" t="str">
        <f>CONCATENATE(AA591,"     ", Z591)</f>
        <v>e.g.:     Un incendie causé par des feux agricoles se propage dans la nouvelle forêt, ce qui entraîne l'inversion du captage du carbone et peut également entraver le potentiel de captage à une date ultérieure.</v>
      </c>
      <c r="AH591" s="462" t="s">
        <v>20</v>
      </c>
    </row>
    <row r="592" spans="3:68" hidden="1" x14ac:dyDescent="0.25">
      <c r="F592" s="36"/>
      <c r="P592" s="52"/>
      <c r="S592" s="52"/>
      <c r="X592" s="469"/>
      <c r="Y592" s="470"/>
    </row>
    <row r="593" spans="3:68" hidden="1" x14ac:dyDescent="0.25">
      <c r="N593" s="101"/>
      <c r="BH593" s="36" t="s">
        <v>20</v>
      </c>
      <c r="BI593"/>
      <c r="BJ593"/>
      <c r="BK593"/>
      <c r="BL593"/>
      <c r="BM593"/>
      <c r="BN593"/>
      <c r="BO593"/>
      <c r="BP593"/>
    </row>
    <row r="594" spans="3:68" s="16" customFormat="1" hidden="1" x14ac:dyDescent="0.25">
      <c r="D594" s="98"/>
      <c r="E594" s="98"/>
      <c r="F594" s="98"/>
      <c r="G594" s="98"/>
      <c r="H594" s="98"/>
      <c r="I594" s="98"/>
      <c r="J594" s="98"/>
      <c r="K594" s="96"/>
      <c r="L594" s="96"/>
      <c r="M594" s="96"/>
      <c r="P594" s="55"/>
      <c r="Q594" s="340"/>
      <c r="R594" s="340"/>
      <c r="S594" s="53"/>
      <c r="T594" s="340"/>
      <c r="U594" s="340"/>
      <c r="V594" s="340"/>
      <c r="W594" s="340"/>
      <c r="X594" s="340"/>
      <c r="Y594" s="340"/>
      <c r="Z594" s="340"/>
      <c r="AA594" s="340"/>
      <c r="AB594" s="340"/>
      <c r="AC594" s="340"/>
      <c r="AD594" s="340"/>
      <c r="AE594" s="340"/>
      <c r="AF594" s="340"/>
      <c r="AG594" s="340"/>
      <c r="AH594" s="497"/>
      <c r="AI594" s="497"/>
      <c r="AJ594" s="340"/>
      <c r="AK594" s="340"/>
      <c r="AL594" s="340"/>
      <c r="AM594" s="340"/>
      <c r="AN594" s="340"/>
      <c r="AO594" s="340"/>
      <c r="AP594" s="340"/>
      <c r="AQ594" s="52"/>
      <c r="AR594" s="340"/>
      <c r="AS594" s="340"/>
      <c r="AT594" s="52"/>
      <c r="AU594" s="340"/>
      <c r="AV594" s="340"/>
      <c r="AW594" s="340"/>
      <c r="AX594" s="340"/>
      <c r="AY594" s="340"/>
      <c r="BG594"/>
      <c r="BH594" s="36" t="s">
        <v>20</v>
      </c>
    </row>
    <row r="595" spans="3:68" hidden="1" x14ac:dyDescent="0.25">
      <c r="BH595" s="36" t="s">
        <v>20</v>
      </c>
      <c r="BI595"/>
      <c r="BJ595"/>
      <c r="BK595"/>
      <c r="BL595"/>
      <c r="BM595"/>
      <c r="BN595"/>
      <c r="BO595"/>
      <c r="BP595"/>
    </row>
    <row r="596" spans="3:68" hidden="1" x14ac:dyDescent="0.25">
      <c r="C596" s="14"/>
      <c r="BI596"/>
      <c r="BJ596"/>
      <c r="BK596"/>
      <c r="BL596"/>
      <c r="BM596"/>
      <c r="BN596"/>
      <c r="BO596"/>
      <c r="BP596"/>
    </row>
    <row r="597" spans="3:68" hidden="1" x14ac:dyDescent="0.25">
      <c r="BI597"/>
      <c r="BJ597"/>
      <c r="BK597"/>
      <c r="BL597"/>
      <c r="BM597"/>
      <c r="BN597"/>
      <c r="BO597"/>
      <c r="BP597"/>
    </row>
    <row r="598" spans="3:68" hidden="1" x14ac:dyDescent="0.25">
      <c r="BI598"/>
      <c r="BJ598"/>
      <c r="BK598"/>
      <c r="BL598"/>
      <c r="BM598"/>
      <c r="BN598"/>
      <c r="BO598"/>
      <c r="BP598"/>
    </row>
    <row r="599" spans="3:68" hidden="1" x14ac:dyDescent="0.25"/>
    <row r="600" spans="3:68" hidden="1" x14ac:dyDescent="0.25"/>
    <row r="601" spans="3:68" hidden="1" x14ac:dyDescent="0.25"/>
    <row r="602" spans="3:68" ht="25.5" hidden="1" x14ac:dyDescent="0.25">
      <c r="C602" s="636" t="str">
        <f>W602</f>
        <v>Garantie (g) - Mesures visant à réduire les déplacements d’émissions.</v>
      </c>
      <c r="D602" s="636"/>
      <c r="E602" s="636"/>
      <c r="F602" s="636"/>
      <c r="G602" s="636"/>
      <c r="H602" s="636"/>
      <c r="I602" s="636"/>
      <c r="J602" s="636"/>
      <c r="K602" s="636"/>
      <c r="L602" s="636"/>
      <c r="M602" s="636"/>
      <c r="N602" s="636"/>
      <c r="W602" s="698" t="str">
        <f>CONCATENATE($W$20, " - ",$X$20)</f>
        <v>Garantie (g) - Mesures visant à réduire les déplacements d’émissions.</v>
      </c>
      <c r="X602" s="698"/>
      <c r="Y602" s="698"/>
      <c r="Z602" s="698"/>
      <c r="AA602" s="698"/>
      <c r="AB602" s="698"/>
      <c r="AC602" s="698"/>
      <c r="AD602" s="698"/>
      <c r="AE602" s="698"/>
      <c r="AF602" s="698"/>
      <c r="AG602" s="698"/>
      <c r="AH602" s="698"/>
      <c r="BG602" s="36"/>
      <c r="BN602" s="75"/>
      <c r="BO602"/>
      <c r="BP602"/>
    </row>
    <row r="603" spans="3:68" hidden="1" x14ac:dyDescent="0.25">
      <c r="P603"/>
      <c r="S603" s="52"/>
      <c r="BN603" s="75"/>
      <c r="BO603"/>
      <c r="BP603"/>
    </row>
    <row r="604" spans="3:68" ht="18.75" hidden="1" x14ac:dyDescent="0.3">
      <c r="C604" s="7" t="str">
        <f>W604</f>
        <v>Mode d'emploi :</v>
      </c>
      <c r="D604" s="156"/>
      <c r="E604" s="156"/>
      <c r="F604" s="156"/>
      <c r="G604" s="156"/>
      <c r="H604" s="156"/>
      <c r="I604" s="156"/>
      <c r="J604" s="156"/>
      <c r="W604" s="472" t="str">
        <f>$W$39</f>
        <v>Mode d'emploi :</v>
      </c>
      <c r="BN604" s="75"/>
      <c r="BO604"/>
      <c r="BP604"/>
    </row>
    <row r="605" spans="3:68" ht="15" hidden="1" customHeight="1" x14ac:dyDescent="0.3">
      <c r="C605" s="7"/>
      <c r="D605" s="156"/>
      <c r="E605" s="156"/>
      <c r="F605" s="156"/>
      <c r="G605" s="156"/>
      <c r="H605" s="156"/>
      <c r="I605" s="156"/>
      <c r="J605" s="156"/>
      <c r="W605" s="384"/>
      <c r="BN605" s="75"/>
      <c r="BO605"/>
      <c r="BP605"/>
    </row>
    <row r="606" spans="3:68" ht="159.94999999999999" hidden="1" customHeight="1" x14ac:dyDescent="0.25">
      <c r="C606" s="680" t="str">
        <f>W606</f>
        <v>Il faut noter que vu que cette mesure est axée sur les risques, les bénéfices ne sont pas pris en compte pour cette garantie.
• Passez en revue les problématiques à considérer.
• Répondez par ‘Oui’ ou ‘Non’ aux questions d'orientation (le cas échéant). Au cas où vous manquez d'informations pour répondre à la question, vous pouvez choisir «Ne sait pas».
• Importez les risques dans le Tableau 2.
• Étudiez les risques générés automatiquement pour s’assurer qu’ils sont appropriés au contexte national et assignez-les à des actions REDD+ spécifiques. Si plus d’une action est associée à un risque, copier et coller le texte du risque dans une des lignes vides. Si le risque ne se rapporte pas à une action REDD+ spécifique, il peut être classé dans la catégorie Général.
• Ajoutez les autres risques pertinents pour la garantie considérée.
• Indiquez la probabilité et l'impact des risques particuliers.</v>
      </c>
      <c r="D606" s="680"/>
      <c r="E606" s="680"/>
      <c r="F606" s="680"/>
      <c r="G606" s="680"/>
      <c r="H606" s="680"/>
      <c r="I606" s="680"/>
      <c r="J606" s="680"/>
      <c r="K606" s="680"/>
      <c r="L606" s="680"/>
      <c r="M606" s="282"/>
      <c r="W606" s="699" t="str">
        <f>W529</f>
        <v>Il faut noter que vu que cette mesure est axée sur les risques, les bénéfices ne sont pas pris en compte pour cette garantie.
• Passez en revue les problématiques à considérer.
• Répondez par ‘Oui’ ou ‘Non’ aux questions d'orientation (le cas échéant). Au cas où vous manquez d'informations pour répondre à la question, vous pouvez choisir «Ne sait pas».
• Importez les risques dans le Tableau 2.
• Étudiez les risques générés automatiquement pour s’assurer qu’ils sont appropriés au contexte national et assignez-les à des actions REDD+ spécifiques. Si plus d’une action est associée à un risque, copier et coller le texte du risque dans une des lignes vides. Si le risque ne se rapporte pas à une action REDD+ spécifique, il peut être classé dans la catégorie Général.
• Ajoutez les autres risques pertinents pour la garantie considérée.
• Indiquez la probabilité et l'impact des risques particuliers.</v>
      </c>
      <c r="X606" s="699"/>
      <c r="Y606" s="699"/>
      <c r="Z606" s="699"/>
      <c r="AA606" s="699"/>
      <c r="AB606" s="699"/>
      <c r="AC606" s="699"/>
      <c r="AD606" s="699"/>
      <c r="AE606" s="699"/>
      <c r="AF606" s="385"/>
      <c r="AG606" s="385"/>
      <c r="BN606" s="75"/>
      <c r="BO606"/>
      <c r="BP606"/>
    </row>
    <row r="607" spans="3:68" ht="22.5" hidden="1" customHeight="1" x14ac:dyDescent="0.25">
      <c r="BN607" s="75"/>
      <c r="BO607"/>
      <c r="BP607"/>
    </row>
    <row r="608" spans="3:68" ht="18.75" hidden="1" x14ac:dyDescent="0.3">
      <c r="C608" s="7" t="str">
        <f>W608</f>
        <v>Problématiques à considérer :</v>
      </c>
      <c r="D608" s="158"/>
      <c r="E608" s="158"/>
      <c r="F608" s="158"/>
      <c r="G608" s="158"/>
      <c r="H608" s="158"/>
      <c r="I608" s="158"/>
      <c r="J608" s="158"/>
      <c r="W608" s="472" t="str">
        <f>$W$43</f>
        <v>Problématiques à considérer :</v>
      </c>
      <c r="BN608" s="75"/>
      <c r="BO608"/>
      <c r="BP608"/>
    </row>
    <row r="609" spans="3:72" hidden="1" x14ac:dyDescent="0.25">
      <c r="BN609" s="75"/>
      <c r="BO609"/>
      <c r="BP609"/>
    </row>
    <row r="610" spans="3:72" ht="15" hidden="1" customHeight="1" x14ac:dyDescent="0.25">
      <c r="C610" s="264" t="str">
        <f t="shared" ref="C610:D614" si="276">W610</f>
        <v>1.</v>
      </c>
      <c r="D610" s="629" t="str">
        <f t="shared" si="276"/>
        <v>Remédier aux moteurs directs et indirects du changement d'affectation des terres.</v>
      </c>
      <c r="E610" s="629"/>
      <c r="F610" s="629"/>
      <c r="G610" s="629"/>
      <c r="H610" s="629"/>
      <c r="I610" s="629"/>
      <c r="J610" s="629"/>
      <c r="K610" s="629"/>
      <c r="L610" s="629"/>
      <c r="M610" s="280"/>
      <c r="W610" s="386" t="s">
        <v>108</v>
      </c>
      <c r="X610" s="387" t="s">
        <v>438</v>
      </c>
      <c r="Y610" s="388"/>
      <c r="Z610" s="388"/>
      <c r="AA610" s="388"/>
      <c r="AB610" s="388"/>
      <c r="BG610" s="36"/>
      <c r="BN610" s="75"/>
      <c r="BO610"/>
      <c r="BP610"/>
    </row>
    <row r="611" spans="3:72" ht="30" hidden="1" customHeight="1" x14ac:dyDescent="0.25">
      <c r="C611" s="264" t="str">
        <f t="shared" si="276"/>
        <v>2.</v>
      </c>
      <c r="D611" s="629" t="str">
        <f t="shared" si="276"/>
        <v>Certaines options REDD+ peuvent entraîner le déplacement des émissions au niveau local (au-delà des limites du projet REDD+, par exemple).</v>
      </c>
      <c r="E611" s="629"/>
      <c r="F611" s="629"/>
      <c r="G611" s="629"/>
      <c r="H611" s="629"/>
      <c r="I611" s="629"/>
      <c r="J611" s="629"/>
      <c r="K611" s="629"/>
      <c r="L611" s="629"/>
      <c r="M611" s="280"/>
      <c r="W611" s="386" t="s">
        <v>109</v>
      </c>
      <c r="X611" s="387" t="s">
        <v>439</v>
      </c>
      <c r="Y611" s="388"/>
      <c r="Z611" s="388"/>
      <c r="AA611" s="388"/>
      <c r="AB611" s="388"/>
      <c r="BG611" s="36"/>
      <c r="BN611" s="75"/>
      <c r="BO611"/>
      <c r="BP611"/>
    </row>
    <row r="612" spans="3:72" ht="30" hidden="1" customHeight="1" x14ac:dyDescent="0.25">
      <c r="C612" s="265" t="str">
        <f t="shared" si="276"/>
        <v>3.</v>
      </c>
      <c r="D612" s="629" t="str">
        <f t="shared" si="276"/>
        <v>Certaines options REDD+ peuvent entraîner le déplacement des émissions au niveau national (dans d'autres endroits au sein du pays).</v>
      </c>
      <c r="E612" s="629"/>
      <c r="F612" s="629"/>
      <c r="G612" s="629"/>
      <c r="H612" s="629"/>
      <c r="I612" s="629"/>
      <c r="J612" s="629"/>
      <c r="K612" s="629"/>
      <c r="L612" s="629"/>
      <c r="M612" s="280"/>
      <c r="W612" s="386" t="s">
        <v>114</v>
      </c>
      <c r="X612" s="387" t="s">
        <v>440</v>
      </c>
      <c r="Y612" s="388"/>
      <c r="Z612" s="388"/>
      <c r="AA612" s="388"/>
      <c r="AB612" s="388"/>
      <c r="BG612" s="36"/>
      <c r="BN612" s="75"/>
      <c r="BO612"/>
      <c r="BP612"/>
    </row>
    <row r="613" spans="3:72" ht="30" hidden="1" customHeight="1" x14ac:dyDescent="0.25">
      <c r="C613" s="265" t="str">
        <f t="shared" si="276"/>
        <v>4.</v>
      </c>
      <c r="D613" s="629" t="str">
        <f t="shared" si="276"/>
        <v>Certaines options REDD+ peuvent entraîner le déplacement des émissions au niveau international (dans d'autres pays).</v>
      </c>
      <c r="E613" s="629"/>
      <c r="F613" s="629"/>
      <c r="G613" s="629"/>
      <c r="H613" s="629"/>
      <c r="I613" s="629"/>
      <c r="J613" s="629"/>
      <c r="K613" s="629"/>
      <c r="L613" s="629"/>
      <c r="M613" s="280"/>
      <c r="W613" s="386" t="s">
        <v>110</v>
      </c>
      <c r="X613" s="387" t="s">
        <v>441</v>
      </c>
      <c r="Y613" s="388"/>
      <c r="Z613" s="388"/>
      <c r="AA613" s="388"/>
      <c r="AB613" s="388"/>
      <c r="BG613" s="36"/>
      <c r="BN613" s="75"/>
      <c r="BO613"/>
      <c r="BP613"/>
    </row>
    <row r="614" spans="3:72" ht="30" hidden="1" customHeight="1" x14ac:dyDescent="0.25">
      <c r="C614" s="264" t="str">
        <f t="shared" si="276"/>
        <v>5.</v>
      </c>
      <c r="D614" s="629" t="str">
        <f t="shared" si="276"/>
        <v>Le Système National de Suivi des forêts (SNSF) peut être conçu pour détecter et fournir des informations sur les déplacements au niveau national, sous-national et local.</v>
      </c>
      <c r="E614" s="629"/>
      <c r="F614" s="629"/>
      <c r="G614" s="629"/>
      <c r="H614" s="629"/>
      <c r="I614" s="629"/>
      <c r="J614" s="629"/>
      <c r="K614" s="629"/>
      <c r="L614" s="629"/>
      <c r="M614" s="280"/>
      <c r="W614" s="386" t="s">
        <v>111</v>
      </c>
      <c r="X614" s="387" t="s">
        <v>442</v>
      </c>
      <c r="Y614" s="388"/>
      <c r="Z614" s="388"/>
      <c r="AA614" s="388"/>
      <c r="AB614" s="388"/>
      <c r="BG614" s="36"/>
      <c r="BN614" s="75"/>
      <c r="BO614"/>
      <c r="BP614"/>
    </row>
    <row r="615" spans="3:72" ht="0.95" hidden="1" customHeight="1" x14ac:dyDescent="0.25">
      <c r="C615" s="264"/>
      <c r="D615" s="262"/>
      <c r="E615" s="262"/>
      <c r="F615" s="262"/>
      <c r="G615" s="262"/>
      <c r="H615" s="262"/>
      <c r="I615" s="262"/>
      <c r="J615" s="262"/>
      <c r="K615" s="262"/>
      <c r="L615" s="262"/>
      <c r="M615" s="280"/>
      <c r="W615" s="389"/>
      <c r="X615" s="390"/>
      <c r="Y615" s="388"/>
      <c r="Z615" s="388"/>
      <c r="AA615" s="388"/>
      <c r="AB615" s="388"/>
      <c r="BG615" s="36"/>
      <c r="BN615" s="75"/>
      <c r="BO615"/>
      <c r="BP615"/>
    </row>
    <row r="616" spans="3:72" ht="0.95" hidden="1" customHeight="1" x14ac:dyDescent="0.25">
      <c r="C616" s="264"/>
      <c r="D616" s="262"/>
      <c r="E616" s="262"/>
      <c r="F616" s="262"/>
      <c r="G616" s="262"/>
      <c r="H616" s="262"/>
      <c r="I616" s="262"/>
      <c r="J616" s="262"/>
      <c r="K616" s="262"/>
      <c r="L616" s="262"/>
      <c r="M616" s="280"/>
      <c r="W616" s="389"/>
      <c r="X616" s="390"/>
      <c r="Y616" s="388"/>
      <c r="Z616" s="388"/>
      <c r="AA616" s="388"/>
      <c r="AB616" s="388"/>
      <c r="BG616" s="36"/>
      <c r="BN616" s="75"/>
      <c r="BO616"/>
      <c r="BP616"/>
    </row>
    <row r="617" spans="3:72" ht="7.5" hidden="1" customHeight="1" x14ac:dyDescent="0.25">
      <c r="C617" s="157"/>
      <c r="D617" s="157"/>
      <c r="E617" s="157"/>
      <c r="F617" s="157"/>
      <c r="G617" s="157"/>
      <c r="H617" s="157"/>
      <c r="I617" s="157"/>
      <c r="J617" s="157"/>
      <c r="W617" s="391"/>
      <c r="X617" s="392"/>
      <c r="Y617" s="392"/>
      <c r="Z617" s="392"/>
      <c r="AA617" s="392"/>
      <c r="AB617" s="392"/>
      <c r="BG617" s="36"/>
      <c r="BN617" s="83"/>
      <c r="BO617" s="75"/>
      <c r="BP617" s="75"/>
      <c r="BQ617" s="75"/>
      <c r="BR617" s="75"/>
      <c r="BS617" s="75"/>
      <c r="BT617" s="75"/>
    </row>
    <row r="618" spans="3:72" ht="15" hidden="1" customHeight="1" x14ac:dyDescent="0.25">
      <c r="C618" s="658"/>
      <c r="D618" s="658"/>
      <c r="E618" s="658"/>
      <c r="F618" s="658"/>
      <c r="G618" s="658"/>
      <c r="H618" s="658"/>
      <c r="I618" s="658"/>
      <c r="J618" s="658"/>
      <c r="W618" s="473" t="str">
        <f>$W$55</f>
        <v>Cliquez sur l'icône « - » de gauche pour réduire la vue.</v>
      </c>
      <c r="X618" s="394"/>
      <c r="Y618" s="394"/>
      <c r="Z618" s="394"/>
      <c r="AA618" s="394"/>
      <c r="AB618" s="394"/>
      <c r="AC618" s="394"/>
      <c r="AD618" s="394"/>
      <c r="BN618" s="75"/>
      <c r="BO618" s="75"/>
      <c r="BP618" s="75"/>
      <c r="BQ618" s="75"/>
      <c r="BR618" s="75"/>
      <c r="BS618" s="75"/>
      <c r="BT618" s="75"/>
    </row>
    <row r="619" spans="3:72" ht="15" hidden="1" customHeight="1" x14ac:dyDescent="0.25">
      <c r="C619" s="648"/>
      <c r="D619" s="648"/>
      <c r="E619" s="648"/>
      <c r="F619" s="648"/>
      <c r="G619" s="648"/>
      <c r="H619" s="648"/>
      <c r="I619" s="648"/>
      <c r="J619" s="648"/>
      <c r="W619" s="474" t="str">
        <f>$W$56</f>
        <v>Cliquez sur l'icône « + » de gauche pour agrandir la vue et passer en revue les problématiques à considérer.</v>
      </c>
      <c r="X619" s="396"/>
      <c r="Y619" s="396"/>
      <c r="Z619" s="396"/>
      <c r="AA619" s="396"/>
      <c r="AB619" s="396"/>
      <c r="AC619" s="396"/>
      <c r="AD619" s="396"/>
      <c r="BN619" s="75"/>
      <c r="BO619" s="75"/>
      <c r="BP619" s="75"/>
      <c r="BQ619" s="75"/>
      <c r="BR619" s="75"/>
      <c r="BS619" s="75"/>
      <c r="BT619" s="75"/>
    </row>
    <row r="620" spans="3:72" ht="22.5" hidden="1" customHeight="1" x14ac:dyDescent="0.25">
      <c r="P620"/>
      <c r="S620" s="52"/>
      <c r="X620" s="397"/>
      <c r="Y620" s="398"/>
      <c r="Z620" s="398"/>
      <c r="AA620" s="388"/>
      <c r="AB620" s="388"/>
      <c r="BN620" s="75"/>
      <c r="BO620" s="75"/>
      <c r="BP620" s="75"/>
      <c r="BQ620" s="75"/>
      <c r="BR620" s="75"/>
      <c r="BS620" s="75"/>
      <c r="BT620" s="75"/>
    </row>
    <row r="621" spans="3:72" ht="18.75" hidden="1" x14ac:dyDescent="0.3">
      <c r="C621" s="7" t="str">
        <f>W621</f>
        <v>Questions d'orientation :</v>
      </c>
      <c r="D621" s="158"/>
      <c r="E621" s="158"/>
      <c r="F621" s="158"/>
      <c r="G621" s="158"/>
      <c r="H621" s="158"/>
      <c r="I621" s="158"/>
      <c r="J621" s="158"/>
      <c r="W621" s="472" t="str">
        <f>$W$58</f>
        <v>Questions d'orientation :</v>
      </c>
      <c r="X621" s="398"/>
      <c r="Y621" s="398"/>
      <c r="Z621" s="398"/>
      <c r="AA621" s="388"/>
      <c r="AB621" s="388"/>
      <c r="BN621" s="75"/>
      <c r="BO621" s="75"/>
      <c r="BP621" s="75"/>
      <c r="BQ621" s="75"/>
      <c r="BR621" s="75"/>
      <c r="BS621" s="75"/>
      <c r="BT621" s="75"/>
    </row>
    <row r="622" spans="3:72" ht="15" hidden="1" customHeight="1" x14ac:dyDescent="0.3">
      <c r="C622" s="7"/>
      <c r="D622" s="158"/>
      <c r="E622" s="158"/>
      <c r="F622" s="158"/>
      <c r="G622" s="158"/>
      <c r="H622" s="158"/>
      <c r="I622" s="158"/>
      <c r="J622" s="158"/>
      <c r="W622" s="384"/>
      <c r="X622" s="398"/>
      <c r="Y622" s="398"/>
      <c r="Z622" s="398"/>
      <c r="AA622" s="388"/>
      <c r="AB622" s="388"/>
      <c r="BN622" s="75"/>
      <c r="BO622" s="75"/>
      <c r="BP622" s="75"/>
      <c r="BQ622" s="75"/>
      <c r="BR622" s="75"/>
      <c r="BS622" s="75"/>
      <c r="BT622" s="75"/>
    </row>
    <row r="623" spans="3:72" ht="18.75" hidden="1" customHeight="1" thickBot="1" x14ac:dyDescent="0.35">
      <c r="C623" s="617" t="str">
        <f>$C$60</f>
        <v>Veuillez répondre à chacune des questions suivantes en cliquant sur la réponse appropriée :</v>
      </c>
      <c r="D623" s="617"/>
      <c r="E623" s="617"/>
      <c r="F623" s="617"/>
      <c r="G623" s="617"/>
      <c r="H623" s="617"/>
      <c r="I623" s="617"/>
      <c r="J623" s="617"/>
      <c r="K623" s="617"/>
      <c r="L623" s="617"/>
      <c r="M623" s="279"/>
      <c r="W623" s="384"/>
      <c r="X623" s="695" t="str">
        <f>$X$60</f>
        <v>RELATED TO</v>
      </c>
      <c r="Y623" s="695" t="str">
        <f>$Y$60</f>
        <v>NUMBER</v>
      </c>
      <c r="Z623" s="695" t="str">
        <f>$Z$60</f>
        <v>TRANSLATED VALUE</v>
      </c>
      <c r="AA623" s="705" t="str">
        <f>$AA$60</f>
        <v>IF YES (Benefit)</v>
      </c>
      <c r="AB623" s="695" t="str">
        <f>$AB$60</f>
        <v>IF YES (Risk)</v>
      </c>
      <c r="AC623" s="705" t="str">
        <f>$AC$60</f>
        <v>IF NO (Benefit)</v>
      </c>
      <c r="AD623" s="695" t="str">
        <f>$AD$60</f>
        <v>IF NO (Risk)</v>
      </c>
      <c r="AE623" s="695" t="str">
        <f>$AE$60</f>
        <v>CLASIFIED TEXT</v>
      </c>
      <c r="AF623" s="695"/>
      <c r="AG623" s="695" t="str">
        <f>$AG$60</f>
        <v>SORTED TEXT</v>
      </c>
      <c r="AH623" s="695"/>
      <c r="AJ623" s="695" t="str">
        <f>$AJ$60</f>
        <v>IF "DON'T KNOW"</v>
      </c>
      <c r="AK623" s="695" t="str">
        <f>$AK$60</f>
        <v>AUTOPOPULATED TEXT</v>
      </c>
      <c r="AL623" s="695" t="str">
        <f>$AL$60</f>
        <v>SORTED TEXT</v>
      </c>
      <c r="BG623" s="75"/>
      <c r="BH623" s="75"/>
      <c r="BN623" s="75"/>
      <c r="BO623" s="75"/>
      <c r="BP623" s="75"/>
      <c r="BQ623" s="75"/>
      <c r="BR623" s="75"/>
    </row>
    <row r="624" spans="3:72" ht="39" hidden="1" thickBot="1" x14ac:dyDescent="0.3">
      <c r="K624" s="290" t="str">
        <f>$K$61</f>
        <v>Oui</v>
      </c>
      <c r="L624" s="600" t="str">
        <f>$L$61</f>
        <v>Non</v>
      </c>
      <c r="M624" s="599" t="str">
        <f>$M$61</f>
        <v>Ne sait pas</v>
      </c>
      <c r="Q624" s="137" t="s">
        <v>79</v>
      </c>
      <c r="S624" s="137" t="s">
        <v>79</v>
      </c>
      <c r="X624" s="695"/>
      <c r="Y624" s="695"/>
      <c r="Z624" s="695"/>
      <c r="AA624" s="705"/>
      <c r="AB624" s="695"/>
      <c r="AC624" s="705"/>
      <c r="AD624" s="695"/>
      <c r="AE624" s="477" t="str">
        <f>$AE$61</f>
        <v>Benefits</v>
      </c>
      <c r="AF624" s="477" t="str">
        <f>$AF$61</f>
        <v>Risks</v>
      </c>
      <c r="AG624" s="478" t="str">
        <f>$AG$61</f>
        <v>Benefits</v>
      </c>
      <c r="AH624" s="478" t="str">
        <f>$AH$61</f>
        <v>Risks</v>
      </c>
      <c r="AJ624" s="695"/>
      <c r="AK624" s="695"/>
      <c r="AL624" s="695"/>
      <c r="BE624" s="36"/>
      <c r="BG624" s="75"/>
      <c r="BH624" s="75"/>
      <c r="BL624"/>
      <c r="BM624"/>
      <c r="BN624"/>
      <c r="BO624"/>
      <c r="BP624"/>
    </row>
    <row r="625" spans="3:68" ht="30" hidden="1" customHeight="1" thickBot="1" x14ac:dyDescent="0.3">
      <c r="C625" s="730" t="str">
        <f t="shared" ref="C625:C631" si="277">W625</f>
        <v>1.       Existe-t-il des facteurs du changement d'affectation des terres et de la dégradation de la forêt susceptibles de persister malgré les actions REDD+ et d'entraîner un déplacement ?</v>
      </c>
      <c r="D625" s="731"/>
      <c r="E625" s="731"/>
      <c r="F625" s="731"/>
      <c r="G625" s="731"/>
      <c r="H625" s="731"/>
      <c r="I625" s="731"/>
      <c r="J625" s="732"/>
      <c r="K625" s="291"/>
      <c r="L625" s="292"/>
      <c r="M625" s="292"/>
      <c r="Q625" s="162">
        <v>0</v>
      </c>
      <c r="R625" s="400"/>
      <c r="S625" s="138" t="str">
        <f>LOOKUP(Q625,$AG$31:$AH$34)</f>
        <v/>
      </c>
      <c r="W625" s="383" t="s">
        <v>446</v>
      </c>
      <c r="X625" s="401" t="s">
        <v>20</v>
      </c>
      <c r="Y625" s="402">
        <v>1</v>
      </c>
      <c r="Z625" s="498" t="str">
        <f>S625</f>
        <v/>
      </c>
      <c r="AA625" s="236" t="s">
        <v>20</v>
      </c>
      <c r="AB625" s="119" t="s">
        <v>447</v>
      </c>
      <c r="AC625" s="236" t="s">
        <v>20</v>
      </c>
      <c r="AD625" s="119" t="s">
        <v>20</v>
      </c>
      <c r="AE625" s="405" t="str">
        <f t="shared" ref="AE625" si="278">IF(Z625=TRUE,AA625,AC625)</f>
        <v/>
      </c>
      <c r="AF625" s="405" t="str">
        <f t="shared" ref="AF625" si="279">IF(Z625=TRUE,AB625,AD625)</f>
        <v/>
      </c>
      <c r="AG625" s="490" t="s">
        <v>20</v>
      </c>
      <c r="AH625" s="495" t="str">
        <f t="array" ref="AH625">IFERROR((IF(ROWS(AH$625:AH625)&gt;COUNTA(AF:AF),"",INDEX(AF:AF,SMALL(IF(AF$625:AF$631&lt;&gt;"",ROW(AF$625:AF$631)),ROWS(AH$625:AH625))))),"")</f>
        <v>Déplacement potentiel du changement d'affectation des terres dans les écosystèmes non-forestiers. Veuillez fournir des informations supplémentaires.</v>
      </c>
      <c r="AI625" s="408">
        <v>1</v>
      </c>
      <c r="AJ625" s="405" t="str">
        <f t="shared" ref="AJ625:AJ631" si="280">W625</f>
        <v>1.       Existe-t-il des facteurs du changement d'affectation des terres et de la dégradation de la forêt susceptibles de persister malgré les actions REDD+ et d'entraîner un déplacement ?</v>
      </c>
      <c r="AK625" s="405" t="str">
        <f>IF(Z625="DK",AJ625,"")</f>
        <v/>
      </c>
      <c r="AL625" s="405" t="str">
        <f t="array" ref="AL625">IFERROR((IF(ROWS(AL$625:AL625)&gt;COUNTA(AK:AK),"",INDEX(AK:AK,SMALL(IF(AK$625:AK$631&lt;&gt;"",ROW(AK$625:AK$631)),ROWS(AL$625:AL625))))),"")</f>
        <v/>
      </c>
      <c r="AM625" s="410" t="s">
        <v>20</v>
      </c>
      <c r="BG625" s="75"/>
      <c r="BH625" s="75"/>
      <c r="BL625"/>
      <c r="BM625"/>
      <c r="BN625"/>
      <c r="BO625"/>
      <c r="BP625"/>
    </row>
    <row r="626" spans="3:68" s="76" customFormat="1" ht="20.100000000000001" hidden="1" customHeight="1" x14ac:dyDescent="0.25">
      <c r="C626" s="733" t="str">
        <f t="shared" si="277"/>
        <v>2.       L'une des actions REDD+ identifiées dans le Module 1 est-elle susceptible de :</v>
      </c>
      <c r="D626" s="734"/>
      <c r="E626" s="734"/>
      <c r="F626" s="734"/>
      <c r="G626" s="734"/>
      <c r="H626" s="734"/>
      <c r="I626" s="734"/>
      <c r="J626" s="735"/>
      <c r="K626" s="726"/>
      <c r="L626" s="726"/>
      <c r="M626" s="727"/>
      <c r="Q626" s="162">
        <v>0</v>
      </c>
      <c r="R626" s="400"/>
      <c r="S626" s="138" t="str">
        <f t="shared" ref="S626:S631" si="281">LOOKUP(Q626,$AG$31:$AH$34)</f>
        <v/>
      </c>
      <c r="T626" s="400"/>
      <c r="U626" s="400"/>
      <c r="V626" s="411"/>
      <c r="W626" s="387" t="s">
        <v>390</v>
      </c>
      <c r="X626" s="401" t="s">
        <v>1</v>
      </c>
      <c r="Y626" s="413">
        <v>2</v>
      </c>
      <c r="Z626" s="498" t="str">
        <f t="shared" ref="Z626:Z631" si="282">S626</f>
        <v/>
      </c>
      <c r="AA626" s="236" t="s">
        <v>20</v>
      </c>
      <c r="AB626" s="119" t="s">
        <v>20</v>
      </c>
      <c r="AC626" s="236" t="s">
        <v>20</v>
      </c>
      <c r="AD626" s="119" t="s">
        <v>626</v>
      </c>
      <c r="AE626" s="405" t="str">
        <f t="shared" ref="AE626:AE631" si="283">IF(Z626=TRUE,AA626,AC626)</f>
        <v/>
      </c>
      <c r="AF626" s="405" t="str">
        <f t="shared" ref="AF626:AF631" si="284">IF(Z626=TRUE,AB626,AD626)</f>
        <v>Déplacement potentiel du changement d'affectation des terres dans les écosystèmes non-forestiers. Veuillez fournir des informations supplémentaires.</v>
      </c>
      <c r="AG626" s="419" t="s">
        <v>20</v>
      </c>
      <c r="AH626" s="488" t="str">
        <f t="array" ref="AH626">IFERROR((IF(ROWS(AH$625:AH626)&gt;COUNTA(AF:AF),"",INDEX(AF:AF,SMALL(IF(AF$625:AF$631&lt;&gt;"",ROW(AF$625:AF$631)),ROWS(AH$625:AH626))))),"")</f>
        <v>Capacité potentiellement limitée en termes d'estimation de la fuite de dioxyde de carbone provenant d'émissions. Il faut donc donner la priorité aux actions REDD+ visant à minimiser ces fuites. Veuillez fournir des informations.</v>
      </c>
      <c r="AI626" s="408">
        <v>2</v>
      </c>
      <c r="AJ626" s="405" t="str">
        <f t="shared" si="280"/>
        <v>2.       L'une des actions REDD+ identifiées dans le Module 1 est-elle susceptible de :</v>
      </c>
      <c r="AK626" s="409" t="str">
        <f>IF(((COUNTIF(Z627:Z631,"DK"))&gt;0),AJ626,"")</f>
        <v/>
      </c>
      <c r="AL626" s="405" t="str">
        <f t="array" ref="AL626">IFERROR((IF(ROWS(AL$625:AL626)&gt;COUNTA(AK:AK),"",INDEX(AK:AK,SMALL(IF(AK$625:AK$631&lt;&gt;"",ROW(AK$625:AK$631)),ROWS(AL$625:AL626))))),"")</f>
        <v/>
      </c>
      <c r="AM626" s="416" t="s">
        <v>20</v>
      </c>
      <c r="AN626" s="411"/>
      <c r="AO626" s="411"/>
      <c r="AP626" s="411"/>
      <c r="AQ626" s="52"/>
      <c r="AR626" s="411"/>
      <c r="AS626" s="411"/>
      <c r="AT626" s="52"/>
      <c r="AU626" s="411"/>
      <c r="AV626" s="411"/>
      <c r="AW626" s="411"/>
      <c r="AX626" s="411"/>
      <c r="AY626" s="411"/>
    </row>
    <row r="627" spans="3:68" s="76" customFormat="1" ht="30" hidden="1" customHeight="1" x14ac:dyDescent="0.25">
      <c r="C627" s="659" t="str">
        <f t="shared" si="277"/>
        <v>2.1   Entraîner un déplacement en termes de changement d'affectation des terres au niveau local (la protection de la forêt entraînant la conversion agricole de la brousse par exemple) ?</v>
      </c>
      <c r="D627" s="660"/>
      <c r="E627" s="660"/>
      <c r="F627" s="660"/>
      <c r="G627" s="660"/>
      <c r="H627" s="660"/>
      <c r="I627" s="660"/>
      <c r="J627" s="661"/>
      <c r="K627" s="174"/>
      <c r="L627" s="167"/>
      <c r="M627" s="167"/>
      <c r="Q627" s="162">
        <v>0</v>
      </c>
      <c r="R627" s="400"/>
      <c r="S627" s="138" t="str">
        <f t="shared" si="281"/>
        <v/>
      </c>
      <c r="T627" s="400"/>
      <c r="U627" s="400"/>
      <c r="V627" s="411"/>
      <c r="W627" s="412" t="s">
        <v>458</v>
      </c>
      <c r="X627" s="401" t="s">
        <v>1</v>
      </c>
      <c r="Y627" s="413">
        <v>3</v>
      </c>
      <c r="Z627" s="498" t="str">
        <f t="shared" si="282"/>
        <v/>
      </c>
      <c r="AA627" s="236" t="s">
        <v>20</v>
      </c>
      <c r="AB627" s="119" t="s">
        <v>448</v>
      </c>
      <c r="AC627" s="236" t="s">
        <v>20</v>
      </c>
      <c r="AD627" s="119" t="s">
        <v>20</v>
      </c>
      <c r="AE627" s="405" t="str">
        <f t="shared" si="283"/>
        <v/>
      </c>
      <c r="AF627" s="405" t="str">
        <f t="shared" si="284"/>
        <v/>
      </c>
      <c r="AG627" s="419" t="s">
        <v>20</v>
      </c>
      <c r="AH627" s="488" t="str">
        <f t="array" ref="AH627">IFERROR((IF(ROWS(AH$625:AH627)&gt;COUNTA(AF:AF),"",INDEX(AF:AF,SMALL(IF(AF$625:AF$631&lt;&gt;"",ROW(AF$625:AF$631)),ROWS(AH$625:AH627))))),"")</f>
        <v>Capacité potentiellement limitée en termes d'évaluation de la vulnérabilité des écosystèmes non forestiers face au changement d'affectation des terres. Il faut donc donner la priorité aux actions REDD+ visant à réduire cette vulnérabilité. Veuillez fournir des informations supplémentaires.</v>
      </c>
      <c r="AI627" s="408">
        <v>3</v>
      </c>
      <c r="AJ627" s="405" t="str">
        <f t="shared" si="280"/>
        <v>2.1   Entraîner un déplacement en termes de changement d'affectation des terres au niveau local (la protection de la forêt entraînant la conversion agricole de la brousse par exemple) ?</v>
      </c>
      <c r="AK627" s="405" t="str">
        <f>IF(Z627="DK",AJ627,"")</f>
        <v/>
      </c>
      <c r="AL627" s="405" t="str">
        <f t="array" ref="AL627">IFERROR((IF(ROWS(AL$625:AL627)&gt;COUNTA(AK:AK),"",INDEX(AK:AK,SMALL(IF(AK$625:AK$631&lt;&gt;"",ROW(AK$625:AK$631)),ROWS(AL$625:AL627))))),"")</f>
        <v/>
      </c>
      <c r="AM627" s="416" t="s">
        <v>20</v>
      </c>
      <c r="AN627" s="411"/>
      <c r="AO627" s="411"/>
      <c r="AP627" s="411"/>
      <c r="AQ627" s="52"/>
      <c r="AR627" s="411"/>
      <c r="AS627" s="411"/>
      <c r="AT627" s="52"/>
      <c r="AU627" s="411"/>
      <c r="AV627" s="411"/>
      <c r="AW627" s="411"/>
      <c r="AX627" s="411"/>
      <c r="AY627" s="411"/>
    </row>
    <row r="628" spans="3:68" s="76" customFormat="1" ht="30" hidden="1" customHeight="1" x14ac:dyDescent="0.25">
      <c r="C628" s="659" t="str">
        <f t="shared" si="277"/>
        <v>2.2   Donner lieu à un déplacement en termes de changement d'affectation des terres sur l'ensemble du territoire national ?</v>
      </c>
      <c r="D628" s="660"/>
      <c r="E628" s="660"/>
      <c r="F628" s="660"/>
      <c r="G628" s="660"/>
      <c r="H628" s="660"/>
      <c r="I628" s="660"/>
      <c r="J628" s="661"/>
      <c r="K628" s="174"/>
      <c r="L628" s="167"/>
      <c r="M628" s="167"/>
      <c r="Q628" s="162">
        <v>0</v>
      </c>
      <c r="R628" s="400"/>
      <c r="S628" s="138" t="str">
        <f t="shared" si="281"/>
        <v/>
      </c>
      <c r="T628" s="400"/>
      <c r="U628" s="400"/>
      <c r="V628" s="411"/>
      <c r="W628" s="412" t="s">
        <v>459</v>
      </c>
      <c r="X628" s="401" t="s">
        <v>1</v>
      </c>
      <c r="Y628" s="402">
        <v>4</v>
      </c>
      <c r="Z628" s="498" t="str">
        <f t="shared" si="282"/>
        <v/>
      </c>
      <c r="AA628" s="236" t="s">
        <v>20</v>
      </c>
      <c r="AB628" s="119" t="s">
        <v>449</v>
      </c>
      <c r="AC628" s="236" t="s">
        <v>20</v>
      </c>
      <c r="AD628" s="119" t="s">
        <v>20</v>
      </c>
      <c r="AE628" s="405" t="str">
        <f t="shared" si="283"/>
        <v/>
      </c>
      <c r="AF628" s="405" t="str">
        <f t="shared" si="284"/>
        <v/>
      </c>
      <c r="AG628" s="419" t="s">
        <v>20</v>
      </c>
      <c r="AH628" s="488" t="str">
        <f t="array" ref="AH628">IFERROR((IF(ROWS(AH$625:AH628)&gt;COUNTA(AF:AF),"",INDEX(AF:AF,SMALL(IF(AF$625:AF$631&lt;&gt;"",ROW(AF$625:AF$631)),ROWS(AH$625:AH628))))),"")</f>
        <v/>
      </c>
      <c r="AI628" s="408">
        <v>4</v>
      </c>
      <c r="AJ628" s="405" t="str">
        <f t="shared" si="280"/>
        <v>2.2   Donner lieu à un déplacement en termes de changement d'affectation des terres sur l'ensemble du territoire national ?</v>
      </c>
      <c r="AK628" s="405" t="str">
        <f>IF(Z628="DK",AJ628,"")</f>
        <v/>
      </c>
      <c r="AL628" s="405" t="str">
        <f t="array" ref="AL628">IFERROR((IF(ROWS(AL$625:AL628)&gt;COUNTA(AK:AK),"",INDEX(AK:AK,SMALL(IF(AK$625:AK$631&lt;&gt;"",ROW(AK$625:AK$631)),ROWS(AL$625:AL628))))),"")</f>
        <v/>
      </c>
      <c r="AM628" s="416" t="s">
        <v>20</v>
      </c>
      <c r="AN628" s="411"/>
      <c r="AO628" s="411"/>
      <c r="AP628" s="411"/>
      <c r="AQ628" s="52"/>
      <c r="AR628" s="411"/>
      <c r="AS628" s="411"/>
      <c r="AT628" s="52"/>
      <c r="AU628" s="411"/>
      <c r="AV628" s="411"/>
      <c r="AW628" s="411"/>
      <c r="AX628" s="411"/>
      <c r="AY628" s="411"/>
    </row>
    <row r="629" spans="3:68" s="76" customFormat="1" ht="45" hidden="1" customHeight="1" x14ac:dyDescent="0.25">
      <c r="C629" s="659" t="str">
        <f t="shared" si="277"/>
        <v>2.3   Entraîner un déplacement international en termes de changement d'affectation des terres (suite à des importations plus élevées d'aliments ou de bois pour compenser la baisse de la production nationale, par exemple) ?</v>
      </c>
      <c r="D629" s="660"/>
      <c r="E629" s="660"/>
      <c r="F629" s="660"/>
      <c r="G629" s="660"/>
      <c r="H629" s="660"/>
      <c r="I629" s="660"/>
      <c r="J629" s="661"/>
      <c r="K629" s="174"/>
      <c r="L629" s="167"/>
      <c r="M629" s="167"/>
      <c r="Q629" s="162">
        <v>0</v>
      </c>
      <c r="R629" s="400"/>
      <c r="S629" s="138" t="str">
        <f t="shared" si="281"/>
        <v/>
      </c>
      <c r="T629" s="400"/>
      <c r="U629" s="400"/>
      <c r="V629" s="411"/>
      <c r="W629" s="412" t="s">
        <v>460</v>
      </c>
      <c r="X629" s="401" t="s">
        <v>1</v>
      </c>
      <c r="Y629" s="413">
        <v>5</v>
      </c>
      <c r="Z629" s="498" t="str">
        <f t="shared" si="282"/>
        <v/>
      </c>
      <c r="AA629" s="236" t="s">
        <v>20</v>
      </c>
      <c r="AB629" s="119" t="s">
        <v>450</v>
      </c>
      <c r="AC629" s="236" t="s">
        <v>20</v>
      </c>
      <c r="AD629" s="119" t="s">
        <v>20</v>
      </c>
      <c r="AE629" s="405" t="str">
        <f t="shared" si="283"/>
        <v/>
      </c>
      <c r="AF629" s="405" t="str">
        <f t="shared" si="284"/>
        <v/>
      </c>
      <c r="AG629" s="419" t="s">
        <v>20</v>
      </c>
      <c r="AH629" s="488" t="str">
        <f t="array" ref="AH629">IFERROR((IF(ROWS(AH$625:AH629)&gt;COUNTA(AF:AF),"",INDEX(AF:AF,SMALL(IF(AF$625:AF$631&lt;&gt;"",ROW(AF$625:AF$631)),ROWS(AH$625:AH629))))),"")</f>
        <v/>
      </c>
      <c r="AI629" s="408">
        <v>5</v>
      </c>
      <c r="AJ629" s="405" t="str">
        <f t="shared" si="280"/>
        <v>2.3   Entraîner un déplacement international en termes de changement d'affectation des terres (suite à des importations plus élevées d'aliments ou de bois pour compenser la baisse de la production nationale, par exemple) ?</v>
      </c>
      <c r="AK629" s="405" t="str">
        <f>IF(Z629="DK",AJ629,"")</f>
        <v/>
      </c>
      <c r="AL629" s="405" t="str">
        <f t="array" ref="AL629">IFERROR((IF(ROWS(AL$625:AL629)&gt;COUNTA(AK:AK),"",INDEX(AK:AK,SMALL(IF(AK$625:AK$631&lt;&gt;"",ROW(AK$625:AK$631)),ROWS(AL$625:AL629))))),"")</f>
        <v/>
      </c>
      <c r="AM629" s="416" t="s">
        <v>20</v>
      </c>
      <c r="AN629" s="411"/>
      <c r="AO629" s="411"/>
      <c r="AP629" s="411"/>
      <c r="AQ629" s="52"/>
      <c r="AR629" s="411"/>
      <c r="AS629" s="411"/>
      <c r="AT629" s="52"/>
      <c r="AU629" s="411"/>
      <c r="AV629" s="411"/>
      <c r="AW629" s="411"/>
      <c r="AX629" s="411"/>
      <c r="AY629" s="411"/>
    </row>
    <row r="630" spans="3:68" s="76" customFormat="1" ht="30" hidden="1" customHeight="1" x14ac:dyDescent="0.25">
      <c r="C630" s="659" t="str">
        <f t="shared" si="277"/>
        <v>2.4   L'importance du rôle des écosystèmes non forestiers du pays / de la région dans le stockage du carbone est-elle comprise (l'ampleur des impacts négatifs du changement d'affectation des terres sur le climat) ?</v>
      </c>
      <c r="D630" s="660"/>
      <c r="E630" s="660"/>
      <c r="F630" s="660"/>
      <c r="G630" s="660"/>
      <c r="H630" s="660"/>
      <c r="I630" s="660"/>
      <c r="J630" s="661"/>
      <c r="K630" s="176"/>
      <c r="L630" s="170"/>
      <c r="M630" s="170"/>
      <c r="Q630" s="162">
        <v>0</v>
      </c>
      <c r="R630" s="400"/>
      <c r="S630" s="138" t="str">
        <f t="shared" si="281"/>
        <v/>
      </c>
      <c r="T630" s="400"/>
      <c r="U630" s="400"/>
      <c r="V630" s="411"/>
      <c r="W630" s="513" t="s">
        <v>461</v>
      </c>
      <c r="X630" s="401" t="s">
        <v>1</v>
      </c>
      <c r="Y630" s="413">
        <v>6</v>
      </c>
      <c r="Z630" s="498" t="str">
        <f t="shared" si="282"/>
        <v/>
      </c>
      <c r="AA630" s="236" t="s">
        <v>20</v>
      </c>
      <c r="AB630" s="119" t="s">
        <v>20</v>
      </c>
      <c r="AC630" s="236" t="s">
        <v>20</v>
      </c>
      <c r="AD630" s="119" t="s">
        <v>451</v>
      </c>
      <c r="AE630" s="405" t="str">
        <f t="shared" si="283"/>
        <v/>
      </c>
      <c r="AF630" s="405" t="str">
        <f t="shared" si="284"/>
        <v>Capacité potentiellement limitée en termes d'estimation de la fuite de dioxyde de carbone provenant d'émissions. Il faut donc donner la priorité aux actions REDD+ visant à minimiser ces fuites. Veuillez fournir des informations.</v>
      </c>
      <c r="AG630" s="419" t="s">
        <v>20</v>
      </c>
      <c r="AH630" s="488" t="str">
        <f t="array" ref="AH630">IFERROR((IF(ROWS(AH$625:AH630)&gt;COUNTA(AF:AF),"",INDEX(AF:AF,SMALL(IF(AF$625:AF$631&lt;&gt;"",ROW(AF$625:AF$631)),ROWS(AH$625:AH630))))),"")</f>
        <v/>
      </c>
      <c r="AI630" s="408">
        <v>6</v>
      </c>
      <c r="AJ630" s="405" t="str">
        <f t="shared" si="280"/>
        <v>2.4   L'importance du rôle des écosystèmes non forestiers du pays / de la région dans le stockage du carbone est-elle comprise (l'ampleur des impacts négatifs du changement d'affectation des terres sur le climat) ?</v>
      </c>
      <c r="AK630" s="405" t="str">
        <f>IF(Z630="DK",AJ630,"")</f>
        <v/>
      </c>
      <c r="AL630" s="405" t="str">
        <f t="array" ref="AL630">IFERROR((IF(ROWS(AL$625:AL630)&gt;COUNTA(AK:AK),"",INDEX(AK:AK,SMALL(IF(AK$625:AK$631&lt;&gt;"",ROW(AK$625:AK$631)),ROWS(AL$625:AL630))))),"")</f>
        <v/>
      </c>
      <c r="AM630" s="416" t="s">
        <v>20</v>
      </c>
      <c r="AN630" s="411"/>
      <c r="AO630" s="411"/>
      <c r="AP630" s="411"/>
      <c r="AQ630" s="52"/>
      <c r="AR630" s="411"/>
      <c r="AS630" s="411"/>
      <c r="AT630" s="52"/>
      <c r="AU630" s="411"/>
      <c r="AV630" s="411"/>
      <c r="AW630" s="411"/>
      <c r="AX630" s="411"/>
      <c r="AY630" s="411"/>
    </row>
    <row r="631" spans="3:68" s="76" customFormat="1" ht="45" hidden="1" customHeight="1" thickBot="1" x14ac:dyDescent="0.3">
      <c r="C631" s="665" t="str">
        <f t="shared" si="277"/>
        <v>2.5   La vulnérabilité des écosystèmes non forestiers face au changement d'affectation des terres est-elle comprise (adéquation de l'agriculture, accessibilité, statut de protection, importance potentielle d'utilisations extractives, fragmentation) ?</v>
      </c>
      <c r="D631" s="666"/>
      <c r="E631" s="666"/>
      <c r="F631" s="666"/>
      <c r="G631" s="666"/>
      <c r="H631" s="666"/>
      <c r="I631" s="666"/>
      <c r="J631" s="667"/>
      <c r="K631" s="177"/>
      <c r="L631" s="171"/>
      <c r="M631" s="171"/>
      <c r="Q631" s="162">
        <v>0</v>
      </c>
      <c r="R631" s="400"/>
      <c r="S631" s="138" t="str">
        <f t="shared" si="281"/>
        <v/>
      </c>
      <c r="T631" s="400"/>
      <c r="U631" s="400"/>
      <c r="V631" s="411"/>
      <c r="W631" s="513" t="s">
        <v>462</v>
      </c>
      <c r="X631" s="401" t="s">
        <v>1</v>
      </c>
      <c r="Y631" s="402">
        <v>7</v>
      </c>
      <c r="Z631" s="498" t="str">
        <f t="shared" si="282"/>
        <v/>
      </c>
      <c r="AA631" s="236" t="s">
        <v>20</v>
      </c>
      <c r="AB631" s="119" t="s">
        <v>20</v>
      </c>
      <c r="AC631" s="236" t="s">
        <v>20</v>
      </c>
      <c r="AD631" s="119" t="s">
        <v>452</v>
      </c>
      <c r="AE631" s="405" t="str">
        <f t="shared" si="283"/>
        <v/>
      </c>
      <c r="AF631" s="405" t="str">
        <f t="shared" si="284"/>
        <v>Capacité potentiellement limitée en termes d'évaluation de la vulnérabilité des écosystèmes non forestiers face au changement d'affectation des terres. Il faut donc donner la priorité aux actions REDD+ visant à réduire cette vulnérabilité. Veuillez fournir des informations supplémentaires.</v>
      </c>
      <c r="AG631" s="419" t="s">
        <v>20</v>
      </c>
      <c r="AH631" s="420" t="str">
        <f t="array" ref="AH631">IFERROR((IF(ROWS(AH$625:AH631)&gt;COUNTA(AF:AF),"",INDEX(AF:AF,SMALL(IF(AF$625:AF$631&lt;&gt;"",ROW(AF$625:AF$631)),ROWS(AH$625:AH631))))),"")</f>
        <v/>
      </c>
      <c r="AI631" s="408">
        <v>7</v>
      </c>
      <c r="AJ631" s="405" t="str">
        <f t="shared" si="280"/>
        <v>2.5   La vulnérabilité des écosystèmes non forestiers face au changement d'affectation des terres est-elle comprise (adéquation de l'agriculture, accessibilité, statut de protection, importance potentielle d'utilisations extractives, fragmentation) ?</v>
      </c>
      <c r="AK631" s="405" t="str">
        <f>IF(Z631="DK",AJ631,"")</f>
        <v/>
      </c>
      <c r="AL631" s="405" t="str">
        <f t="array" ref="AL631">IFERROR((IF(ROWS(AL$625:AL631)&gt;COUNTA(AK:AK),"",INDEX(AK:AK,SMALL(IF(AK$625:AK$631&lt;&gt;"",ROW(AK$625:AK$631)),ROWS(AL$625:AL631))))),"")</f>
        <v/>
      </c>
      <c r="AM631" s="416" t="s">
        <v>20</v>
      </c>
      <c r="AN631" s="411"/>
      <c r="AO631" s="411"/>
      <c r="AP631" s="411"/>
      <c r="AQ631" s="52"/>
      <c r="AR631" s="411"/>
      <c r="AS631" s="411"/>
      <c r="AT631" s="52"/>
      <c r="AU631" s="411"/>
      <c r="AV631" s="411"/>
      <c r="AW631" s="411"/>
      <c r="AX631" s="411"/>
      <c r="AY631" s="411"/>
    </row>
    <row r="632" spans="3:68" s="76" customFormat="1" ht="0.95" hidden="1" customHeight="1" x14ac:dyDescent="0.25">
      <c r="C632" s="266"/>
      <c r="D632" s="266"/>
      <c r="E632" s="266"/>
      <c r="F632" s="266"/>
      <c r="G632" s="266"/>
      <c r="H632" s="266"/>
      <c r="I632" s="266"/>
      <c r="J632" s="266"/>
      <c r="K632" s="275"/>
      <c r="L632" s="275"/>
      <c r="M632" s="275"/>
      <c r="P632" s="273"/>
      <c r="Q632" s="411"/>
      <c r="R632" s="400"/>
      <c r="S632" s="268"/>
      <c r="T632" s="400"/>
      <c r="U632" s="400"/>
      <c r="V632" s="411"/>
      <c r="W632" s="514"/>
      <c r="X632" s="422"/>
      <c r="Y632" s="423"/>
      <c r="Z632" s="505"/>
      <c r="AA632" s="271"/>
      <c r="AB632" s="271"/>
      <c r="AC632" s="425" t="s">
        <v>20</v>
      </c>
      <c r="AD632" s="425"/>
      <c r="AE632" s="425"/>
      <c r="AF632" s="419"/>
      <c r="AG632" s="419"/>
      <c r="AH632" s="408" t="str">
        <f t="array" ref="AH632">IFERROR((IF(ROWS(AH$625:AH632)&gt;COUNTA(AF:AF),"",INDEX(AF:AF,SMALL(IF(AF$625:AF$631&lt;&gt;"",ROW(AF$625:AF$631)),ROWS(AH$625:AH632))))),"")</f>
        <v/>
      </c>
      <c r="AI632" s="355"/>
      <c r="AJ632" s="425"/>
      <c r="AK632" s="425"/>
      <c r="AL632" s="425"/>
      <c r="AM632" s="416"/>
      <c r="AN632" s="411"/>
      <c r="AO632" s="411"/>
      <c r="AP632" s="411"/>
      <c r="AQ632" s="52"/>
      <c r="AR632" s="411"/>
      <c r="AS632" s="411"/>
      <c r="AT632" s="52"/>
      <c r="AU632" s="411"/>
      <c r="AV632" s="411"/>
      <c r="AW632" s="411"/>
      <c r="AX632" s="411"/>
      <c r="AY632" s="411"/>
    </row>
    <row r="633" spans="3:68" s="76" customFormat="1" ht="0.95" hidden="1" customHeight="1" x14ac:dyDescent="0.25">
      <c r="C633" s="266"/>
      <c r="D633" s="266"/>
      <c r="E633" s="266"/>
      <c r="F633" s="266"/>
      <c r="G633" s="266"/>
      <c r="H633" s="266"/>
      <c r="I633" s="266"/>
      <c r="J633" s="266"/>
      <c r="K633" s="275"/>
      <c r="L633" s="275"/>
      <c r="M633" s="275"/>
      <c r="P633" s="273"/>
      <c r="Q633" s="411"/>
      <c r="R633" s="400"/>
      <c r="S633" s="268"/>
      <c r="T633" s="400"/>
      <c r="U633" s="400"/>
      <c r="V633" s="411"/>
      <c r="W633" s="514"/>
      <c r="X633" s="422"/>
      <c r="Y633" s="423"/>
      <c r="Z633" s="505"/>
      <c r="AA633" s="271"/>
      <c r="AB633" s="271"/>
      <c r="AC633" s="425"/>
      <c r="AD633" s="425"/>
      <c r="AE633" s="425"/>
      <c r="AF633" s="419"/>
      <c r="AG633" s="419"/>
      <c r="AH633" s="408" t="str">
        <f t="array" ref="AH633">IFERROR((IF(ROWS(AH$625:AH633)&gt;COUNTA(AF:AF),"",INDEX(AF:AF,SMALL(IF(AF$625:AF$631&lt;&gt;"",ROW(AF$625:AF$631)),ROWS(AH$625:AH633))))),"")</f>
        <v/>
      </c>
      <c r="AI633" s="355"/>
      <c r="AJ633" s="425"/>
      <c r="AK633" s="425"/>
      <c r="AL633" s="425"/>
      <c r="AM633" s="416"/>
      <c r="AN633" s="411"/>
      <c r="AO633" s="411"/>
      <c r="AP633" s="411"/>
      <c r="AQ633" s="52"/>
      <c r="AR633" s="411"/>
      <c r="AS633" s="411"/>
      <c r="AT633" s="52"/>
      <c r="AU633" s="411"/>
      <c r="AV633" s="411"/>
      <c r="AW633" s="411"/>
      <c r="AX633" s="411"/>
      <c r="AY633" s="411"/>
    </row>
    <row r="634" spans="3:68" ht="66" hidden="1" customHeight="1" x14ac:dyDescent="0.25">
      <c r="S634" s="52"/>
      <c r="X634" s="388"/>
      <c r="Y634" s="427"/>
      <c r="Z634" s="427"/>
      <c r="AA634" s="128">
        <f>$V$22</f>
        <v>0</v>
      </c>
      <c r="AB634" s="121"/>
      <c r="AC634" s="427"/>
      <c r="AD634" s="410" t="s">
        <v>20</v>
      </c>
      <c r="BN634"/>
      <c r="BO634"/>
      <c r="BP634"/>
    </row>
    <row r="635" spans="3:68" hidden="1" x14ac:dyDescent="0.25">
      <c r="C635" s="658"/>
      <c r="D635" s="658"/>
      <c r="E635" s="658"/>
      <c r="F635" s="658"/>
      <c r="G635" s="658"/>
      <c r="H635" s="658"/>
      <c r="I635" s="658"/>
      <c r="J635" s="658"/>
      <c r="P635" s="34"/>
      <c r="R635" s="428" t="str">
        <f>IF($V$22=7,AD626," ")</f>
        <v xml:space="preserve"> </v>
      </c>
      <c r="S635" s="428"/>
      <c r="T635" s="428"/>
      <c r="U635" s="428"/>
      <c r="W635" s="473" t="str">
        <f>$W$76</f>
        <v>Cliquez sur l'icône « - » de gauche pour réduire la vue.</v>
      </c>
      <c r="X635" s="388"/>
      <c r="Y635" s="427"/>
      <c r="Z635" s="427"/>
      <c r="AA635" s="128"/>
      <c r="AB635" s="121"/>
      <c r="AC635" s="427"/>
      <c r="AD635" s="410"/>
      <c r="BN635"/>
      <c r="BO635"/>
      <c r="BP635"/>
    </row>
    <row r="636" spans="3:68" ht="15" hidden="1" customHeight="1" x14ac:dyDescent="0.25">
      <c r="C636" s="648"/>
      <c r="D636" s="648"/>
      <c r="E636" s="648"/>
      <c r="F636" s="648"/>
      <c r="G636" s="648"/>
      <c r="H636" s="648"/>
      <c r="I636" s="648"/>
      <c r="J636" s="648"/>
      <c r="P636" s="34"/>
      <c r="R636" s="428" t="str">
        <f>IF($V$22=7,#REF!," ")</f>
        <v xml:space="preserve"> </v>
      </c>
      <c r="S636" s="428"/>
      <c r="T636" s="428"/>
      <c r="U636" s="428"/>
      <c r="W636" s="474" t="str">
        <f>$W$77</f>
        <v>Cliquez sur l'icône « + » de gauche pour agrandir la vue et répondre aux questions d'orientation.</v>
      </c>
      <c r="X636" s="429"/>
      <c r="Y636" s="429"/>
      <c r="Z636" s="429"/>
      <c r="AA636" s="429"/>
      <c r="AB636" s="429"/>
      <c r="AC636" s="429"/>
      <c r="AD636" s="429"/>
    </row>
    <row r="637" spans="3:68" hidden="1" x14ac:dyDescent="0.25">
      <c r="C637" s="156"/>
      <c r="D637" s="158"/>
      <c r="E637" s="158"/>
      <c r="F637" s="158"/>
      <c r="G637" s="158"/>
      <c r="H637" s="158"/>
      <c r="I637" s="158"/>
      <c r="J637" s="158"/>
      <c r="P637" s="34"/>
      <c r="R637" s="428"/>
      <c r="S637" s="428"/>
      <c r="T637" s="428"/>
      <c r="U637" s="428"/>
    </row>
    <row r="638" spans="3:68" hidden="1" x14ac:dyDescent="0.25">
      <c r="C638" s="156"/>
      <c r="D638" s="158"/>
      <c r="E638" s="158"/>
      <c r="F638" s="158"/>
      <c r="G638" s="158"/>
      <c r="H638" s="158"/>
      <c r="I638" s="158"/>
      <c r="J638" s="158"/>
      <c r="P638" s="34"/>
      <c r="R638" s="428"/>
      <c r="S638" s="428"/>
      <c r="T638" s="428"/>
      <c r="U638" s="428"/>
    </row>
    <row r="639" spans="3:68" hidden="1" x14ac:dyDescent="0.25">
      <c r="C639" s="156"/>
      <c r="D639" s="158"/>
      <c r="E639" s="158"/>
      <c r="F639" s="158"/>
      <c r="G639" s="158"/>
      <c r="H639" s="158"/>
      <c r="I639" s="158"/>
      <c r="J639" s="158"/>
      <c r="P639" s="34"/>
      <c r="R639" s="428"/>
      <c r="S639" s="428"/>
      <c r="T639" s="428"/>
      <c r="U639" s="428"/>
      <c r="W639" s="430" t="str">
        <f>$W$80</f>
        <v xml:space="preserve">(Draft) OUTPUT TABLE </v>
      </c>
    </row>
    <row r="640" spans="3:68" ht="15.75" hidden="1" x14ac:dyDescent="0.25">
      <c r="C640" s="92" t="str">
        <f>W640</f>
        <v>Tableau 2 :</v>
      </c>
      <c r="D640" s="8" t="str">
        <f>X640</f>
        <v>Risques associés à la</v>
      </c>
      <c r="G640" s="8"/>
      <c r="I640" s="8"/>
      <c r="P640" s="34"/>
      <c r="R640" s="428"/>
      <c r="S640" s="428"/>
      <c r="T640" s="428"/>
      <c r="U640" s="428"/>
      <c r="W640" s="492" t="str">
        <f>$W$81</f>
        <v>Tableau 2 :</v>
      </c>
      <c r="X640" s="492" t="str">
        <f>$X$560</f>
        <v>Risques associés à la</v>
      </c>
    </row>
    <row r="641" spans="3:68" ht="15.75" hidden="1" customHeight="1" x14ac:dyDescent="0.25">
      <c r="D641" s="95" t="str">
        <f>X641</f>
        <v>Garantie (g) - Réduction du déplacement des émissions.</v>
      </c>
      <c r="F641" s="93"/>
      <c r="G641" s="93"/>
      <c r="H641" s="93"/>
      <c r="I641" s="93"/>
      <c r="J641" s="93"/>
      <c r="K641" s="93"/>
      <c r="L641" s="93"/>
      <c r="M641" s="93"/>
      <c r="P641" s="34"/>
      <c r="R641" s="428"/>
      <c r="S641" s="428"/>
      <c r="T641" s="428"/>
      <c r="U641" s="428"/>
      <c r="W641" s="432"/>
      <c r="X641" s="433" t="str">
        <f>$AA$20</f>
        <v>Garantie (g) - Réduction du déplacement des émissions.</v>
      </c>
    </row>
    <row r="642" spans="3:68" hidden="1" x14ac:dyDescent="0.25"/>
    <row r="643" spans="3:68" ht="0.95" hidden="1" customHeight="1" x14ac:dyDescent="0.25">
      <c r="C643" s="736"/>
      <c r="D643" s="662"/>
      <c r="E643" s="663"/>
      <c r="F643" s="663"/>
      <c r="G643" s="663"/>
      <c r="H643" s="664"/>
      <c r="I643" s="662"/>
      <c r="J643" s="664"/>
      <c r="K643" s="243"/>
      <c r="L643" s="662"/>
      <c r="M643" s="663"/>
      <c r="N643" s="664"/>
      <c r="O643" s="58"/>
      <c r="P643"/>
      <c r="Q643" s="137" t="s">
        <v>79</v>
      </c>
      <c r="S643" s="137" t="s">
        <v>79</v>
      </c>
      <c r="W643" s="700" t="str">
        <f>$W$84</f>
        <v>Bénéfices pertinents pour la garantie considérée</v>
      </c>
      <c r="X643" s="684" t="str">
        <f>$X$84</f>
        <v>Actions REDD+ du Module 1 (toutes les actions ne présentent pas forcément des bénéfices pertinents pour la garantie considérée)</v>
      </c>
      <c r="Y643" s="686"/>
      <c r="Z643" s="686"/>
      <c r="AA643" s="686"/>
      <c r="AB643" s="685"/>
      <c r="AC643" s="684" t="str">
        <f>$AC$84</f>
        <v>Bénéfices</v>
      </c>
      <c r="AD643" s="686"/>
      <c r="AE643" s="686"/>
      <c r="AF643" s="686"/>
      <c r="AG643" s="685"/>
      <c r="AH643" s="684" t="str">
        <f>$AH$84</f>
        <v>Estimation des bénéfices</v>
      </c>
      <c r="AI643" s="685"/>
      <c r="AL643" s="137" t="s">
        <v>83</v>
      </c>
      <c r="AR643" s="137" t="s">
        <v>81</v>
      </c>
      <c r="AU643" s="137" t="s">
        <v>77</v>
      </c>
    </row>
    <row r="644" spans="3:68" ht="0.95" hidden="1" customHeight="1" x14ac:dyDescent="0.25">
      <c r="C644" s="737"/>
      <c r="D644" s="111"/>
      <c r="E644" s="708"/>
      <c r="F644" s="708"/>
      <c r="G644" s="708"/>
      <c r="H644" s="709"/>
      <c r="I644" s="719"/>
      <c r="J644" s="709"/>
      <c r="K644" s="247"/>
      <c r="L644" s="102"/>
      <c r="M644" s="102"/>
      <c r="N644" s="102"/>
      <c r="O644" s="58"/>
      <c r="P644"/>
      <c r="Q644" s="435">
        <v>1</v>
      </c>
      <c r="R644" s="436" t="s">
        <v>59</v>
      </c>
      <c r="S644" s="437" t="s">
        <v>56</v>
      </c>
      <c r="T644" s="437" t="s">
        <v>57</v>
      </c>
      <c r="W644" s="701"/>
      <c r="X644" s="438"/>
      <c r="Y644" s="689"/>
      <c r="Z644" s="689"/>
      <c r="AA644" s="689"/>
      <c r="AB644" s="690"/>
      <c r="AC644" s="439"/>
      <c r="AD644" s="696"/>
      <c r="AE644" s="696"/>
      <c r="AF644" s="696"/>
      <c r="AG644" s="697"/>
      <c r="AH644" s="493" t="str">
        <f>$AH$85</f>
        <v>Probabilité</v>
      </c>
      <c r="AI644" s="493" t="str">
        <f>$AI$85</f>
        <v>Impact</v>
      </c>
      <c r="AL644" s="437" t="str">
        <f>$X$84</f>
        <v>Actions REDD+ du Module 1 (toutes les actions ne présentent pas forcément des bénéfices pertinents pour la garantie considérée)</v>
      </c>
      <c r="AM644" s="437" t="str">
        <f>$AC$84</f>
        <v>Bénéfices</v>
      </c>
      <c r="AN644" s="437" t="str">
        <f t="shared" ref="AN644:AN650" si="285">AH644</f>
        <v>Probabilité</v>
      </c>
      <c r="AO644" s="437" t="str">
        <f t="shared" ref="AO644:AO650" si="286">AI644</f>
        <v>Impact</v>
      </c>
      <c r="AP644" s="441" t="s">
        <v>80</v>
      </c>
      <c r="AR644" s="138">
        <f>MAX(AP645:AP650)</f>
        <v>0</v>
      </c>
      <c r="AT644" s="441" t="s">
        <v>82</v>
      </c>
      <c r="AU644" s="437" t="str">
        <f>$X$84</f>
        <v>Actions REDD+ du Module 1 (toutes les actions ne présentent pas forcément des bénéfices pertinents pour la garantie considérée)</v>
      </c>
      <c r="AV644" s="437" t="str">
        <f>$AC$84</f>
        <v>Bénéfices</v>
      </c>
      <c r="AW644" s="437" t="str">
        <f>AN644</f>
        <v>Probabilité</v>
      </c>
      <c r="AX644" s="437" t="str">
        <f>AO644</f>
        <v>Impact</v>
      </c>
      <c r="BI644"/>
      <c r="BJ644"/>
      <c r="BM644" s="78" t="s">
        <v>28</v>
      </c>
      <c r="BN644" s="78" t="s">
        <v>37</v>
      </c>
      <c r="BO644" s="78" t="s">
        <v>36</v>
      </c>
      <c r="BP644" s="79"/>
    </row>
    <row r="645" spans="3:68" ht="0.95" hidden="1" customHeight="1" x14ac:dyDescent="0.25">
      <c r="C645" s="737"/>
      <c r="D645" s="74"/>
      <c r="E645" s="715"/>
      <c r="F645" s="715"/>
      <c r="G645" s="715"/>
      <c r="H645" s="716"/>
      <c r="I645" s="74"/>
      <c r="J645" s="117"/>
      <c r="K645" s="248"/>
      <c r="L645" s="122"/>
      <c r="M645" s="286"/>
      <c r="N645" s="123"/>
      <c r="O645" s="58"/>
      <c r="P645"/>
      <c r="Q645" s="138">
        <v>1</v>
      </c>
      <c r="S645" s="138">
        <v>1</v>
      </c>
      <c r="T645" s="138">
        <v>1</v>
      </c>
      <c r="W645" s="701"/>
      <c r="X645" s="442" t="s">
        <v>25</v>
      </c>
      <c r="Y645" s="677" t="str">
        <f t="shared" ref="Y645:Y650" ca="1" si="287">LOOKUP(Q645,$AG$13:$AG$24,$AH$13:$AH$29)</f>
        <v/>
      </c>
      <c r="Z645" s="677"/>
      <c r="AA645" s="677"/>
      <c r="AB645" s="678"/>
      <c r="AC645" s="442" t="s">
        <v>25</v>
      </c>
      <c r="AD645" s="677" t="str">
        <f t="shared" ref="AD645:AD650" si="288">IF(J645=0,"",J645)</f>
        <v/>
      </c>
      <c r="AE645" s="677"/>
      <c r="AF645" s="677"/>
      <c r="AG645" s="678"/>
      <c r="AH645" s="443" t="str">
        <f t="shared" ref="AH645:AH650" si="289">LOOKUP(S645,$AL$13:$AL$16,$AM$13:$AM$16)</f>
        <v/>
      </c>
      <c r="AI645" s="443" t="str">
        <f t="shared" ref="AI645:AI650" si="290">LOOKUP(T645,$AL$13:$AL$16,$AM$13:$AM$16)</f>
        <v/>
      </c>
      <c r="AL645" s="444" t="str">
        <f t="shared" ref="AL645:AL650" ca="1" si="291">Y645</f>
        <v/>
      </c>
      <c r="AM645" s="444" t="str">
        <f t="shared" ref="AM645:AM650" si="292">AD645</f>
        <v/>
      </c>
      <c r="AN645" s="445" t="str">
        <f t="shared" si="285"/>
        <v/>
      </c>
      <c r="AO645" s="446" t="str">
        <f t="shared" si="286"/>
        <v/>
      </c>
      <c r="AP645" s="447">
        <f t="shared" ref="AP645:AP650" si="293">SUM(AND(AN645=$AL$34, AO645=$AM$34),AP644)</f>
        <v>0</v>
      </c>
      <c r="AT645" s="447">
        <v>1</v>
      </c>
      <c r="AU645" s="448" t="str">
        <f t="shared" ref="AU645:AX650" si="294">IF($AT645&gt;$AR$644,"",INDEX(AL$645:AL$650,MATCH($AT645,$AP$645:$AP$650,0)))</f>
        <v/>
      </c>
      <c r="AV645" s="448" t="str">
        <f t="shared" si="294"/>
        <v/>
      </c>
      <c r="AW645" s="448" t="str">
        <f t="shared" si="294"/>
        <v/>
      </c>
      <c r="AX645" s="448" t="str">
        <f t="shared" si="294"/>
        <v/>
      </c>
      <c r="BI645"/>
      <c r="BJ645"/>
      <c r="BM645" s="80">
        <f t="shared" ref="BM645:BM650" si="295">COUNTIF($BN$86:$BN$91,"&lt;="&amp;BN645)</f>
        <v>1</v>
      </c>
      <c r="BN645" s="80" t="str">
        <f>IF(BF645=$AP$14,BI645,"xx")</f>
        <v>xx</v>
      </c>
      <c r="BO645" s="80" t="e">
        <f t="shared" ref="BO645:BO650" si="296">VLOOKUP(ROW()-ROW($BO$85),$BM$86:$BN$91,2,FALSE)</f>
        <v>#N/A</v>
      </c>
      <c r="BP645" s="81" t="e">
        <f>IF(COUNT(SEARCH({"xx";"xxx";"xxxx";"xxxxx";"xxxxxx";"xxxxxxx"},#REF!)),"-",BO645)</f>
        <v>#N/A</v>
      </c>
    </row>
    <row r="646" spans="3:68" ht="0.95" hidden="1" customHeight="1" x14ac:dyDescent="0.25">
      <c r="C646" s="737"/>
      <c r="D646" s="27"/>
      <c r="E646" s="710"/>
      <c r="F646" s="710"/>
      <c r="G646" s="710"/>
      <c r="H646" s="711"/>
      <c r="I646" s="27"/>
      <c r="J646" s="116"/>
      <c r="K646" s="116"/>
      <c r="L646" s="89"/>
      <c r="M646" s="287"/>
      <c r="N646" s="124"/>
      <c r="O646" s="58"/>
      <c r="P646"/>
      <c r="Q646" s="138">
        <v>1</v>
      </c>
      <c r="S646" s="138">
        <v>1</v>
      </c>
      <c r="T646" s="138">
        <v>1</v>
      </c>
      <c r="W646" s="701"/>
      <c r="X646" s="442" t="s">
        <v>25</v>
      </c>
      <c r="Y646" s="677" t="str">
        <f t="shared" ca="1" si="287"/>
        <v/>
      </c>
      <c r="Z646" s="677"/>
      <c r="AA646" s="677"/>
      <c r="AB646" s="678"/>
      <c r="AC646" s="442" t="s">
        <v>25</v>
      </c>
      <c r="AD646" s="677" t="str">
        <f t="shared" si="288"/>
        <v/>
      </c>
      <c r="AE646" s="677"/>
      <c r="AF646" s="677"/>
      <c r="AG646" s="678"/>
      <c r="AH646" s="454" t="str">
        <f t="shared" si="289"/>
        <v/>
      </c>
      <c r="AI646" s="454" t="str">
        <f t="shared" si="290"/>
        <v/>
      </c>
      <c r="AL646" s="449" t="str">
        <f t="shared" ca="1" si="291"/>
        <v/>
      </c>
      <c r="AM646" s="449" t="str">
        <f t="shared" si="292"/>
        <v/>
      </c>
      <c r="AN646" s="450" t="str">
        <f t="shared" si="285"/>
        <v/>
      </c>
      <c r="AO646" s="451" t="str">
        <f t="shared" si="286"/>
        <v/>
      </c>
      <c r="AP646" s="447">
        <f t="shared" si="293"/>
        <v>0</v>
      </c>
      <c r="AT646" s="447">
        <v>2</v>
      </c>
      <c r="AU646" s="448" t="str">
        <f t="shared" si="294"/>
        <v/>
      </c>
      <c r="AV646" s="448" t="str">
        <f t="shared" si="294"/>
        <v/>
      </c>
      <c r="AW646" s="448" t="str">
        <f t="shared" si="294"/>
        <v/>
      </c>
      <c r="AX646" s="448" t="str">
        <f t="shared" si="294"/>
        <v/>
      </c>
      <c r="BI646"/>
      <c r="BJ646"/>
      <c r="BM646" s="80">
        <f t="shared" si="295"/>
        <v>2</v>
      </c>
      <c r="BN646" s="80" t="str">
        <f>IF(BF646=$AP$14,BI646,"xxx")</f>
        <v>xxx</v>
      </c>
      <c r="BO646" s="80" t="e">
        <f t="shared" si="296"/>
        <v>#N/A</v>
      </c>
      <c r="BP646" s="81" t="e">
        <f>IF(COUNT(SEARCH({"xx";"xxx";"xxxx";"xxxxx";"xxxxxx";"xxxxxxx"},#REF!)),"-",BO646)</f>
        <v>#N/A</v>
      </c>
    </row>
    <row r="647" spans="3:68" ht="0.95" hidden="1" customHeight="1" x14ac:dyDescent="0.25">
      <c r="C647" s="737"/>
      <c r="D647" s="27"/>
      <c r="E647" s="710"/>
      <c r="F647" s="710"/>
      <c r="G647" s="710"/>
      <c r="H647" s="711"/>
      <c r="I647" s="27"/>
      <c r="J647" s="116"/>
      <c r="K647" s="116"/>
      <c r="L647" s="89"/>
      <c r="M647" s="287"/>
      <c r="N647" s="124"/>
      <c r="O647" s="58"/>
      <c r="P647"/>
      <c r="Q647" s="138">
        <v>1</v>
      </c>
      <c r="S647" s="138">
        <v>1</v>
      </c>
      <c r="T647" s="138">
        <v>1</v>
      </c>
      <c r="W647" s="701"/>
      <c r="X647" s="442" t="s">
        <v>25</v>
      </c>
      <c r="Y647" s="677" t="str">
        <f t="shared" ca="1" si="287"/>
        <v/>
      </c>
      <c r="Z647" s="677"/>
      <c r="AA647" s="677"/>
      <c r="AB647" s="678"/>
      <c r="AC647" s="442" t="s">
        <v>25</v>
      </c>
      <c r="AD647" s="677" t="str">
        <f t="shared" si="288"/>
        <v/>
      </c>
      <c r="AE647" s="677"/>
      <c r="AF647" s="677"/>
      <c r="AG647" s="678"/>
      <c r="AH647" s="454" t="str">
        <f t="shared" si="289"/>
        <v/>
      </c>
      <c r="AI647" s="454" t="str">
        <f t="shared" si="290"/>
        <v/>
      </c>
      <c r="AL647" s="449" t="str">
        <f t="shared" ca="1" si="291"/>
        <v/>
      </c>
      <c r="AM647" s="449" t="str">
        <f t="shared" si="292"/>
        <v/>
      </c>
      <c r="AN647" s="450" t="str">
        <f t="shared" si="285"/>
        <v/>
      </c>
      <c r="AO647" s="451" t="str">
        <f t="shared" si="286"/>
        <v/>
      </c>
      <c r="AP647" s="447">
        <f t="shared" si="293"/>
        <v>0</v>
      </c>
      <c r="AT647" s="447">
        <v>3</v>
      </c>
      <c r="AU647" s="448" t="str">
        <f t="shared" si="294"/>
        <v/>
      </c>
      <c r="AV647" s="448" t="str">
        <f t="shared" si="294"/>
        <v/>
      </c>
      <c r="AW647" s="448" t="str">
        <f t="shared" si="294"/>
        <v/>
      </c>
      <c r="AX647" s="448" t="str">
        <f t="shared" si="294"/>
        <v/>
      </c>
      <c r="BI647"/>
      <c r="BJ647"/>
      <c r="BM647" s="80">
        <f t="shared" si="295"/>
        <v>3</v>
      </c>
      <c r="BN647" s="80" t="str">
        <f>IF(BF647=$AP$14,BI647,"xxxx")</f>
        <v>xxxx</v>
      </c>
      <c r="BO647" s="80" t="e">
        <f t="shared" si="296"/>
        <v>#N/A</v>
      </c>
      <c r="BP647" s="81" t="e">
        <f>IF(COUNT(SEARCH({"xx";"xxx";"xxxx";"xxxxx";"xxxxxx";"xxxxxxx"},#REF!)),"-",BO647)</f>
        <v>#N/A</v>
      </c>
    </row>
    <row r="648" spans="3:68" ht="0.95" hidden="1" customHeight="1" x14ac:dyDescent="0.25">
      <c r="C648" s="737"/>
      <c r="D648" s="27"/>
      <c r="E648" s="710"/>
      <c r="F648" s="710"/>
      <c r="G648" s="710"/>
      <c r="H648" s="711"/>
      <c r="I648" s="27"/>
      <c r="J648" s="116"/>
      <c r="K648" s="116"/>
      <c r="L648" s="89"/>
      <c r="M648" s="287"/>
      <c r="N648" s="124"/>
      <c r="O648" s="58"/>
      <c r="P648"/>
      <c r="Q648" s="138">
        <v>1</v>
      </c>
      <c r="S648" s="138">
        <v>1</v>
      </c>
      <c r="T648" s="138">
        <v>1</v>
      </c>
      <c r="W648" s="701"/>
      <c r="X648" s="442" t="s">
        <v>25</v>
      </c>
      <c r="Y648" s="677" t="str">
        <f t="shared" ca="1" si="287"/>
        <v/>
      </c>
      <c r="Z648" s="677"/>
      <c r="AA648" s="677"/>
      <c r="AB648" s="678"/>
      <c r="AC648" s="442" t="s">
        <v>25</v>
      </c>
      <c r="AD648" s="677" t="str">
        <f t="shared" si="288"/>
        <v/>
      </c>
      <c r="AE648" s="677"/>
      <c r="AF648" s="677"/>
      <c r="AG648" s="678"/>
      <c r="AH648" s="454" t="str">
        <f t="shared" si="289"/>
        <v/>
      </c>
      <c r="AI648" s="454" t="str">
        <f t="shared" si="290"/>
        <v/>
      </c>
      <c r="AL648" s="449" t="str">
        <f t="shared" ca="1" si="291"/>
        <v/>
      </c>
      <c r="AM648" s="449" t="str">
        <f t="shared" si="292"/>
        <v/>
      </c>
      <c r="AN648" s="450" t="str">
        <f t="shared" si="285"/>
        <v/>
      </c>
      <c r="AO648" s="451" t="str">
        <f t="shared" si="286"/>
        <v/>
      </c>
      <c r="AP648" s="447">
        <f t="shared" si="293"/>
        <v>0</v>
      </c>
      <c r="AT648" s="447">
        <v>4</v>
      </c>
      <c r="AU648" s="448" t="str">
        <f t="shared" si="294"/>
        <v/>
      </c>
      <c r="AV648" s="448" t="str">
        <f t="shared" si="294"/>
        <v/>
      </c>
      <c r="AW648" s="448" t="str">
        <f t="shared" si="294"/>
        <v/>
      </c>
      <c r="AX648" s="448" t="str">
        <f t="shared" si="294"/>
        <v/>
      </c>
      <c r="BI648"/>
      <c r="BJ648"/>
      <c r="BM648" s="80">
        <f t="shared" si="295"/>
        <v>4</v>
      </c>
      <c r="BN648" s="80" t="str">
        <f>IF(BF648=$AP$14,BI648,"xxxxx")</f>
        <v>xxxxx</v>
      </c>
      <c r="BO648" s="80" t="e">
        <f t="shared" si="296"/>
        <v>#N/A</v>
      </c>
      <c r="BP648" s="81" t="e">
        <f>IF(COUNT(SEARCH({"xx";"xxx";"xxxx";"xxxxx";"xxxxxx";"xxxxxxx"},#REF!)),"-",BO648)</f>
        <v>#N/A</v>
      </c>
    </row>
    <row r="649" spans="3:68" ht="0.95" hidden="1" customHeight="1" x14ac:dyDescent="0.25">
      <c r="C649" s="737"/>
      <c r="D649" s="27"/>
      <c r="E649" s="710"/>
      <c r="F649" s="710"/>
      <c r="G649" s="710"/>
      <c r="H649" s="711"/>
      <c r="I649" s="27"/>
      <c r="J649" s="116"/>
      <c r="K649" s="116"/>
      <c r="L649" s="89"/>
      <c r="M649" s="287"/>
      <c r="N649" s="124"/>
      <c r="O649" s="58"/>
      <c r="P649"/>
      <c r="Q649" s="138">
        <v>1</v>
      </c>
      <c r="S649" s="138">
        <v>1</v>
      </c>
      <c r="T649" s="138">
        <v>1</v>
      </c>
      <c r="W649" s="701"/>
      <c r="X649" s="442" t="s">
        <v>25</v>
      </c>
      <c r="Y649" s="677" t="str">
        <f t="shared" ca="1" si="287"/>
        <v/>
      </c>
      <c r="Z649" s="677"/>
      <c r="AA649" s="677"/>
      <c r="AB649" s="678"/>
      <c r="AC649" s="442" t="s">
        <v>25</v>
      </c>
      <c r="AD649" s="677" t="str">
        <f t="shared" si="288"/>
        <v/>
      </c>
      <c r="AE649" s="677"/>
      <c r="AF649" s="677"/>
      <c r="AG649" s="678"/>
      <c r="AH649" s="454" t="str">
        <f t="shared" si="289"/>
        <v/>
      </c>
      <c r="AI649" s="454" t="str">
        <f t="shared" si="290"/>
        <v/>
      </c>
      <c r="AL649" s="449" t="str">
        <f t="shared" ca="1" si="291"/>
        <v/>
      </c>
      <c r="AM649" s="449" t="str">
        <f t="shared" si="292"/>
        <v/>
      </c>
      <c r="AN649" s="450" t="str">
        <f t="shared" si="285"/>
        <v/>
      </c>
      <c r="AO649" s="451" t="str">
        <f t="shared" si="286"/>
        <v/>
      </c>
      <c r="AP649" s="447">
        <f t="shared" si="293"/>
        <v>0</v>
      </c>
      <c r="AT649" s="447">
        <v>5</v>
      </c>
      <c r="AU649" s="448" t="str">
        <f t="shared" si="294"/>
        <v/>
      </c>
      <c r="AV649" s="448" t="str">
        <f t="shared" si="294"/>
        <v/>
      </c>
      <c r="AW649" s="448" t="str">
        <f t="shared" si="294"/>
        <v/>
      </c>
      <c r="AX649" s="448" t="str">
        <f t="shared" si="294"/>
        <v/>
      </c>
      <c r="BI649"/>
      <c r="BJ649"/>
      <c r="BM649" s="80">
        <f t="shared" si="295"/>
        <v>5</v>
      </c>
      <c r="BN649" s="80" t="str">
        <f>IF(BF649=$AP$14,BI649,"xxxxxx")</f>
        <v>xxxxxx</v>
      </c>
      <c r="BO649" s="80" t="e">
        <f t="shared" si="296"/>
        <v>#N/A</v>
      </c>
      <c r="BP649" s="81" t="e">
        <f>IF(COUNT(SEARCH({"xx";"xxx";"xxxx";"xxxxx";"xxxxxx";"xxxxxxx"},#REF!)),"-",BO649)</f>
        <v>#N/A</v>
      </c>
    </row>
    <row r="650" spans="3:68" ht="0.95" hidden="1" customHeight="1" x14ac:dyDescent="0.25">
      <c r="C650" s="738"/>
      <c r="D650" s="27"/>
      <c r="E650" s="710"/>
      <c r="F650" s="710"/>
      <c r="G650" s="710"/>
      <c r="H650" s="711"/>
      <c r="I650" s="27"/>
      <c r="J650" s="116"/>
      <c r="K650" s="116"/>
      <c r="L650" s="89"/>
      <c r="M650" s="287"/>
      <c r="N650" s="124"/>
      <c r="O650" s="58"/>
      <c r="P650"/>
      <c r="Q650" s="138">
        <v>1</v>
      </c>
      <c r="S650" s="138">
        <v>1</v>
      </c>
      <c r="T650" s="138">
        <v>1</v>
      </c>
      <c r="W650" s="702"/>
      <c r="X650" s="452" t="s">
        <v>25</v>
      </c>
      <c r="Y650" s="687" t="str">
        <f t="shared" ca="1" si="287"/>
        <v/>
      </c>
      <c r="Z650" s="687"/>
      <c r="AA650" s="687"/>
      <c r="AB650" s="688"/>
      <c r="AC650" s="452" t="s">
        <v>25</v>
      </c>
      <c r="AD650" s="687" t="str">
        <f t="shared" si="288"/>
        <v/>
      </c>
      <c r="AE650" s="687"/>
      <c r="AF650" s="687"/>
      <c r="AG650" s="688"/>
      <c r="AH650" s="454" t="str">
        <f t="shared" si="289"/>
        <v/>
      </c>
      <c r="AI650" s="454" t="str">
        <f t="shared" si="290"/>
        <v/>
      </c>
      <c r="AL650" s="449" t="str">
        <f t="shared" ca="1" si="291"/>
        <v/>
      </c>
      <c r="AM650" s="449" t="str">
        <f t="shared" si="292"/>
        <v/>
      </c>
      <c r="AN650" s="450" t="str">
        <f t="shared" si="285"/>
        <v/>
      </c>
      <c r="AO650" s="451" t="str">
        <f t="shared" si="286"/>
        <v/>
      </c>
      <c r="AP650" s="447">
        <f t="shared" si="293"/>
        <v>0</v>
      </c>
      <c r="AT650" s="447">
        <v>6</v>
      </c>
      <c r="AU650" s="448" t="str">
        <f t="shared" si="294"/>
        <v/>
      </c>
      <c r="AV650" s="448" t="str">
        <f t="shared" si="294"/>
        <v/>
      </c>
      <c r="AW650" s="448" t="str">
        <f t="shared" si="294"/>
        <v/>
      </c>
      <c r="AX650" s="448" t="str">
        <f t="shared" si="294"/>
        <v/>
      </c>
      <c r="BI650"/>
      <c r="BJ650"/>
      <c r="BM650" s="80">
        <f t="shared" si="295"/>
        <v>6</v>
      </c>
      <c r="BN650" s="80" t="str">
        <f>IF(BF650=$AP$14,BI650,"xxxxxxx")</f>
        <v>xxxxxxx</v>
      </c>
      <c r="BO650" s="80" t="e">
        <f t="shared" si="296"/>
        <v>#N/A</v>
      </c>
      <c r="BP650" s="81" t="b">
        <f>IF(COUNT(SEARCH({"XX";"XXX";"XXXX";"XXXXX";"XXXXXX";"XXXXXXX"},BO650)),BO650)</f>
        <v>0</v>
      </c>
    </row>
    <row r="651" spans="3:68" ht="39.950000000000003" hidden="1" customHeight="1" x14ac:dyDescent="0.25">
      <c r="C651" s="649" t="str">
        <f>W651</f>
        <v>Risques pertinents pour la garantie considérée</v>
      </c>
      <c r="D651" s="639" t="str">
        <f>X651</f>
        <v>Actions REDD+ du Module 1 (toutes les actions ne présentent pas forcément des risques pertinents pour la garantie considérée)</v>
      </c>
      <c r="E651" s="640"/>
      <c r="F651" s="640"/>
      <c r="G651" s="640"/>
      <c r="H651" s="641"/>
      <c r="I651" s="288"/>
      <c r="J651" s="281" t="str">
        <f>AC651</f>
        <v>Risques</v>
      </c>
      <c r="K651" s="639" t="str">
        <f>AH651</f>
        <v>Estimation des risques</v>
      </c>
      <c r="L651" s="640"/>
      <c r="M651" s="640"/>
      <c r="N651" s="641"/>
      <c r="O651" s="72"/>
      <c r="P651"/>
      <c r="Q651" s="137" t="s">
        <v>79</v>
      </c>
      <c r="S651" s="137" t="s">
        <v>79</v>
      </c>
      <c r="W651" s="721" t="str">
        <f>$W$95</f>
        <v>Risques pertinents pour la garantie considérée</v>
      </c>
      <c r="X651" s="684" t="str">
        <f>$X$95</f>
        <v>Actions REDD+ du Module 1 (toutes les actions ne présentent pas forcément des risques pertinents pour la garantie considérée)</v>
      </c>
      <c r="Y651" s="686"/>
      <c r="Z651" s="686"/>
      <c r="AA651" s="686"/>
      <c r="AB651" s="685"/>
      <c r="AC651" s="684" t="str">
        <f>$AC$95</f>
        <v>Risques</v>
      </c>
      <c r="AD651" s="686"/>
      <c r="AE651" s="686"/>
      <c r="AF651" s="686"/>
      <c r="AG651" s="685"/>
      <c r="AH651" s="684" t="str">
        <f>$AH$95</f>
        <v>Estimation des risques</v>
      </c>
      <c r="AI651" s="685"/>
      <c r="AL651" s="137" t="s">
        <v>83</v>
      </c>
      <c r="AR651" s="137" t="s">
        <v>81</v>
      </c>
      <c r="AU651" s="137" t="s">
        <v>77</v>
      </c>
      <c r="BI651"/>
      <c r="BJ651"/>
      <c r="BM651" s="80"/>
      <c r="BN651" s="79"/>
      <c r="BO651" s="79"/>
      <c r="BP651" s="79"/>
    </row>
    <row r="652" spans="3:68" ht="54.95" hidden="1" customHeight="1" x14ac:dyDescent="0.25">
      <c r="C652" s="650"/>
      <c r="D652" s="672" t="str">
        <f>LOOKUP(Q652,AE671:AF673)</f>
        <v>CLIQUEZ POUR UN EXEMPLE:</v>
      </c>
      <c r="E652" s="673"/>
      <c r="F652" s="673"/>
      <c r="G652" s="673"/>
      <c r="H652" s="674"/>
      <c r="I652" s="285"/>
      <c r="J652" s="323" t="str">
        <f>LOOKUP(Q652,AE671:AE673,AG671:AG673)</f>
        <v>(Pour voir un exemple de risque, sélectionnez tout d'abord un exemple d’action REDD+ dans la liste déroulante de gauche.)</v>
      </c>
      <c r="K652" s="728" t="str">
        <f>AH652</f>
        <v>Probabilité</v>
      </c>
      <c r="L652" s="729"/>
      <c r="M652" s="724" t="str">
        <f>AI652</f>
        <v>Impact</v>
      </c>
      <c r="N652" s="725"/>
      <c r="O652" s="58"/>
      <c r="P652"/>
      <c r="Q652" s="435">
        <v>1</v>
      </c>
      <c r="R652" s="436" t="s">
        <v>59</v>
      </c>
      <c r="S652" s="437" t="str">
        <f>S644</f>
        <v>Probability</v>
      </c>
      <c r="T652" s="437" t="str">
        <f>T644</f>
        <v>Impact</v>
      </c>
      <c r="W652" s="722"/>
      <c r="X652" s="438"/>
      <c r="Y652" s="703"/>
      <c r="Z652" s="703"/>
      <c r="AA652" s="703"/>
      <c r="AB652" s="704"/>
      <c r="AC652" s="438"/>
      <c r="AD652" s="706"/>
      <c r="AE652" s="706"/>
      <c r="AF652" s="706"/>
      <c r="AG652" s="707"/>
      <c r="AH652" s="493" t="str">
        <f>$AH$96</f>
        <v>Probabilité</v>
      </c>
      <c r="AI652" s="493" t="str">
        <f>$AI$96</f>
        <v>Impact</v>
      </c>
      <c r="AL652" s="437" t="str">
        <f>$X$95</f>
        <v>Actions REDD+ du Module 1 (toutes les actions ne présentent pas forcément des risques pertinents pour la garantie considérée)</v>
      </c>
      <c r="AM652" s="437" t="str">
        <f>$AC$95</f>
        <v>Risques</v>
      </c>
      <c r="AN652" s="437" t="str">
        <f>$AH$96</f>
        <v>Probabilité</v>
      </c>
      <c r="AO652" s="437" t="str">
        <f>$AI$96</f>
        <v>Impact</v>
      </c>
      <c r="AP652" s="441" t="s">
        <v>80</v>
      </c>
      <c r="AR652" s="138">
        <f>MAX(AP653:AP664)</f>
        <v>0</v>
      </c>
      <c r="AT652" s="441" t="s">
        <v>82</v>
      </c>
      <c r="AU652" s="437" t="str">
        <f>$X$95</f>
        <v>Actions REDD+ du Module 1 (toutes les actions ne présentent pas forcément des risques pertinents pour la garantie considérée)</v>
      </c>
      <c r="AV652" s="437" t="str">
        <f>$AC$95</f>
        <v>Risques</v>
      </c>
      <c r="AW652" s="437" t="str">
        <f>$AH$96</f>
        <v>Probabilité</v>
      </c>
      <c r="AX652" s="437" t="str">
        <f>$AI$96</f>
        <v>Impact</v>
      </c>
      <c r="BI652"/>
      <c r="BJ652"/>
      <c r="BM652" s="78" t="s">
        <v>28</v>
      </c>
      <c r="BN652" s="78" t="s">
        <v>38</v>
      </c>
      <c r="BO652" s="78" t="s">
        <v>36</v>
      </c>
      <c r="BP652" s="79"/>
    </row>
    <row r="653" spans="3:68" ht="37.5" hidden="1" customHeight="1" x14ac:dyDescent="0.25">
      <c r="C653" s="650"/>
      <c r="D653" s="126"/>
      <c r="E653" s="671"/>
      <c r="F653" s="671"/>
      <c r="G653" s="671"/>
      <c r="H653" s="671"/>
      <c r="I653" s="306" t="s">
        <v>25</v>
      </c>
      <c r="J653" s="284"/>
      <c r="K653" s="581"/>
      <c r="L653" s="586"/>
      <c r="M653" s="586"/>
      <c r="N653" s="586"/>
      <c r="O653" s="58"/>
      <c r="P653"/>
      <c r="Q653" s="138">
        <v>1</v>
      </c>
      <c r="S653" s="139">
        <v>1</v>
      </c>
      <c r="T653" s="453">
        <v>1</v>
      </c>
      <c r="W653" s="722"/>
      <c r="X653" s="442" t="s">
        <v>25</v>
      </c>
      <c r="Y653" s="687" t="str">
        <f>LOOKUP(Q653,$AG$13:$AG$29,$AH$13:$AH$29)</f>
        <v/>
      </c>
      <c r="Z653" s="687"/>
      <c r="AA653" s="687"/>
      <c r="AB653" s="688"/>
      <c r="AC653" s="442" t="s">
        <v>25</v>
      </c>
      <c r="AD653" s="677" t="str">
        <f t="shared" ref="AD653:AD664" si="297">IF(J653=0,"",J653)</f>
        <v/>
      </c>
      <c r="AE653" s="677"/>
      <c r="AF653" s="677"/>
      <c r="AG653" s="678"/>
      <c r="AH653" s="454" t="str">
        <f>LOOKUP(S653,$AL$13:$AL$16,$AM$13:$AM$16)</f>
        <v/>
      </c>
      <c r="AI653" s="454" t="str">
        <f>LOOKUP(T653,$AL$13:$AL$16,$AN$13:$AN$16)</f>
        <v/>
      </c>
      <c r="AL653" s="444" t="str">
        <f t="shared" ref="AL653:AL658" si="298">Y653</f>
        <v/>
      </c>
      <c r="AM653" s="444" t="str">
        <f t="shared" ref="AM653:AM658" si="299">AD653</f>
        <v/>
      </c>
      <c r="AN653" s="446" t="str">
        <f t="shared" ref="AN653:AN658" si="300">AH653</f>
        <v/>
      </c>
      <c r="AO653" s="446" t="str">
        <f t="shared" ref="AO653:AO658" si="301">AI653</f>
        <v/>
      </c>
      <c r="AP653" s="447">
        <f t="shared" ref="AP653:AP658" si="302">SUM(AND(AN653=$AO$34, AO653=$AP$34),AP652)</f>
        <v>0</v>
      </c>
      <c r="AT653" s="447">
        <v>1</v>
      </c>
      <c r="AU653" s="448" t="str">
        <f t="array" ref="AU653">IF($AT653&gt;$AR$652,"",INDEX(AL$653:AL$664,MATCH($AT653,$AP$653:$AP$664,0)))</f>
        <v/>
      </c>
      <c r="AV653" s="448" t="str">
        <f t="array" ref="AV653">IF($AT653&gt;$AR$652,"",INDEX(AM$653:AM$664,MATCH($AT653,$AP$653:$AP$664,0)))</f>
        <v/>
      </c>
      <c r="AW653" s="448" t="str">
        <f t="array" ref="AW653">IF($AT653&gt;$AR$652,"",INDEX(AN$653:AN$664,MATCH($AT653,$AP$653:$AP$664,0)))</f>
        <v/>
      </c>
      <c r="AX653" s="448" t="str">
        <f t="array" ref="AX653">IF($AT653&gt;$AR$652,"",INDEX(AO$653:AO$664,MATCH($AT653,$AP$653:$AP$664,0)))</f>
        <v/>
      </c>
      <c r="BI653"/>
      <c r="BJ653"/>
      <c r="BM653" s="80">
        <f t="shared" ref="BM653:BM658" si="303">COUNTIF($BN$97:$BN$102,"&lt;="&amp;BN653)</f>
        <v>1</v>
      </c>
      <c r="BN653" s="80" t="str">
        <f>IF(BF653=$AP$14,BI653,"xx")</f>
        <v>xx</v>
      </c>
      <c r="BO653" s="80" t="e">
        <f t="shared" ref="BO653:BO664" si="304">VLOOKUP(ROW()-ROW($BO$96),$BM$97:$BN$102,2,FALSE)</f>
        <v>#N/A</v>
      </c>
      <c r="BP653" s="79"/>
    </row>
    <row r="654" spans="3:68" ht="37.5" hidden="1" customHeight="1" x14ac:dyDescent="0.25">
      <c r="C654" s="650"/>
      <c r="D654" s="27"/>
      <c r="E654" s="635"/>
      <c r="F654" s="635"/>
      <c r="G654" s="635"/>
      <c r="H654" s="635"/>
      <c r="I654" s="27" t="s">
        <v>25</v>
      </c>
      <c r="J654" s="284"/>
      <c r="K654" s="581"/>
      <c r="L654" s="586"/>
      <c r="M654" s="586"/>
      <c r="N654" s="586"/>
      <c r="O654" s="58"/>
      <c r="P654"/>
      <c r="Q654" s="138">
        <v>1</v>
      </c>
      <c r="S654" s="139">
        <v>1</v>
      </c>
      <c r="T654" s="453">
        <v>1</v>
      </c>
      <c r="W654" s="722"/>
      <c r="X654" s="442" t="s">
        <v>25</v>
      </c>
      <c r="Y654" s="687" t="str">
        <f t="shared" ref="Y654:Y664" si="305">LOOKUP(Q654,$AG$13:$AG$29,$AH$13:$AH$29)</f>
        <v/>
      </c>
      <c r="Z654" s="687"/>
      <c r="AA654" s="687"/>
      <c r="AB654" s="688"/>
      <c r="AC654" s="442" t="s">
        <v>25</v>
      </c>
      <c r="AD654" s="677" t="str">
        <f t="shared" si="297"/>
        <v/>
      </c>
      <c r="AE654" s="677"/>
      <c r="AF654" s="677"/>
      <c r="AG654" s="678"/>
      <c r="AH654" s="454" t="str">
        <f t="shared" ref="AH654:AH664" si="306">LOOKUP(S654,$AL$13:$AL$16,$AM$13:$AM$16)</f>
        <v/>
      </c>
      <c r="AI654" s="454" t="str">
        <f t="shared" ref="AI654:AI664" si="307">LOOKUP(T654,$AL$13:$AL$16,$AN$13:$AN$16)</f>
        <v/>
      </c>
      <c r="AL654" s="449" t="str">
        <f t="shared" si="298"/>
        <v/>
      </c>
      <c r="AM654" s="449" t="str">
        <f t="shared" si="299"/>
        <v/>
      </c>
      <c r="AN654" s="451" t="str">
        <f t="shared" si="300"/>
        <v/>
      </c>
      <c r="AO654" s="451" t="str">
        <f t="shared" si="301"/>
        <v/>
      </c>
      <c r="AP654" s="447">
        <f t="shared" si="302"/>
        <v>0</v>
      </c>
      <c r="AT654" s="447">
        <v>2</v>
      </c>
      <c r="AU654" s="448" t="str">
        <f t="array" ref="AU654">IF($AT654&gt;$AR$652,"",INDEX(AL$653:AL$664,MATCH($AT654,$AP$653:$AP$664,0)))</f>
        <v/>
      </c>
      <c r="AV654" s="448" t="str">
        <f t="array" ref="AV654">IF($AT654&gt;$AR$652,"",INDEX(AM$653:AM$664,MATCH($AT654,$AP$653:$AP$664,0)))</f>
        <v/>
      </c>
      <c r="AW654" s="448" t="str">
        <f t="array" ref="AW654">IF($AT654&gt;$AR$652,"",INDEX(AN$653:AN$664,MATCH($AT654,$AP$653:$AP$664,0)))</f>
        <v/>
      </c>
      <c r="AX654" s="448" t="str">
        <f t="array" ref="AX654">IF($AT654&gt;$AR$652,"",INDEX(AO$653:AO$664,MATCH($AT654,$AP$653:$AP$664,0)))</f>
        <v/>
      </c>
      <c r="BI654"/>
      <c r="BJ654"/>
      <c r="BM654" s="80">
        <f t="shared" si="303"/>
        <v>2</v>
      </c>
      <c r="BN654" s="80" t="str">
        <f>IF(BF654=$AP$14,BI654,"xxx")</f>
        <v>xxx</v>
      </c>
      <c r="BO654" s="80" t="e">
        <f t="shared" si="304"/>
        <v>#N/A</v>
      </c>
      <c r="BP654" s="79"/>
    </row>
    <row r="655" spans="3:68" ht="37.5" hidden="1" customHeight="1" x14ac:dyDescent="0.25">
      <c r="C655" s="650"/>
      <c r="D655" s="27"/>
      <c r="E655" s="635"/>
      <c r="F655" s="635"/>
      <c r="G655" s="635"/>
      <c r="H655" s="635"/>
      <c r="I655" s="27" t="s">
        <v>25</v>
      </c>
      <c r="J655" s="284"/>
      <c r="K655" s="581"/>
      <c r="L655" s="586"/>
      <c r="M655" s="586"/>
      <c r="N655" s="586"/>
      <c r="O655" s="58"/>
      <c r="P655"/>
      <c r="Q655" s="138">
        <v>1</v>
      </c>
      <c r="S655" s="139">
        <v>1</v>
      </c>
      <c r="T655" s="453">
        <v>1</v>
      </c>
      <c r="W655" s="722"/>
      <c r="X655" s="442" t="s">
        <v>25</v>
      </c>
      <c r="Y655" s="687" t="str">
        <f t="shared" si="305"/>
        <v/>
      </c>
      <c r="Z655" s="687"/>
      <c r="AA655" s="687"/>
      <c r="AB655" s="688"/>
      <c r="AC655" s="442" t="s">
        <v>25</v>
      </c>
      <c r="AD655" s="677" t="str">
        <f t="shared" si="297"/>
        <v/>
      </c>
      <c r="AE655" s="677"/>
      <c r="AF655" s="677"/>
      <c r="AG655" s="678"/>
      <c r="AH655" s="454" t="str">
        <f t="shared" si="306"/>
        <v/>
      </c>
      <c r="AI655" s="454" t="str">
        <f t="shared" si="307"/>
        <v/>
      </c>
      <c r="AL655" s="449" t="str">
        <f t="shared" si="298"/>
        <v/>
      </c>
      <c r="AM655" s="449" t="str">
        <f t="shared" si="299"/>
        <v/>
      </c>
      <c r="AN655" s="451" t="str">
        <f t="shared" si="300"/>
        <v/>
      </c>
      <c r="AO655" s="451" t="str">
        <f t="shared" si="301"/>
        <v/>
      </c>
      <c r="AP655" s="447">
        <f t="shared" si="302"/>
        <v>0</v>
      </c>
      <c r="AT655" s="447">
        <v>3</v>
      </c>
      <c r="AU655" s="448" t="str">
        <f t="array" ref="AU655">IF($AT655&gt;$AR$652,"",INDEX(AL$653:AL$664,MATCH($AT655,$AP$653:$AP$664,0)))</f>
        <v/>
      </c>
      <c r="AV655" s="448" t="str">
        <f t="array" ref="AV655">IF($AT655&gt;$AR$652,"",INDEX(AM$653:AM$664,MATCH($AT655,$AP$653:$AP$664,0)))</f>
        <v/>
      </c>
      <c r="AW655" s="448" t="str">
        <f t="array" ref="AW655">IF($AT655&gt;$AR$652,"",INDEX(AN$653:AN$664,MATCH($AT655,$AP$653:$AP$664,0)))</f>
        <v/>
      </c>
      <c r="AX655" s="448" t="str">
        <f t="array" ref="AX655">IF($AT655&gt;$AR$652,"",INDEX(AO$653:AO$664,MATCH($AT655,$AP$653:$AP$664,0)))</f>
        <v/>
      </c>
      <c r="BI655"/>
      <c r="BJ655"/>
      <c r="BM655" s="80">
        <f t="shared" si="303"/>
        <v>3</v>
      </c>
      <c r="BN655" s="80" t="str">
        <f>IF(BF655=$AP$14,BI655,"xxxx")</f>
        <v>xxxx</v>
      </c>
      <c r="BO655" s="80" t="e">
        <f t="shared" si="304"/>
        <v>#N/A</v>
      </c>
      <c r="BP655" s="79"/>
    </row>
    <row r="656" spans="3:68" ht="37.5" hidden="1" customHeight="1" x14ac:dyDescent="0.25">
      <c r="C656" s="650"/>
      <c r="D656" s="27"/>
      <c r="E656" s="635"/>
      <c r="F656" s="635"/>
      <c r="G656" s="635"/>
      <c r="H656" s="635"/>
      <c r="I656" s="27" t="s">
        <v>25</v>
      </c>
      <c r="J656" s="284" t="s">
        <v>20</v>
      </c>
      <c r="K656" s="581"/>
      <c r="L656" s="586"/>
      <c r="M656" s="586"/>
      <c r="N656" s="586"/>
      <c r="O656" s="58"/>
      <c r="P656"/>
      <c r="Q656" s="138">
        <v>1</v>
      </c>
      <c r="S656" s="139">
        <v>1</v>
      </c>
      <c r="T656" s="453">
        <v>1</v>
      </c>
      <c r="W656" s="722"/>
      <c r="X656" s="442" t="s">
        <v>25</v>
      </c>
      <c r="Y656" s="687" t="str">
        <f t="shared" si="305"/>
        <v/>
      </c>
      <c r="Z656" s="687"/>
      <c r="AA656" s="687"/>
      <c r="AB656" s="688"/>
      <c r="AC656" s="442" t="s">
        <v>25</v>
      </c>
      <c r="AD656" s="677" t="str">
        <f t="shared" si="297"/>
        <v/>
      </c>
      <c r="AE656" s="677"/>
      <c r="AF656" s="677"/>
      <c r="AG656" s="678"/>
      <c r="AH656" s="454" t="str">
        <f t="shared" si="306"/>
        <v/>
      </c>
      <c r="AI656" s="454" t="str">
        <f t="shared" si="307"/>
        <v/>
      </c>
      <c r="AL656" s="449" t="str">
        <f t="shared" si="298"/>
        <v/>
      </c>
      <c r="AM656" s="449" t="str">
        <f t="shared" si="299"/>
        <v/>
      </c>
      <c r="AN656" s="451" t="str">
        <f t="shared" si="300"/>
        <v/>
      </c>
      <c r="AO656" s="451" t="str">
        <f t="shared" si="301"/>
        <v/>
      </c>
      <c r="AP656" s="447">
        <f t="shared" si="302"/>
        <v>0</v>
      </c>
      <c r="AT656" s="447">
        <v>4</v>
      </c>
      <c r="AU656" s="448" t="str">
        <f t="array" ref="AU656">IF($AT656&gt;$AR$652,"",INDEX(AL$653:AL$664,MATCH($AT656,$AP$653:$AP$664,0)))</f>
        <v/>
      </c>
      <c r="AV656" s="448" t="str">
        <f t="array" ref="AV656">IF($AT656&gt;$AR$652,"",INDEX(AM$653:AM$664,MATCH($AT656,$AP$653:$AP$664,0)))</f>
        <v/>
      </c>
      <c r="AW656" s="448" t="str">
        <f t="array" ref="AW656">IF($AT656&gt;$AR$652,"",INDEX(AN$653:AN$664,MATCH($AT656,$AP$653:$AP$664,0)))</f>
        <v/>
      </c>
      <c r="AX656" s="448" t="str">
        <f t="array" ref="AX656">IF($AT656&gt;$AR$652,"",INDEX(AO$653:AO$664,MATCH($AT656,$AP$653:$AP$664,0)))</f>
        <v/>
      </c>
      <c r="BI656"/>
      <c r="BJ656"/>
      <c r="BM656" s="80">
        <f t="shared" si="303"/>
        <v>4</v>
      </c>
      <c r="BN656" s="80" t="str">
        <f>IF(BF656=$AP$14,BI656,"xxxxx")</f>
        <v>xxxxx</v>
      </c>
      <c r="BO656" s="80" t="e">
        <f t="shared" si="304"/>
        <v>#N/A</v>
      </c>
      <c r="BP656" s="79"/>
    </row>
    <row r="657" spans="3:68" ht="37.5" hidden="1" customHeight="1" x14ac:dyDescent="0.25">
      <c r="C657" s="650"/>
      <c r="D657" s="27"/>
      <c r="E657" s="635"/>
      <c r="F657" s="635"/>
      <c r="G657" s="635"/>
      <c r="H657" s="635"/>
      <c r="I657" s="27" t="s">
        <v>25</v>
      </c>
      <c r="J657" s="284" t="s">
        <v>20</v>
      </c>
      <c r="K657" s="581"/>
      <c r="L657" s="586"/>
      <c r="M657" s="586"/>
      <c r="N657" s="586"/>
      <c r="O657" s="58"/>
      <c r="P657"/>
      <c r="Q657" s="138">
        <v>1</v>
      </c>
      <c r="S657" s="139">
        <v>1</v>
      </c>
      <c r="T657" s="453">
        <v>1</v>
      </c>
      <c r="W657" s="722"/>
      <c r="X657" s="442" t="s">
        <v>25</v>
      </c>
      <c r="Y657" s="687" t="str">
        <f t="shared" si="305"/>
        <v/>
      </c>
      <c r="Z657" s="687"/>
      <c r="AA657" s="687"/>
      <c r="AB657" s="688"/>
      <c r="AC657" s="442" t="s">
        <v>25</v>
      </c>
      <c r="AD657" s="677" t="str">
        <f t="shared" si="297"/>
        <v/>
      </c>
      <c r="AE657" s="677"/>
      <c r="AF657" s="677"/>
      <c r="AG657" s="678"/>
      <c r="AH657" s="454" t="str">
        <f t="shared" si="306"/>
        <v/>
      </c>
      <c r="AI657" s="454" t="str">
        <f t="shared" si="307"/>
        <v/>
      </c>
      <c r="AL657" s="449" t="str">
        <f t="shared" si="298"/>
        <v/>
      </c>
      <c r="AM657" s="449" t="str">
        <f t="shared" si="299"/>
        <v/>
      </c>
      <c r="AN657" s="451" t="str">
        <f t="shared" si="300"/>
        <v/>
      </c>
      <c r="AO657" s="451" t="str">
        <f t="shared" si="301"/>
        <v/>
      </c>
      <c r="AP657" s="447">
        <f t="shared" si="302"/>
        <v>0</v>
      </c>
      <c r="AT657" s="447">
        <v>5</v>
      </c>
      <c r="AU657" s="448" t="str">
        <f t="array" ref="AU657">IF($AT657&gt;$AR$652,"",INDEX(AL$653:AL$664,MATCH($AT657,$AP$653:$AP$664,0)))</f>
        <v/>
      </c>
      <c r="AV657" s="448" t="str">
        <f t="array" ref="AV657">IF($AT657&gt;$AR$652,"",INDEX(AM$653:AM$664,MATCH($AT657,$AP$653:$AP$664,0)))</f>
        <v/>
      </c>
      <c r="AW657" s="448" t="str">
        <f t="array" ref="AW657">IF($AT657&gt;$AR$652,"",INDEX(AN$653:AN$664,MATCH($AT657,$AP$653:$AP$664,0)))</f>
        <v/>
      </c>
      <c r="AX657" s="448" t="str">
        <f t="array" ref="AX657">IF($AT657&gt;$AR$652,"",INDEX(AO$653:AO$664,MATCH($AT657,$AP$653:$AP$664,0)))</f>
        <v/>
      </c>
      <c r="BI657"/>
      <c r="BJ657"/>
      <c r="BM657" s="80">
        <f t="shared" si="303"/>
        <v>5</v>
      </c>
      <c r="BN657" s="80" t="str">
        <f>IF(BF657=$AP$14,BI657,"xxxxxx")</f>
        <v>xxxxxx</v>
      </c>
      <c r="BO657" s="80" t="e">
        <f t="shared" si="304"/>
        <v>#N/A</v>
      </c>
      <c r="BP657" s="79"/>
    </row>
    <row r="658" spans="3:68" ht="37.5" hidden="1" customHeight="1" x14ac:dyDescent="0.25">
      <c r="C658" s="650"/>
      <c r="D658" s="27"/>
      <c r="E658" s="635"/>
      <c r="F658" s="635"/>
      <c r="G658" s="635"/>
      <c r="H658" s="635"/>
      <c r="I658" s="27" t="s">
        <v>25</v>
      </c>
      <c r="J658" s="284" t="s">
        <v>20</v>
      </c>
      <c r="K658" s="581"/>
      <c r="L658" s="586"/>
      <c r="M658" s="586"/>
      <c r="N658" s="586"/>
      <c r="O658" s="58"/>
      <c r="P658"/>
      <c r="Q658" s="138">
        <v>1</v>
      </c>
      <c r="S658" s="139">
        <v>1</v>
      </c>
      <c r="T658" s="453">
        <v>1</v>
      </c>
      <c r="W658" s="722"/>
      <c r="X658" s="442" t="s">
        <v>25</v>
      </c>
      <c r="Y658" s="687" t="str">
        <f t="shared" si="305"/>
        <v/>
      </c>
      <c r="Z658" s="687"/>
      <c r="AA658" s="687"/>
      <c r="AB658" s="688"/>
      <c r="AC658" s="442" t="s">
        <v>25</v>
      </c>
      <c r="AD658" s="677" t="str">
        <f t="shared" si="297"/>
        <v/>
      </c>
      <c r="AE658" s="677"/>
      <c r="AF658" s="677"/>
      <c r="AG658" s="678"/>
      <c r="AH658" s="454" t="str">
        <f t="shared" si="306"/>
        <v/>
      </c>
      <c r="AI658" s="454" t="str">
        <f t="shared" si="307"/>
        <v/>
      </c>
      <c r="AL658" s="449" t="str">
        <f t="shared" si="298"/>
        <v/>
      </c>
      <c r="AM658" s="449" t="str">
        <f t="shared" si="299"/>
        <v/>
      </c>
      <c r="AN658" s="451" t="str">
        <f t="shared" si="300"/>
        <v/>
      </c>
      <c r="AO658" s="451" t="str">
        <f t="shared" si="301"/>
        <v/>
      </c>
      <c r="AP658" s="447">
        <f t="shared" si="302"/>
        <v>0</v>
      </c>
      <c r="AT658" s="447">
        <v>6</v>
      </c>
      <c r="AU658" s="448" t="str">
        <f t="array" ref="AU658">IF($AT658&gt;$AR$652,"",INDEX(AL$653:AL$664,MATCH($AT658,$AP$653:$AP$664,0)))</f>
        <v/>
      </c>
      <c r="AV658" s="448" t="str">
        <f t="array" ref="AV658">IF($AT658&gt;$AR$652,"",INDEX(AM$653:AM$664,MATCH($AT658,$AP$653:$AP$664,0)))</f>
        <v/>
      </c>
      <c r="AW658" s="448" t="str">
        <f t="array" ref="AW658">IF($AT658&gt;$AR$652,"",INDEX(AN$653:AN$664,MATCH($AT658,$AP$653:$AP$664,0)))</f>
        <v/>
      </c>
      <c r="AX658" s="448" t="str">
        <f t="array" ref="AX658">IF($AT658&gt;$AR$652,"",INDEX(AO$653:AO$664,MATCH($AT658,$AP$653:$AP$664,0)))</f>
        <v/>
      </c>
      <c r="BI658"/>
      <c r="BJ658"/>
      <c r="BM658" s="80">
        <f t="shared" si="303"/>
        <v>6</v>
      </c>
      <c r="BN658" s="80" t="str">
        <f t="shared" ref="BN658:BN664" si="308">IF(BF658=$AP$14,BI658,"xxxxxxx")</f>
        <v>xxxxxxx</v>
      </c>
      <c r="BO658" s="80" t="e">
        <f t="shared" si="304"/>
        <v>#N/A</v>
      </c>
      <c r="BP658" s="79"/>
    </row>
    <row r="659" spans="3:68" ht="37.5" hidden="1" customHeight="1" x14ac:dyDescent="0.25">
      <c r="C659" s="650"/>
      <c r="D659" s="27"/>
      <c r="E659" s="635"/>
      <c r="F659" s="635"/>
      <c r="G659" s="635"/>
      <c r="H659" s="635"/>
      <c r="I659" s="27" t="s">
        <v>25</v>
      </c>
      <c r="J659" s="284" t="s">
        <v>20</v>
      </c>
      <c r="K659" s="581"/>
      <c r="L659" s="586"/>
      <c r="M659" s="586"/>
      <c r="N659" s="586"/>
      <c r="O659" s="58"/>
      <c r="P659"/>
      <c r="Q659" s="138">
        <v>1</v>
      </c>
      <c r="S659" s="139">
        <v>1</v>
      </c>
      <c r="T659" s="453">
        <v>1</v>
      </c>
      <c r="W659" s="722"/>
      <c r="X659" s="442" t="s">
        <v>25</v>
      </c>
      <c r="Y659" s="687" t="str">
        <f t="shared" si="305"/>
        <v/>
      </c>
      <c r="Z659" s="687"/>
      <c r="AA659" s="687"/>
      <c r="AB659" s="688"/>
      <c r="AC659" s="442" t="s">
        <v>25</v>
      </c>
      <c r="AD659" s="677" t="str">
        <f t="shared" si="297"/>
        <v/>
      </c>
      <c r="AE659" s="677"/>
      <c r="AF659" s="677"/>
      <c r="AG659" s="678"/>
      <c r="AH659" s="454" t="str">
        <f t="shared" si="306"/>
        <v/>
      </c>
      <c r="AI659" s="454" t="str">
        <f t="shared" si="307"/>
        <v/>
      </c>
      <c r="AL659" s="449" t="str">
        <f t="shared" ref="AL659:AL664" si="309">Y659</f>
        <v/>
      </c>
      <c r="AM659" s="449" t="str">
        <f t="shared" ref="AM659:AM664" si="310">AD659</f>
        <v/>
      </c>
      <c r="AN659" s="451" t="str">
        <f t="shared" ref="AN659:AO664" si="311">AH659</f>
        <v/>
      </c>
      <c r="AO659" s="451" t="str">
        <f t="shared" si="311"/>
        <v/>
      </c>
      <c r="AP659" s="447">
        <f t="shared" ref="AP659:AP664" si="312">SUM(AND(AN659=$AO$34, AO659=$AP$34),AP658)</f>
        <v>0</v>
      </c>
      <c r="AT659" s="447">
        <v>7</v>
      </c>
      <c r="AU659" s="448" t="str">
        <f t="array" ref="AU659">IF($AT659&gt;$AR$652,"",INDEX(AL$653:AL$664,MATCH($AT659,$AP$653:$AP$664,0)))</f>
        <v/>
      </c>
      <c r="AV659" s="448" t="str">
        <f t="array" ref="AV659">IF($AT659&gt;$AR$652,"",INDEX(AM$653:AM$664,MATCH($AT659,$AP$653:$AP$664,0)))</f>
        <v/>
      </c>
      <c r="AW659" s="448" t="str">
        <f t="array" ref="AW659">IF($AT659&gt;$AR$652,"",INDEX(AN$653:AN$664,MATCH($AT659,$AP$653:$AP$664,0)))</f>
        <v/>
      </c>
      <c r="AX659" s="448" t="str">
        <f t="array" ref="AX659">IF($AT659&gt;$AR$652,"",INDEX(AO$653:AO$664,MATCH($AT659,$AP$653:$AP$664,0)))</f>
        <v/>
      </c>
      <c r="BI659"/>
      <c r="BJ659"/>
      <c r="BM659" s="80">
        <f t="shared" ref="BM659:BM664" si="313">COUNTIF($BN$97:$BN$102,"&lt;="&amp;BN659)</f>
        <v>6</v>
      </c>
      <c r="BN659" s="80" t="str">
        <f t="shared" si="308"/>
        <v>xxxxxxx</v>
      </c>
      <c r="BO659" s="80" t="e">
        <f t="shared" si="304"/>
        <v>#N/A</v>
      </c>
      <c r="BP659" s="79"/>
    </row>
    <row r="660" spans="3:68" ht="37.5" hidden="1" customHeight="1" x14ac:dyDescent="0.25">
      <c r="C660" s="650"/>
      <c r="D660" s="27"/>
      <c r="E660" s="635"/>
      <c r="F660" s="635"/>
      <c r="G660" s="635"/>
      <c r="H660" s="635"/>
      <c r="I660" s="27" t="s">
        <v>25</v>
      </c>
      <c r="J660" s="284"/>
      <c r="K660" s="581"/>
      <c r="L660" s="586"/>
      <c r="M660" s="586"/>
      <c r="N660" s="586"/>
      <c r="O660" s="58"/>
      <c r="P660"/>
      <c r="Q660" s="138">
        <v>1</v>
      </c>
      <c r="S660" s="139">
        <v>1</v>
      </c>
      <c r="T660" s="453">
        <v>1</v>
      </c>
      <c r="W660" s="722"/>
      <c r="X660" s="442" t="s">
        <v>25</v>
      </c>
      <c r="Y660" s="687" t="str">
        <f t="shared" si="305"/>
        <v/>
      </c>
      <c r="Z660" s="687"/>
      <c r="AA660" s="687"/>
      <c r="AB660" s="688"/>
      <c r="AC660" s="442" t="s">
        <v>25</v>
      </c>
      <c r="AD660" s="677" t="str">
        <f t="shared" si="297"/>
        <v/>
      </c>
      <c r="AE660" s="677"/>
      <c r="AF660" s="677"/>
      <c r="AG660" s="678"/>
      <c r="AH660" s="454" t="str">
        <f t="shared" si="306"/>
        <v/>
      </c>
      <c r="AI660" s="454" t="str">
        <f t="shared" si="307"/>
        <v/>
      </c>
      <c r="AL660" s="449" t="str">
        <f t="shared" si="309"/>
        <v/>
      </c>
      <c r="AM660" s="449" t="str">
        <f t="shared" si="310"/>
        <v/>
      </c>
      <c r="AN660" s="451" t="str">
        <f t="shared" si="311"/>
        <v/>
      </c>
      <c r="AO660" s="451" t="str">
        <f t="shared" si="311"/>
        <v/>
      </c>
      <c r="AP660" s="447">
        <f t="shared" si="312"/>
        <v>0</v>
      </c>
      <c r="AT660" s="447">
        <v>8</v>
      </c>
      <c r="AU660" s="448" t="str">
        <f t="array" ref="AU660">IF($AT660&gt;$AR$652,"",INDEX(AL$653:AL$664,MATCH($AT660,$AP$653:$AP$664,0)))</f>
        <v/>
      </c>
      <c r="AV660" s="448" t="str">
        <f t="array" ref="AV660">IF($AT660&gt;$AR$652,"",INDEX(AM$653:AM$664,MATCH($AT660,$AP$653:$AP$664,0)))</f>
        <v/>
      </c>
      <c r="AW660" s="448" t="str">
        <f t="array" ref="AW660">IF($AT660&gt;$AR$652,"",INDEX(AN$653:AN$664,MATCH($AT660,$AP$653:$AP$664,0)))</f>
        <v/>
      </c>
      <c r="AX660" s="448" t="str">
        <f t="array" ref="AX660">IF($AT660&gt;$AR$652,"",INDEX(AO$653:AO$664,MATCH($AT660,$AP$653:$AP$664,0)))</f>
        <v/>
      </c>
      <c r="BI660"/>
      <c r="BJ660"/>
      <c r="BM660" s="80">
        <f t="shared" si="313"/>
        <v>6</v>
      </c>
      <c r="BN660" s="80" t="str">
        <f t="shared" si="308"/>
        <v>xxxxxxx</v>
      </c>
      <c r="BO660" s="80" t="e">
        <f t="shared" si="304"/>
        <v>#N/A</v>
      </c>
      <c r="BP660" s="79"/>
    </row>
    <row r="661" spans="3:68" ht="37.5" hidden="1" customHeight="1" x14ac:dyDescent="0.25">
      <c r="C661" s="650"/>
      <c r="D661" s="27"/>
      <c r="E661" s="635"/>
      <c r="F661" s="635"/>
      <c r="G661" s="635"/>
      <c r="H661" s="635"/>
      <c r="I661" s="27" t="s">
        <v>25</v>
      </c>
      <c r="J661" s="284"/>
      <c r="K661" s="581"/>
      <c r="L661" s="586"/>
      <c r="M661" s="586"/>
      <c r="N661" s="586"/>
      <c r="O661" s="58"/>
      <c r="P661"/>
      <c r="Q661" s="138">
        <v>1</v>
      </c>
      <c r="S661" s="139">
        <v>1</v>
      </c>
      <c r="T661" s="453">
        <v>1</v>
      </c>
      <c r="W661" s="722"/>
      <c r="X661" s="442" t="s">
        <v>25</v>
      </c>
      <c r="Y661" s="687" t="str">
        <f t="shared" si="305"/>
        <v/>
      </c>
      <c r="Z661" s="687"/>
      <c r="AA661" s="687"/>
      <c r="AB661" s="688"/>
      <c r="AC661" s="442" t="s">
        <v>25</v>
      </c>
      <c r="AD661" s="677" t="str">
        <f t="shared" si="297"/>
        <v/>
      </c>
      <c r="AE661" s="677"/>
      <c r="AF661" s="677"/>
      <c r="AG661" s="678"/>
      <c r="AH661" s="454" t="str">
        <f t="shared" si="306"/>
        <v/>
      </c>
      <c r="AI661" s="454" t="str">
        <f t="shared" si="307"/>
        <v/>
      </c>
      <c r="AL661" s="449" t="str">
        <f t="shared" si="309"/>
        <v/>
      </c>
      <c r="AM661" s="449" t="str">
        <f t="shared" si="310"/>
        <v/>
      </c>
      <c r="AN661" s="451" t="str">
        <f t="shared" si="311"/>
        <v/>
      </c>
      <c r="AO661" s="451" t="str">
        <f t="shared" si="311"/>
        <v/>
      </c>
      <c r="AP661" s="447">
        <f t="shared" si="312"/>
        <v>0</v>
      </c>
      <c r="AT661" s="447">
        <v>9</v>
      </c>
      <c r="AU661" s="448" t="str">
        <f t="array" ref="AU661">IF($AT661&gt;$AR$652,"",INDEX(AL$653:AL$664,MATCH($AT661,$AP$653:$AP$664,0)))</f>
        <v/>
      </c>
      <c r="AV661" s="448" t="str">
        <f t="array" ref="AV661">IF($AT661&gt;$AR$652,"",INDEX(AM$653:AM$664,MATCH($AT661,$AP$653:$AP$664,0)))</f>
        <v/>
      </c>
      <c r="AW661" s="448" t="str">
        <f t="array" ref="AW661">IF($AT661&gt;$AR$652,"",INDEX(AN$653:AN$664,MATCH($AT661,$AP$653:$AP$664,0)))</f>
        <v/>
      </c>
      <c r="AX661" s="448" t="str">
        <f t="array" ref="AX661">IF($AT661&gt;$AR$652,"",INDEX(AO$653:AO$664,MATCH($AT661,$AP$653:$AP$664,0)))</f>
        <v/>
      </c>
      <c r="BI661"/>
      <c r="BJ661"/>
      <c r="BM661" s="80">
        <f t="shared" si="313"/>
        <v>6</v>
      </c>
      <c r="BN661" s="80" t="str">
        <f t="shared" si="308"/>
        <v>xxxxxxx</v>
      </c>
      <c r="BO661" s="80" t="e">
        <f t="shared" si="304"/>
        <v>#N/A</v>
      </c>
      <c r="BP661" s="79"/>
    </row>
    <row r="662" spans="3:68" ht="37.5" hidden="1" customHeight="1" x14ac:dyDescent="0.25">
      <c r="C662" s="650"/>
      <c r="D662" s="27"/>
      <c r="E662" s="635"/>
      <c r="F662" s="635"/>
      <c r="G662" s="635"/>
      <c r="H662" s="635"/>
      <c r="I662" s="27" t="s">
        <v>25</v>
      </c>
      <c r="J662" s="284"/>
      <c r="K662" s="581"/>
      <c r="L662" s="586"/>
      <c r="M662" s="586"/>
      <c r="N662" s="586"/>
      <c r="O662" s="58"/>
      <c r="P662"/>
      <c r="Q662" s="138">
        <v>1</v>
      </c>
      <c r="S662" s="139">
        <v>1</v>
      </c>
      <c r="T662" s="453">
        <v>1</v>
      </c>
      <c r="W662" s="722"/>
      <c r="X662" s="442" t="s">
        <v>25</v>
      </c>
      <c r="Y662" s="687" t="str">
        <f t="shared" si="305"/>
        <v/>
      </c>
      <c r="Z662" s="687"/>
      <c r="AA662" s="687"/>
      <c r="AB662" s="688"/>
      <c r="AC662" s="442" t="s">
        <v>25</v>
      </c>
      <c r="AD662" s="677" t="str">
        <f t="shared" si="297"/>
        <v/>
      </c>
      <c r="AE662" s="677"/>
      <c r="AF662" s="677"/>
      <c r="AG662" s="678"/>
      <c r="AH662" s="454" t="str">
        <f t="shared" si="306"/>
        <v/>
      </c>
      <c r="AI662" s="454" t="str">
        <f t="shared" si="307"/>
        <v/>
      </c>
      <c r="AL662" s="449" t="str">
        <f t="shared" si="309"/>
        <v/>
      </c>
      <c r="AM662" s="449" t="str">
        <f t="shared" si="310"/>
        <v/>
      </c>
      <c r="AN662" s="451" t="str">
        <f t="shared" si="311"/>
        <v/>
      </c>
      <c r="AO662" s="451" t="str">
        <f t="shared" si="311"/>
        <v/>
      </c>
      <c r="AP662" s="447">
        <f t="shared" si="312"/>
        <v>0</v>
      </c>
      <c r="AT662" s="447">
        <v>10</v>
      </c>
      <c r="AU662" s="448" t="str">
        <f t="array" ref="AU662">IF($AT662&gt;$AR$652,"",INDEX(AL$653:AL$664,MATCH($AT662,$AP$653:$AP$664,0)))</f>
        <v/>
      </c>
      <c r="AV662" s="448" t="str">
        <f t="array" ref="AV662">IF($AT662&gt;$AR$652,"",INDEX(AM$653:AM$664,MATCH($AT662,$AP$653:$AP$664,0)))</f>
        <v/>
      </c>
      <c r="AW662" s="448" t="str">
        <f t="array" ref="AW662">IF($AT662&gt;$AR$652,"",INDEX(AN$653:AN$664,MATCH($AT662,$AP$653:$AP$664,0)))</f>
        <v/>
      </c>
      <c r="AX662" s="448" t="str">
        <f t="array" ref="AX662">IF($AT662&gt;$AR$652,"",INDEX(AO$653:AO$664,MATCH($AT662,$AP$653:$AP$664,0)))</f>
        <v/>
      </c>
      <c r="BI662"/>
      <c r="BJ662"/>
      <c r="BM662" s="80">
        <f t="shared" si="313"/>
        <v>6</v>
      </c>
      <c r="BN662" s="80" t="str">
        <f t="shared" si="308"/>
        <v>xxxxxxx</v>
      </c>
      <c r="BO662" s="80" t="e">
        <f t="shared" si="304"/>
        <v>#N/A</v>
      </c>
      <c r="BP662" s="79"/>
    </row>
    <row r="663" spans="3:68" ht="37.5" hidden="1" customHeight="1" x14ac:dyDescent="0.25">
      <c r="C663" s="650"/>
      <c r="D663" s="27"/>
      <c r="E663" s="635"/>
      <c r="F663" s="635"/>
      <c r="G663" s="635"/>
      <c r="H663" s="635"/>
      <c r="I663" s="27" t="s">
        <v>25</v>
      </c>
      <c r="J663" s="284"/>
      <c r="K663" s="581"/>
      <c r="L663" s="586"/>
      <c r="M663" s="586"/>
      <c r="N663" s="586"/>
      <c r="O663" s="58"/>
      <c r="P663"/>
      <c r="Q663" s="138">
        <v>1</v>
      </c>
      <c r="S663" s="139">
        <v>1</v>
      </c>
      <c r="T663" s="453">
        <v>1</v>
      </c>
      <c r="W663" s="722"/>
      <c r="X663" s="442" t="s">
        <v>25</v>
      </c>
      <c r="Y663" s="687" t="str">
        <f t="shared" si="305"/>
        <v/>
      </c>
      <c r="Z663" s="687"/>
      <c r="AA663" s="687"/>
      <c r="AB663" s="688"/>
      <c r="AC663" s="442" t="s">
        <v>25</v>
      </c>
      <c r="AD663" s="677" t="str">
        <f t="shared" si="297"/>
        <v/>
      </c>
      <c r="AE663" s="677"/>
      <c r="AF663" s="677"/>
      <c r="AG663" s="678"/>
      <c r="AH663" s="454" t="str">
        <f t="shared" si="306"/>
        <v/>
      </c>
      <c r="AI663" s="454" t="str">
        <f t="shared" si="307"/>
        <v/>
      </c>
      <c r="AL663" s="449" t="str">
        <f t="shared" si="309"/>
        <v/>
      </c>
      <c r="AM663" s="449" t="str">
        <f t="shared" si="310"/>
        <v/>
      </c>
      <c r="AN663" s="451" t="str">
        <f t="shared" si="311"/>
        <v/>
      </c>
      <c r="AO663" s="451" t="str">
        <f t="shared" si="311"/>
        <v/>
      </c>
      <c r="AP663" s="447">
        <f t="shared" si="312"/>
        <v>0</v>
      </c>
      <c r="AT663" s="447">
        <v>11</v>
      </c>
      <c r="AU663" s="448" t="str">
        <f t="array" ref="AU663">IF($AT663&gt;$AR$652,"",INDEX(AL$653:AL$664,MATCH($AT663,$AP$653:$AP$664,0)))</f>
        <v/>
      </c>
      <c r="AV663" s="448" t="str">
        <f t="array" ref="AV663">IF($AT663&gt;$AR$652,"",INDEX(AM$653:AM$664,MATCH($AT663,$AP$653:$AP$664,0)))</f>
        <v/>
      </c>
      <c r="AW663" s="448" t="str">
        <f t="array" ref="AW663">IF($AT663&gt;$AR$652,"",INDEX(AN$653:AN$664,MATCH($AT663,$AP$653:$AP$664,0)))</f>
        <v/>
      </c>
      <c r="AX663" s="448" t="str">
        <f t="array" ref="AX663">IF($AT663&gt;$AR$652,"",INDEX(AO$653:AO$664,MATCH($AT663,$AP$653:$AP$664,0)))</f>
        <v/>
      </c>
      <c r="BI663"/>
      <c r="BJ663"/>
      <c r="BM663" s="80">
        <f t="shared" si="313"/>
        <v>6</v>
      </c>
      <c r="BN663" s="80" t="str">
        <f t="shared" si="308"/>
        <v>xxxxxxx</v>
      </c>
      <c r="BO663" s="80" t="e">
        <f t="shared" si="304"/>
        <v>#N/A</v>
      </c>
      <c r="BP663" s="79"/>
    </row>
    <row r="664" spans="3:68" ht="37.5" hidden="1" customHeight="1" x14ac:dyDescent="0.25">
      <c r="C664" s="650"/>
      <c r="D664" s="27"/>
      <c r="E664" s="635"/>
      <c r="F664" s="635"/>
      <c r="G664" s="635"/>
      <c r="H664" s="635"/>
      <c r="I664" s="27" t="s">
        <v>25</v>
      </c>
      <c r="J664" s="289"/>
      <c r="K664" s="584"/>
      <c r="L664" s="586"/>
      <c r="M664" s="586"/>
      <c r="N664" s="586"/>
      <c r="O664" s="58"/>
      <c r="P664"/>
      <c r="Q664" s="138">
        <v>1</v>
      </c>
      <c r="S664" s="139">
        <v>1</v>
      </c>
      <c r="T664" s="453">
        <v>1</v>
      </c>
      <c r="W664" s="722"/>
      <c r="X664" s="442" t="s">
        <v>25</v>
      </c>
      <c r="Y664" s="687" t="str">
        <f t="shared" si="305"/>
        <v/>
      </c>
      <c r="Z664" s="687"/>
      <c r="AA664" s="687"/>
      <c r="AB664" s="688"/>
      <c r="AC664" s="442" t="s">
        <v>25</v>
      </c>
      <c r="AD664" s="677" t="str">
        <f t="shared" si="297"/>
        <v/>
      </c>
      <c r="AE664" s="677"/>
      <c r="AF664" s="677"/>
      <c r="AG664" s="678"/>
      <c r="AH664" s="454" t="str">
        <f t="shared" si="306"/>
        <v/>
      </c>
      <c r="AI664" s="454" t="str">
        <f t="shared" si="307"/>
        <v/>
      </c>
      <c r="AL664" s="449" t="str">
        <f t="shared" si="309"/>
        <v/>
      </c>
      <c r="AM664" s="449" t="str">
        <f t="shared" si="310"/>
        <v/>
      </c>
      <c r="AN664" s="451" t="str">
        <f t="shared" si="311"/>
        <v/>
      </c>
      <c r="AO664" s="451" t="str">
        <f t="shared" si="311"/>
        <v/>
      </c>
      <c r="AP664" s="447">
        <f t="shared" si="312"/>
        <v>0</v>
      </c>
      <c r="AT664" s="447">
        <v>12</v>
      </c>
      <c r="AU664" s="448" t="str">
        <f t="array" ref="AU664">IF($AT664&gt;$AR$652,"",INDEX(AL$653:AL$664,MATCH($AT664,$AP$653:$AP$664,0)))</f>
        <v/>
      </c>
      <c r="AV664" s="448" t="str">
        <f t="array" ref="AV664">IF($AT664&gt;$AR$652,"",INDEX(AM$653:AM$664,MATCH($AT664,$AP$653:$AP$664,0)))</f>
        <v/>
      </c>
      <c r="AW664" s="448" t="str">
        <f t="array" ref="AW664">IF($AT664&gt;$AR$652,"",INDEX(AN$653:AN$664,MATCH($AT664,$AP$653:$AP$664,0)))</f>
        <v/>
      </c>
      <c r="AX664" s="448" t="str">
        <f t="array" ref="AX664">IF($AT664&gt;$AR$652,"",INDEX(AO$653:AO$664,MATCH($AT664,$AP$653:$AP$664,0)))</f>
        <v/>
      </c>
      <c r="BI664"/>
      <c r="BJ664"/>
      <c r="BM664" s="80">
        <f t="shared" si="313"/>
        <v>6</v>
      </c>
      <c r="BN664" s="80" t="str">
        <f t="shared" si="308"/>
        <v>xxxxxxx</v>
      </c>
      <c r="BO664" s="80" t="e">
        <f t="shared" si="304"/>
        <v>#N/A</v>
      </c>
      <c r="BP664" s="79"/>
    </row>
    <row r="665" spans="3:68" ht="0.95" hidden="1" customHeight="1" x14ac:dyDescent="0.25">
      <c r="C665" s="156"/>
      <c r="D665" s="158"/>
      <c r="E665" s="158"/>
      <c r="F665" s="158"/>
      <c r="G665" s="158"/>
      <c r="H665" s="158"/>
      <c r="I665" s="158"/>
      <c r="J665" s="158"/>
      <c r="BI665"/>
      <c r="BJ665"/>
      <c r="BM665" s="80"/>
      <c r="BN665" s="79"/>
      <c r="BO665" s="79"/>
      <c r="BP665" s="79"/>
    </row>
    <row r="666" spans="3:68" ht="0.95" hidden="1" customHeight="1" x14ac:dyDescent="0.25">
      <c r="C666" s="259"/>
      <c r="D666" s="260"/>
      <c r="E666" s="260"/>
      <c r="F666" s="260"/>
      <c r="G666" s="260"/>
      <c r="H666" s="260"/>
      <c r="I666" s="260"/>
      <c r="J666" s="260"/>
      <c r="BI666"/>
      <c r="BJ666"/>
      <c r="BM666" s="80"/>
      <c r="BN666" s="79"/>
      <c r="BO666" s="79"/>
      <c r="BP666" s="79"/>
    </row>
    <row r="667" spans="3:68" hidden="1" x14ac:dyDescent="0.25">
      <c r="C667" s="259"/>
      <c r="D667" s="260"/>
      <c r="E667" s="260"/>
      <c r="F667" s="260"/>
      <c r="G667" s="260"/>
      <c r="H667" s="260"/>
      <c r="I667" s="260"/>
      <c r="J667" s="260"/>
      <c r="BI667"/>
      <c r="BJ667"/>
      <c r="BM667" s="80"/>
      <c r="BN667" s="79"/>
      <c r="BO667" s="79"/>
      <c r="BP667" s="79"/>
    </row>
    <row r="668" spans="3:68" hidden="1" x14ac:dyDescent="0.25">
      <c r="C668" s="156"/>
      <c r="D668" s="158"/>
      <c r="E668" s="158"/>
      <c r="F668" s="158"/>
      <c r="G668" s="158"/>
      <c r="H668" s="158"/>
      <c r="I668" s="158"/>
      <c r="J668" s="158"/>
      <c r="Y668" s="455" t="s">
        <v>53</v>
      </c>
      <c r="Z668" s="457"/>
      <c r="AA668" s="118"/>
      <c r="AC668" s="455">
        <f>W668</f>
        <v>0</v>
      </c>
      <c r="AD668" s="458"/>
      <c r="AF668" s="455" t="s">
        <v>53</v>
      </c>
      <c r="AG668" s="459"/>
    </row>
    <row r="669" spans="3:68" ht="15" hidden="1" customHeight="1" x14ac:dyDescent="0.25">
      <c r="C669" s="156"/>
      <c r="D669" s="158"/>
      <c r="E669" s="158"/>
      <c r="F669" s="158"/>
      <c r="G669" s="158"/>
      <c r="H669" s="158"/>
      <c r="I669" s="158"/>
      <c r="J669" s="158"/>
      <c r="Y669" s="456"/>
      <c r="Z669" s="457"/>
      <c r="AA669" s="118"/>
      <c r="AC669" s="456"/>
      <c r="AD669" s="458"/>
      <c r="AF669" s="456"/>
      <c r="AG669" s="459"/>
    </row>
    <row r="670" spans="3:68" hidden="1" x14ac:dyDescent="0.25">
      <c r="C670" s="156"/>
      <c r="D670" s="158"/>
      <c r="E670" s="158"/>
      <c r="F670" s="158"/>
      <c r="G670" s="158"/>
      <c r="H670" s="158"/>
      <c r="I670" s="158"/>
      <c r="J670" s="158"/>
      <c r="Y670" s="460" t="s">
        <v>2</v>
      </c>
      <c r="Z670" s="460" t="s">
        <v>55</v>
      </c>
      <c r="AA670" s="118"/>
      <c r="AE670" s="410" t="s">
        <v>20</v>
      </c>
      <c r="AF670" s="461" t="s">
        <v>2</v>
      </c>
      <c r="AG670" s="377" t="s">
        <v>55</v>
      </c>
      <c r="AH670" s="462" t="s">
        <v>20</v>
      </c>
      <c r="AL670" s="335"/>
    </row>
    <row r="671" spans="3:68" hidden="1" x14ac:dyDescent="0.25">
      <c r="C671" s="156"/>
      <c r="D671" s="158"/>
      <c r="E671" s="158"/>
      <c r="F671" s="158"/>
      <c r="G671" s="158"/>
      <c r="H671" s="158"/>
      <c r="I671" s="158"/>
      <c r="J671" s="158"/>
      <c r="Y671" s="598" t="str">
        <f>$Y$113</f>
        <v>CLIQUEZ POUR UN EXEMPLE:</v>
      </c>
      <c r="Z671" s="598" t="str">
        <f>$Z$113</f>
        <v>(Pour voir un exemple de risque, sélectionnez tout d'abord un exemple d’action REDD+ dans la liste déroulante de gauche.)</v>
      </c>
      <c r="AA671" s="410" t="s">
        <v>20</v>
      </c>
      <c r="AE671" s="465">
        <v>1</v>
      </c>
      <c r="AF671" s="463" t="str">
        <f>Y671</f>
        <v>CLIQUEZ POUR UN EXEMPLE:</v>
      </c>
      <c r="AG671" s="463" t="str">
        <f>Z671</f>
        <v>(Pour voir un exemple de risque, sélectionnez tout d'abord un exemple d’action REDD+ dans la liste déroulante de gauche.)</v>
      </c>
      <c r="AH671" s="462" t="s">
        <v>20</v>
      </c>
    </row>
    <row r="672" spans="3:68" hidden="1" x14ac:dyDescent="0.25">
      <c r="Y672" s="387" t="s">
        <v>453</v>
      </c>
      <c r="Z672" s="387" t="s">
        <v>454</v>
      </c>
      <c r="AA672" s="466" t="s">
        <v>61</v>
      </c>
      <c r="AE672" s="465">
        <v>2</v>
      </c>
      <c r="AF672" s="467" t="str">
        <f>CONCATENATE(AA672,"     ", Y672)</f>
        <v>e.g.:     Mise en application des réglementations relatives à l'exploitation forestière.</v>
      </c>
      <c r="AG672" s="467" t="str">
        <f>CONCATENATE(AA672,"     ", Z672)</f>
        <v>e.g.:     La réduction de la production nationale de bois suite aux actions REDD+ fait augmenter l'exploitation forestière non durable dans un pays voisin.</v>
      </c>
      <c r="AH672" s="462" t="s">
        <v>20</v>
      </c>
    </row>
    <row r="673" spans="6:34" hidden="1" x14ac:dyDescent="0.25">
      <c r="F673" s="36"/>
      <c r="P673" s="52"/>
      <c r="S673" s="52"/>
      <c r="Y673" s="387" t="s">
        <v>166</v>
      </c>
      <c r="Z673" s="387" t="s">
        <v>455</v>
      </c>
      <c r="AA673" s="466" t="str">
        <f>$AA$214</f>
        <v>e.g.:</v>
      </c>
      <c r="AE673" s="465">
        <v>3</v>
      </c>
      <c r="AF673" s="467" t="str">
        <f>CONCATENATE(AA673,"     ", Y673)</f>
        <v>e.g.:     Général.</v>
      </c>
      <c r="AG673" s="467" t="str">
        <f>CONCATENATE(AA673,"     ", Z673)</f>
        <v>e.g.:     Suite au programme REDD+, de nouvelles terres cultivables sont développées dans les zones humides plutôt que dans la forêt. Émissions importantes causées par le drainage des zones humides.</v>
      </c>
      <c r="AH673" s="462" t="s">
        <v>20</v>
      </c>
    </row>
    <row r="674" spans="6:34" hidden="1" x14ac:dyDescent="0.25">
      <c r="F674" s="36"/>
      <c r="P674" s="52"/>
      <c r="S674" s="52"/>
      <c r="X674" s="469"/>
      <c r="Y674" s="470"/>
    </row>
    <row r="675" spans="6:34" hidden="1" x14ac:dyDescent="0.25"/>
    <row r="676" spans="6:34" hidden="1" x14ac:dyDescent="0.25"/>
    <row r="677" spans="6:34" hidden="1" x14ac:dyDescent="0.25"/>
    <row r="678" spans="6:34" hidden="1" x14ac:dyDescent="0.25"/>
    <row r="679" spans="6:34" hidden="1" x14ac:dyDescent="0.25"/>
    <row r="680" spans="6:34" hidden="1" x14ac:dyDescent="0.25"/>
    <row r="681" spans="6:34" hidden="1" x14ac:dyDescent="0.25"/>
    <row r="682" spans="6:34" hidden="1" x14ac:dyDescent="0.25"/>
    <row r="683" spans="6:34" hidden="1" x14ac:dyDescent="0.25"/>
    <row r="684" spans="6:34" hidden="1" x14ac:dyDescent="0.25"/>
    <row r="685" spans="6:34" hidden="1" x14ac:dyDescent="0.25"/>
    <row r="686" spans="6:34" hidden="1" x14ac:dyDescent="0.25"/>
    <row r="687" spans="6:34" hidden="1" x14ac:dyDescent="0.25"/>
    <row r="688" spans="6:34" hidden="1" x14ac:dyDescent="0.25"/>
    <row r="689" hidden="1" x14ac:dyDescent="0.25"/>
    <row r="690" hidden="1" x14ac:dyDescent="0.25"/>
    <row r="691" hidden="1" x14ac:dyDescent="0.25"/>
    <row r="692" hidden="1" x14ac:dyDescent="0.25"/>
    <row r="693" hidden="1" x14ac:dyDescent="0.25"/>
    <row r="694" hidden="1" x14ac:dyDescent="0.25"/>
    <row r="695" hidden="1" x14ac:dyDescent="0.25"/>
    <row r="696" hidden="1" x14ac:dyDescent="0.25"/>
    <row r="697" hidden="1" x14ac:dyDescent="0.25"/>
    <row r="698" hidden="1" x14ac:dyDescent="0.25"/>
    <row r="699" hidden="1" x14ac:dyDescent="0.25"/>
    <row r="700" hidden="1" x14ac:dyDescent="0.25"/>
  </sheetData>
  <sheetProtection algorithmName="SHA-512" hashValue="6/Shm2D73YuKZJ0lfzHzfjDPht4M8S1tUp5XmYE+XkKOlwfwJ1XAjEIwe4UZAtTiBy2tl2AVt6iNI9cBkb1qhg==" saltValue="eCmKCkUThdkWIRpuiuZClQ==" spinCount="100000" sheet="1" objects="1" scenarios="1"/>
  <sortState ref="AJ53:AJ61">
    <sortCondition descending="1" ref="AJ53"/>
  </sortState>
  <dataConsolidate/>
  <customSheetViews>
    <customSheetView guid="{E0F85C5C-2180-4684-9778-FC6F760CC5FD}" showGridLines="0" showRowCol="0" fitToPage="1" hiddenRows="1" hiddenColumns="1">
      <selection activeCell="C3" sqref="C3:M3"/>
      <pageMargins left="0.7" right="0.7" top="0.75" bottom="0.75" header="0.3" footer="0.3"/>
      <pageSetup paperSize="9" scale="10" fitToHeight="0" orientation="portrait" r:id="rId1"/>
    </customSheetView>
    <customSheetView guid="{8F5229F8-400B-4437-A582-E9B2FF99E882}" showGridLines="0" showRowCol="0" fitToPage="1" hiddenRows="1" hiddenColumns="1" topLeftCell="A12">
      <selection activeCell="C13" sqref="C13:L29"/>
      <pageMargins left="0.7" right="0.7" top="0.75" bottom="0.75" header="0.3" footer="0.3"/>
      <pageSetup paperSize="9" scale="10" fitToHeight="0" orientation="portrait" r:id="rId2"/>
    </customSheetView>
    <customSheetView guid="{0F44F22A-7810-43A9-8241-E43689B541F4}" showGridLines="0" fitToPage="1" topLeftCell="U1">
      <selection activeCell="W2" sqref="W2"/>
      <pageMargins left="0.7" right="0.7" top="0.75" bottom="0.75" header="0.3" footer="0.3"/>
      <pageSetup paperSize="9" scale="10" fitToHeight="0" orientation="portrait" r:id="rId3"/>
    </customSheetView>
    <customSheetView guid="{CA4A34C0-1123-4790-AF7E-BC7091ACA0A0}" showGridLines="0" showRowCol="0" fitToPage="1" hiddenColumns="1">
      <selection activeCell="C3" sqref="C3:M3"/>
      <pageMargins left="0.7" right="0.7" top="0.75" bottom="0.75" header="0.3" footer="0.3"/>
      <pageSetup paperSize="9" scale="10" fitToHeight="0" orientation="portrait" r:id="rId4"/>
    </customSheetView>
    <customSheetView guid="{CFA82244-C6A8-4157-813A-DCED4C197819}" showPageBreaks="1" showGridLines="0" showRowCol="0" fitToPage="1" hiddenColumns="1">
      <selection activeCell="C3" sqref="C3:M3"/>
      <pageMargins left="0.7" right="0.7" top="0.75" bottom="0.75" header="0.3" footer="0.3"/>
      <pageSetup paperSize="9" scale="12" fitToHeight="0" orientation="portrait" r:id="rId5"/>
    </customSheetView>
    <customSheetView guid="{C92837A6-C2DE-484E-8C7F-A006AA3E512A}" showGridLines="0" showRowCol="0" fitToPage="1" hiddenRows="1" hiddenColumns="1">
      <selection activeCell="C3" sqref="C3:M3"/>
      <pageMargins left="0.7" right="0.7" top="0.75" bottom="0.75" header="0.3" footer="0.3"/>
      <pageSetup paperSize="9" scale="10" fitToHeight="0" orientation="portrait" r:id="rId6"/>
    </customSheetView>
    <customSheetView guid="{5903D69A-5754-456F-9596-4F981E1004F3}" showGridLines="0" showRowCol="0" fitToPage="1" hiddenRows="1" hiddenColumns="1" topLeftCell="A4">
      <selection activeCell="C126" sqref="C126:N126"/>
      <pageMargins left="0.7" right="0.7" top="0.75" bottom="0.75" header="0.3" footer="0.3"/>
      <pageSetup paperSize="9" scale="10" fitToHeight="0" orientation="portrait" r:id="rId7"/>
    </customSheetView>
    <customSheetView guid="{D2518DB8-B560-4A78-B692-B87A07E4F79E}" showGridLines="0" showRowCol="0" fitToPage="1" hiddenRows="1" hiddenColumns="1" topLeftCell="A4">
      <selection activeCell="C37" sqref="C37:N37"/>
      <pageMargins left="0.7" right="0.7" top="0.75" bottom="0.75" header="0.3" footer="0.3"/>
      <pageSetup paperSize="9" scale="10" fitToHeight="0" orientation="portrait" r:id="rId8"/>
    </customSheetView>
    <customSheetView guid="{44126E2B-CD5D-4F43-AA3C-BFC7C80D88FD}" showGridLines="0" showRowCol="0" fitToPage="1" hiddenRows="1" hiddenColumns="1" topLeftCell="A4">
      <selection activeCell="C322" sqref="C322:N322"/>
      <pageMargins left="0.7" right="0.7" top="0.75" bottom="0.75" header="0.3" footer="0.3"/>
      <pageSetup paperSize="9" scale="10" fitToHeight="0" orientation="portrait" r:id="rId9"/>
    </customSheetView>
    <customSheetView guid="{99E9AA65-9CEE-4B26-BA46-307BEC772AA0}" showGridLines="0" showRowCol="0" fitToPage="1" hiddenRows="1" hiddenColumns="1" topLeftCell="A4">
      <selection activeCell="C230" sqref="C230:N230"/>
      <pageMargins left="0.7" right="0.7" top="0.75" bottom="0.75" header="0.3" footer="0.3"/>
      <pageSetup paperSize="9" scale="10" fitToHeight="0" orientation="portrait" r:id="rId10"/>
    </customSheetView>
    <customSheetView guid="{58809AAB-6EBE-4F93-BC39-20A189034220}" showGridLines="0" showRowCol="0" fitToPage="1" hiddenRows="1" hiddenColumns="1" topLeftCell="A4">
      <selection activeCell="C411" sqref="C411:N411"/>
      <pageMargins left="0.7" right="0.7" top="0.75" bottom="0.75" header="0.3" footer="0.3"/>
      <pageSetup paperSize="9" scale="10" fitToHeight="0" orientation="portrait" r:id="rId11"/>
    </customSheetView>
    <customSheetView guid="{1164E0A0-71A8-4DF7-935D-99E79791952A}" showGridLines="0" showRowCol="0" fitToPage="1" hiddenRows="1" hiddenColumns="1" topLeftCell="A4">
      <selection activeCell="C525" sqref="C525:N525"/>
      <pageMargins left="0.7" right="0.7" top="0.75" bottom="0.75" header="0.3" footer="0.3"/>
      <pageSetup paperSize="9" scale="10" fitToHeight="0" orientation="portrait" r:id="rId12"/>
    </customSheetView>
    <customSheetView guid="{3783CD60-BBDD-4DC9-8238-7D85CC9CCE38}" showGridLines="0" showRowCol="0" fitToPage="1" hiddenRows="1" hiddenColumns="1" topLeftCell="A4">
      <selection activeCell="C602" sqref="C602:N602"/>
      <pageMargins left="0.7" right="0.7" top="0.75" bottom="0.75" header="0.3" footer="0.3"/>
      <pageSetup paperSize="9" scale="10" fitToHeight="0" orientation="portrait" r:id="rId13"/>
    </customSheetView>
    <customSheetView guid="{3DF84044-4F18-4693-9BC0-6F1E3BB79687}" showGridLines="0" showRowCol="0" fitToPage="1" hiddenRows="1" hiddenColumns="1">
      <selection activeCell="C3" sqref="C3:M3"/>
      <pageMargins left="0.7" right="0.7" top="0.75" bottom="0.75" header="0.3" footer="0.3"/>
      <pageSetup paperSize="9" scale="10" fitToHeight="0" orientation="portrait" r:id="rId14"/>
    </customSheetView>
    <customSheetView guid="{193C6D79-1DD6-46B2-B287-29B305333ABD}" showGridLines="0" showRowCol="0" fitToPage="1" hiddenRows="1" hiddenColumns="1">
      <selection activeCell="C3" sqref="C3:M3"/>
      <pageMargins left="0.7" right="0.7" top="0.75" bottom="0.75" header="0.3" footer="0.3"/>
      <pageSetup paperSize="9" scale="10" fitToHeight="0" orientation="portrait" r:id="rId15"/>
    </customSheetView>
    <customSheetView guid="{B1713CB1-717E-4290-A550-B5C8687D1DCD}" showGridLines="0" showRowCol="0" fitToPage="1" hiddenRows="1" hiddenColumns="1">
      <selection activeCell="C3" sqref="C3:M3"/>
      <pageMargins left="0.7" right="0.7" top="0.75" bottom="0.75" header="0.3" footer="0.3"/>
      <pageSetup paperSize="9" scale="10" fitToHeight="0" orientation="portrait" r:id="rId16"/>
    </customSheetView>
    <customSheetView guid="{14701618-057F-44B9-A80D-6571C2675A43}" showGridLines="0" showRowCol="0" fitToPage="1" hiddenRows="1" hiddenColumns="1">
      <selection activeCell="C3" sqref="C3:M3"/>
      <pageMargins left="0.7" right="0.7" top="0.75" bottom="0.75" header="0.3" footer="0.3"/>
      <pageSetup paperSize="9" scale="10" fitToHeight="0" orientation="portrait" r:id="rId17"/>
    </customSheetView>
    <customSheetView guid="{C35FE66B-7525-44A0-AF95-74B09883E972}" showGridLines="0" showRowCol="0" fitToPage="1" hiddenRows="1" hiddenColumns="1">
      <selection activeCell="C3" sqref="C3:M3"/>
      <pageMargins left="0.7" right="0.7" top="0.75" bottom="0.75" header="0.3" footer="0.3"/>
      <pageSetup paperSize="9" scale="10" fitToHeight="0" orientation="portrait" r:id="rId18"/>
    </customSheetView>
    <customSheetView guid="{E1E93C14-89C0-47E9-80E7-72B4C8D846A8}" showGridLines="0" showRowCol="0" fitToPage="1" hiddenRows="1" hiddenColumns="1">
      <selection activeCell="C3" sqref="C3:M3"/>
      <pageMargins left="0.7" right="0.7" top="0.75" bottom="0.75" header="0.3" footer="0.3"/>
      <pageSetup paperSize="9" scale="10" fitToHeight="0" orientation="portrait" r:id="rId19"/>
    </customSheetView>
    <customSheetView guid="{8C7AA061-2774-4648-9080-649D8E7084B6}" showGridLines="0" showRowCol="0" fitToPage="1" hiddenRows="1" hiddenColumns="1">
      <selection activeCell="C3" sqref="C3:M3"/>
      <pageMargins left="0.7" right="0.7" top="0.75" bottom="0.75" header="0.3" footer="0.3"/>
      <pageSetup paperSize="9" scale="10" fitToHeight="0" orientation="portrait" r:id="rId20"/>
    </customSheetView>
    <customSheetView guid="{CBD23793-6C36-4ECF-99D3-B6DB83BA0330}" showGridLines="0" showRowCol="0" fitToPage="1" hiddenRows="1" hiddenColumns="1">
      <selection activeCell="C3" sqref="C3:M3"/>
      <pageMargins left="0.7" right="0.7" top="0.75" bottom="0.75" header="0.3" footer="0.3"/>
      <pageSetup paperSize="9" scale="10" fitToHeight="0" orientation="portrait" r:id="rId21"/>
    </customSheetView>
    <customSheetView guid="{FCC6B465-B403-4A38-833A-8F01BFC1F83D}" showGridLines="0" showRowCol="0" fitToPage="1" hiddenRows="1" hiddenColumns="1">
      <selection activeCell="C3" sqref="C3:M3"/>
      <pageMargins left="0.7" right="0.7" top="0.75" bottom="0.75" header="0.3" footer="0.3"/>
      <pageSetup paperSize="9" scale="10" fitToHeight="0" orientation="portrait" r:id="rId22"/>
    </customSheetView>
    <customSheetView guid="{C35CD7D2-C5FB-4E4E-BE2C-DB3B3CB5DEE1}" showGridLines="0" showRowCol="0" fitToPage="1" hiddenRows="1" hiddenColumns="1">
      <selection activeCell="C3" sqref="C3:M3"/>
      <pageMargins left="0.7" right="0.7" top="0.75" bottom="0.75" header="0.3" footer="0.3"/>
      <pageSetup paperSize="9" scale="10" fitToHeight="0" orientation="portrait" r:id="rId23"/>
    </customSheetView>
    <customSheetView guid="{58172CF4-0A99-4348-8485-AC6CB3743B28}" showGridLines="0" showRowCol="0" fitToPage="1" hiddenRows="1" hiddenColumns="1">
      <selection activeCell="C3" sqref="C3:M3"/>
      <pageMargins left="0.7" right="0.7" top="0.75" bottom="0.75" header="0.3" footer="0.3"/>
      <pageSetup paperSize="9" scale="10" fitToHeight="0" orientation="portrait" r:id="rId24"/>
    </customSheetView>
    <customSheetView guid="{0596A31D-1135-4C04-B235-4F7AEFBF56EB}" showGridLines="0" showRowCol="0" fitToPage="1" hiddenRows="1" hiddenColumns="1">
      <selection activeCell="C3" sqref="C3:M3"/>
      <pageMargins left="0.7" right="0.7" top="0.75" bottom="0.75" header="0.3" footer="0.3"/>
      <pageSetup paperSize="9" scale="10" fitToHeight="0" orientation="portrait" r:id="rId25"/>
    </customSheetView>
    <customSheetView guid="{1730E845-78B9-4800-8016-B034C4011192}" showGridLines="0" showRowCol="0" fitToPage="1" hiddenRows="1" hiddenColumns="1">
      <selection activeCell="C3" sqref="C3:M3"/>
      <pageMargins left="0.7" right="0.7" top="0.75" bottom="0.75" header="0.3" footer="0.3"/>
      <pageSetup paperSize="9" scale="10" fitToHeight="0" orientation="portrait" r:id="rId26"/>
    </customSheetView>
    <customSheetView guid="{E5934065-3B24-4BDA-9F1A-CE354801B9A9}" showGridLines="0" showRowCol="0" fitToPage="1" hiddenRows="1" hiddenColumns="1">
      <selection activeCell="C3" sqref="C3:M3"/>
      <pageMargins left="0.7" right="0.7" top="0.75" bottom="0.75" header="0.3" footer="0.3"/>
      <pageSetup paperSize="9" scale="10" fitToHeight="0" orientation="portrait" r:id="rId27"/>
    </customSheetView>
    <customSheetView guid="{127CF244-40F7-4382-B5F4-6FE7DC055927}" showGridLines="0" showRowCol="0" fitToPage="1" hiddenRows="1" hiddenColumns="1">
      <selection activeCell="C3" sqref="C3:M3"/>
      <pageMargins left="0.7" right="0.7" top="0.75" bottom="0.75" header="0.3" footer="0.3"/>
      <pageSetup paperSize="9" scale="10" fitToHeight="0" orientation="portrait" r:id="rId28"/>
    </customSheetView>
    <customSheetView guid="{7CBE2DA3-08E4-4F49-B633-91ACF566CC50}" showGridLines="0" showRowCol="0" fitToPage="1" hiddenRows="1" hiddenColumns="1">
      <selection activeCell="C3" sqref="C3:M3"/>
      <pageMargins left="0.7" right="0.7" top="0.75" bottom="0.75" header="0.3" footer="0.3"/>
      <pageSetup paperSize="9" scale="10" fitToHeight="0" orientation="portrait" r:id="rId29"/>
    </customSheetView>
    <customSheetView guid="{F18B5B93-8D1C-46BF-A46F-39AC34039376}" showGridLines="0" showRowCol="0" fitToPage="1" hiddenRows="1" hiddenColumns="1">
      <selection activeCell="C3" sqref="C3:M3"/>
      <pageMargins left="0.7" right="0.7" top="0.75" bottom="0.75" header="0.3" footer="0.3"/>
      <pageSetup paperSize="9" scale="10" fitToHeight="0" orientation="portrait" r:id="rId30"/>
    </customSheetView>
    <customSheetView guid="{83923105-D3EF-4935-AFC9-6FBD0874636C}" showGridLines="0" showRowCol="0" fitToPage="1" hiddenRows="1" hiddenColumns="1">
      <selection activeCell="C3" sqref="C3:M3"/>
      <pageMargins left="0.7" right="0.7" top="0.75" bottom="0.75" header="0.3" footer="0.3"/>
      <pageSetup paperSize="9" scale="10" fitToHeight="0" orientation="portrait" r:id="rId31"/>
    </customSheetView>
    <customSheetView guid="{C81FC029-D9D0-4B23-8994-EFF13144DDC6}" showGridLines="0" showRowCol="0" fitToPage="1" hiddenRows="1" hiddenColumns="1">
      <selection activeCell="C3" sqref="C3:M3"/>
      <pageMargins left="0.7" right="0.7" top="0.75" bottom="0.75" header="0.3" footer="0.3"/>
      <pageSetup paperSize="9" scale="10" fitToHeight="0" orientation="portrait" r:id="rId32"/>
    </customSheetView>
    <customSheetView guid="{AB0B9CFE-DCC2-486B-9AE7-3C737113C1FB}" showGridLines="0" showRowCol="0" fitToPage="1" hiddenRows="1" hiddenColumns="1">
      <selection activeCell="C3" sqref="C3:M3"/>
      <pageMargins left="0.7" right="0.7" top="0.75" bottom="0.75" header="0.3" footer="0.3"/>
      <pageSetup paperSize="9" scale="10" fitToHeight="0" orientation="portrait" r:id="rId33"/>
    </customSheetView>
    <customSheetView guid="{D787939E-5F01-4F8F-8C48-7DC8E5F22DE5}" showGridLines="0" showRowCol="0" fitToPage="1" hiddenRows="1" hiddenColumns="1">
      <selection activeCell="C3" sqref="C3:M3"/>
      <pageMargins left="0.7" right="0.7" top="0.75" bottom="0.75" header="0.3" footer="0.3"/>
      <pageSetup paperSize="9" scale="10" fitToHeight="0" orientation="portrait" r:id="rId34"/>
    </customSheetView>
    <customSheetView guid="{9297575B-FD39-4E98-918C-2EBB68924E97}" showGridLines="0" showRowCol="0" fitToPage="1" hiddenRows="1" hiddenColumns="1">
      <selection activeCell="C3" sqref="C3:M3"/>
      <pageMargins left="0.7" right="0.7" top="0.75" bottom="0.75" header="0.3" footer="0.3"/>
      <pageSetup paperSize="9" scale="10" fitToHeight="0" orientation="portrait" r:id="rId35"/>
    </customSheetView>
    <customSheetView guid="{BCFE97EC-F949-4576-ACBE-551B1DAF3C91}" showGridLines="0" showRowCol="0" fitToPage="1" hiddenRows="1" hiddenColumns="1">
      <selection activeCell="C3" sqref="C3:M3"/>
      <pageMargins left="0.7" right="0.7" top="0.75" bottom="0.75" header="0.3" footer="0.3"/>
      <pageSetup paperSize="9" scale="10" fitToHeight="0" orientation="portrait" r:id="rId36"/>
    </customSheetView>
    <customSheetView guid="{A3B878C9-DF82-401D-A77D-F7EF64906AFE}" showGridLines="0" showRowCol="0" fitToPage="1" hiddenRows="1" hiddenColumns="1">
      <selection activeCell="C3" sqref="C3:M3"/>
      <pageMargins left="0.7" right="0.7" top="0.75" bottom="0.75" header="0.3" footer="0.3"/>
      <pageSetup paperSize="9" scale="10" fitToHeight="0" orientation="portrait" r:id="rId37"/>
    </customSheetView>
    <customSheetView guid="{B968A94D-A4FB-4C1A-A9A2-04B42F46DC3F}" showGridLines="0" showRowCol="0" fitToPage="1" hiddenRows="1" hiddenColumns="1">
      <selection activeCell="C3" sqref="C3:M3"/>
      <pageMargins left="0.7" right="0.7" top="0.75" bottom="0.75" header="0.3" footer="0.3"/>
      <pageSetup paperSize="9" scale="10" fitToHeight="0" orientation="portrait" r:id="rId38"/>
    </customSheetView>
    <customSheetView guid="{AFAAF24B-41FA-469A-856B-F916DB51D4C2}" showGridLines="0" showRowCol="0" fitToPage="1" hiddenRows="1" hiddenColumns="1">
      <selection activeCell="C3" sqref="C3:M3"/>
      <pageMargins left="0.7" right="0.7" top="0.75" bottom="0.75" header="0.3" footer="0.3"/>
      <pageSetup paperSize="9" scale="10" fitToHeight="0" orientation="portrait" r:id="rId39"/>
    </customSheetView>
    <customSheetView guid="{0398F8AF-BB01-4F41-911B-6BEB5C23013B}" showGridLines="0" showRowCol="0" fitToPage="1" hiddenRows="1" hiddenColumns="1">
      <selection activeCell="C3" sqref="C3:M3"/>
      <pageMargins left="0.7" right="0.7" top="0.75" bottom="0.75" header="0.3" footer="0.3"/>
      <pageSetup paperSize="9" scale="10" fitToHeight="0" orientation="portrait" r:id="rId40"/>
    </customSheetView>
    <customSheetView guid="{AEAF0160-A16F-4E8E-8794-9EAE35B78BBB}" showGridLines="0" showRowCol="0" fitToPage="1" hiddenRows="1" hiddenColumns="1">
      <selection activeCell="C3" sqref="C3:M3"/>
      <pageMargins left="0.7" right="0.7" top="0.75" bottom="0.75" header="0.3" footer="0.3"/>
      <pageSetup paperSize="9" scale="10" fitToHeight="0" orientation="portrait" r:id="rId41"/>
    </customSheetView>
    <customSheetView guid="{7120350E-2AAD-4BA0-9512-C8C1B63F3C29}" showGridLines="0" showRowCol="0" fitToPage="1" hiddenRows="1" hiddenColumns="1">
      <selection activeCell="C3" sqref="C3:M3"/>
      <pageMargins left="0.7" right="0.7" top="0.75" bottom="0.75" header="0.3" footer="0.3"/>
      <pageSetup paperSize="9" scale="10" fitToHeight="0" orientation="portrait" r:id="rId42"/>
    </customSheetView>
    <customSheetView guid="{75491233-9507-4EFC-A26E-AFD0CFFFCCCF}" showGridLines="0" showRowCol="0" fitToPage="1" hiddenRows="1" hiddenColumns="1">
      <selection activeCell="C3" sqref="C3:M3"/>
      <pageMargins left="0.7" right="0.7" top="0.75" bottom="0.75" header="0.3" footer="0.3"/>
      <pageSetup paperSize="9" scale="10" fitToHeight="0" orientation="portrait" r:id="rId43"/>
    </customSheetView>
    <customSheetView guid="{F3D952D1-9DBF-4F3D-9E14-469C4AA258E1}" showGridLines="0" showRowCol="0" fitToPage="1" hiddenRows="1" hiddenColumns="1">
      <selection activeCell="C3" sqref="C3:M3"/>
      <pageMargins left="0.7" right="0.7" top="0.75" bottom="0.75" header="0.3" footer="0.3"/>
      <pageSetup paperSize="9" scale="10" fitToHeight="0" orientation="portrait" r:id="rId44"/>
    </customSheetView>
    <customSheetView guid="{2D881BC0-D8D0-4107-9850-1E783069C556}" showGridLines="0" showRowCol="0" fitToPage="1" hiddenRows="1" hiddenColumns="1">
      <selection activeCell="C3" sqref="C3:M3"/>
      <pageMargins left="0.7" right="0.7" top="0.75" bottom="0.75" header="0.3" footer="0.3"/>
      <pageSetup paperSize="9" scale="10" fitToHeight="0" orientation="portrait" r:id="rId45"/>
    </customSheetView>
    <customSheetView guid="{7F73AAA6-ACFF-46F7-ACED-1A539712A986}" showGridLines="0" showRowCol="0" fitToPage="1" hiddenRows="1" hiddenColumns="1">
      <selection activeCell="C3" sqref="C3:M3"/>
      <pageMargins left="0.7" right="0.7" top="0.75" bottom="0.75" header="0.3" footer="0.3"/>
      <pageSetup paperSize="9" scale="10" fitToHeight="0" orientation="portrait" r:id="rId46"/>
    </customSheetView>
    <customSheetView guid="{5C446074-E11E-4485-BA91-433CA3BA4995}" showGridLines="0" showRowCol="0" fitToPage="1" hiddenRows="1" hiddenColumns="1">
      <selection activeCell="C3" sqref="C3:M3"/>
      <pageMargins left="0.7" right="0.7" top="0.75" bottom="0.75" header="0.3" footer="0.3"/>
      <pageSetup paperSize="9" scale="10" fitToHeight="0" orientation="portrait" r:id="rId47"/>
    </customSheetView>
    <customSheetView guid="{14B7E1D9-F05B-44BE-A36D-1131D48DE55A}" showGridLines="0" showRowCol="0" fitToPage="1" hiddenRows="1" hiddenColumns="1">
      <selection activeCell="C3" sqref="C3:M3"/>
      <pageMargins left="0.7" right="0.7" top="0.75" bottom="0.75" header="0.3" footer="0.3"/>
      <pageSetup paperSize="9" scale="10" fitToHeight="0" orientation="portrait" r:id="rId48"/>
    </customSheetView>
    <customSheetView guid="{565C0F64-F4BA-4FBC-9547-A8DF7B5A2EFF}" showGridLines="0" showRowCol="0" fitToPage="1" hiddenRows="1" hiddenColumns="1">
      <selection activeCell="C3" sqref="C3:M3"/>
      <pageMargins left="0.7" right="0.7" top="0.75" bottom="0.75" header="0.3" footer="0.3"/>
      <pageSetup paperSize="9" scale="10" fitToHeight="0" orientation="portrait" r:id="rId49"/>
    </customSheetView>
    <customSheetView guid="{C4C3192A-9920-49E5-94B5-454F08D391BF}" showGridLines="0" showRowCol="0" fitToPage="1" hiddenRows="1" hiddenColumns="1">
      <selection activeCell="C3" sqref="C3:M3"/>
      <pageMargins left="0.7" right="0.7" top="0.75" bottom="0.75" header="0.3" footer="0.3"/>
      <pageSetup paperSize="9" scale="10" fitToHeight="0" orientation="portrait" r:id="rId50"/>
    </customSheetView>
  </customSheetViews>
  <mergeCells count="915">
    <mergeCell ref="C452:J452"/>
    <mergeCell ref="C266:J266"/>
    <mergeCell ref="E280:H280"/>
    <mergeCell ref="D330:L330"/>
    <mergeCell ref="C433:L433"/>
    <mergeCell ref="C429:J429"/>
    <mergeCell ref="C457:J457"/>
    <mergeCell ref="C459:J459"/>
    <mergeCell ref="C264:J264"/>
    <mergeCell ref="E284:H284"/>
    <mergeCell ref="C338:J338"/>
    <mergeCell ref="C455:J455"/>
    <mergeCell ref="C458:J458"/>
    <mergeCell ref="K364:N364"/>
    <mergeCell ref="D365:H365"/>
    <mergeCell ref="D378:H378"/>
    <mergeCell ref="E370:H370"/>
    <mergeCell ref="C346:J346"/>
    <mergeCell ref="C351:J351"/>
    <mergeCell ref="E369:H369"/>
    <mergeCell ref="E376:H376"/>
    <mergeCell ref="E372:H372"/>
    <mergeCell ref="D333:L333"/>
    <mergeCell ref="D334:L334"/>
    <mergeCell ref="C250:J250"/>
    <mergeCell ref="C254:L254"/>
    <mergeCell ref="K435:M435"/>
    <mergeCell ref="E390:H390"/>
    <mergeCell ref="C271:J271"/>
    <mergeCell ref="C257:J257"/>
    <mergeCell ref="D377:H377"/>
    <mergeCell ref="C436:J436"/>
    <mergeCell ref="M286:N286"/>
    <mergeCell ref="E383:H383"/>
    <mergeCell ref="C347:J347"/>
    <mergeCell ref="E368:H368"/>
    <mergeCell ref="D424:L424"/>
    <mergeCell ref="C270:J270"/>
    <mergeCell ref="C265:J265"/>
    <mergeCell ref="D422:L422"/>
    <mergeCell ref="D423:L423"/>
    <mergeCell ref="C348:J348"/>
    <mergeCell ref="C343:L343"/>
    <mergeCell ref="C356:J356"/>
    <mergeCell ref="C349:J349"/>
    <mergeCell ref="E381:H381"/>
    <mergeCell ref="C364:C376"/>
    <mergeCell ref="D420:L420"/>
    <mergeCell ref="Y193:AB193"/>
    <mergeCell ref="Y197:AB197"/>
    <mergeCell ref="AD193:AG193"/>
    <mergeCell ref="E293:H293"/>
    <mergeCell ref="C350:J350"/>
    <mergeCell ref="K279:L279"/>
    <mergeCell ref="M279:N279"/>
    <mergeCell ref="K285:N285"/>
    <mergeCell ref="C454:J454"/>
    <mergeCell ref="C435:J435"/>
    <mergeCell ref="K436:M436"/>
    <mergeCell ref="K450:M450"/>
    <mergeCell ref="C439:J439"/>
    <mergeCell ref="C442:J442"/>
    <mergeCell ref="C448:J448"/>
    <mergeCell ref="C440:J440"/>
    <mergeCell ref="C453:J453"/>
    <mergeCell ref="C437:J437"/>
    <mergeCell ref="C438:J438"/>
    <mergeCell ref="E287:H287"/>
    <mergeCell ref="C278:C284"/>
    <mergeCell ref="D279:H279"/>
    <mergeCell ref="D286:H286"/>
    <mergeCell ref="C322:N322"/>
    <mergeCell ref="Y198:AB198"/>
    <mergeCell ref="AD198:AG198"/>
    <mergeCell ref="E195:H195"/>
    <mergeCell ref="E206:H206"/>
    <mergeCell ref="AD201:AG201"/>
    <mergeCell ref="AD202:AG202"/>
    <mergeCell ref="AD203:AG203"/>
    <mergeCell ref="AD199:AG199"/>
    <mergeCell ref="AD200:AG200"/>
    <mergeCell ref="Y191:AB191"/>
    <mergeCell ref="AD191:AG191"/>
    <mergeCell ref="D191:H191"/>
    <mergeCell ref="AH563:AI563"/>
    <mergeCell ref="C443:J443"/>
    <mergeCell ref="C444:J444"/>
    <mergeCell ref="C445:J445"/>
    <mergeCell ref="C446:J446"/>
    <mergeCell ref="C447:J447"/>
    <mergeCell ref="AH489:AI489"/>
    <mergeCell ref="X489:AB489"/>
    <mergeCell ref="AC489:AG489"/>
    <mergeCell ref="AH472:AI472"/>
    <mergeCell ref="Y475:AB475"/>
    <mergeCell ref="AD475:AG475"/>
    <mergeCell ref="Y479:AB479"/>
    <mergeCell ref="C463:J463"/>
    <mergeCell ref="R463:U463"/>
    <mergeCell ref="C456:J456"/>
    <mergeCell ref="Y476:AB476"/>
    <mergeCell ref="E475:H475"/>
    <mergeCell ref="C258:J258"/>
    <mergeCell ref="Y195:AB195"/>
    <mergeCell ref="AD195:AG195"/>
    <mergeCell ref="AD484:AG484"/>
    <mergeCell ref="AD487:AG487"/>
    <mergeCell ref="C449:J449"/>
    <mergeCell ref="C450:J450"/>
    <mergeCell ref="D473:H473"/>
    <mergeCell ref="AD485:AG485"/>
    <mergeCell ref="Y486:AB486"/>
    <mergeCell ref="AD486:AG486"/>
    <mergeCell ref="K365:L365"/>
    <mergeCell ref="M365:N365"/>
    <mergeCell ref="E484:H484"/>
    <mergeCell ref="Y484:AB484"/>
    <mergeCell ref="E485:H485"/>
    <mergeCell ref="C464:J464"/>
    <mergeCell ref="M378:N378"/>
    <mergeCell ref="X433:X434"/>
    <mergeCell ref="Y433:Y434"/>
    <mergeCell ref="AD483:AG483"/>
    <mergeCell ref="AD482:AG482"/>
    <mergeCell ref="E379:H379"/>
    <mergeCell ref="E380:H380"/>
    <mergeCell ref="E373:H373"/>
    <mergeCell ref="C428:J428"/>
    <mergeCell ref="K377:N377"/>
    <mergeCell ref="D421:L421"/>
    <mergeCell ref="C411:N411"/>
    <mergeCell ref="D419:L419"/>
    <mergeCell ref="E382:H382"/>
    <mergeCell ref="Y382:AB382"/>
    <mergeCell ref="E388:H388"/>
    <mergeCell ref="Y388:AB388"/>
    <mergeCell ref="E385:H385"/>
    <mergeCell ref="E387:H387"/>
    <mergeCell ref="Y391:AB391"/>
    <mergeCell ref="C415:L415"/>
    <mergeCell ref="C377:C391"/>
    <mergeCell ref="E391:H391"/>
    <mergeCell ref="E386:H386"/>
    <mergeCell ref="E384:H384"/>
    <mergeCell ref="C339:J339"/>
    <mergeCell ref="D331:L331"/>
    <mergeCell ref="AE343:AF343"/>
    <mergeCell ref="AG343:AH343"/>
    <mergeCell ref="AC343:AC344"/>
    <mergeCell ref="AD343:AD344"/>
    <mergeCell ref="X343:X344"/>
    <mergeCell ref="Z343:Z344"/>
    <mergeCell ref="AB343:AB344"/>
    <mergeCell ref="C352:J352"/>
    <mergeCell ref="E366:H366"/>
    <mergeCell ref="C357:J357"/>
    <mergeCell ref="D364:H364"/>
    <mergeCell ref="E371:H371"/>
    <mergeCell ref="Y371:AB371"/>
    <mergeCell ref="Y289:AB289"/>
    <mergeCell ref="AD289:AG289"/>
    <mergeCell ref="Y290:AB290"/>
    <mergeCell ref="AD290:AG290"/>
    <mergeCell ref="E294:H294"/>
    <mergeCell ref="E301:H301"/>
    <mergeCell ref="E297:H297"/>
    <mergeCell ref="Y293:AB293"/>
    <mergeCell ref="AD293:AG293"/>
    <mergeCell ref="Y295:AB295"/>
    <mergeCell ref="Y296:AB296"/>
    <mergeCell ref="AD295:AG295"/>
    <mergeCell ref="E296:H296"/>
    <mergeCell ref="E295:H295"/>
    <mergeCell ref="E292:H292"/>
    <mergeCell ref="AD296:AG296"/>
    <mergeCell ref="Y297:AB297"/>
    <mergeCell ref="E298:H298"/>
    <mergeCell ref="AD372:AG372"/>
    <mergeCell ref="Y373:AB373"/>
    <mergeCell ref="AD368:AG368"/>
    <mergeCell ref="Y369:AB369"/>
    <mergeCell ref="AD365:AG365"/>
    <mergeCell ref="Y370:AB370"/>
    <mergeCell ref="W364:W376"/>
    <mergeCell ref="Y287:AB287"/>
    <mergeCell ref="K286:L286"/>
    <mergeCell ref="Y291:AB291"/>
    <mergeCell ref="AD291:AG291"/>
    <mergeCell ref="Y288:AB288"/>
    <mergeCell ref="AD288:AG288"/>
    <mergeCell ref="AD287:AG287"/>
    <mergeCell ref="AD369:AG369"/>
    <mergeCell ref="W326:AE326"/>
    <mergeCell ref="Y366:AB366"/>
    <mergeCell ref="Y298:AB298"/>
    <mergeCell ref="AD298:AG298"/>
    <mergeCell ref="C326:L326"/>
    <mergeCell ref="Y343:Y344"/>
    <mergeCell ref="D332:L332"/>
    <mergeCell ref="W322:AH322"/>
    <mergeCell ref="AA343:AA344"/>
    <mergeCell ref="E288:H288"/>
    <mergeCell ref="W285:W301"/>
    <mergeCell ref="AD297:AG297"/>
    <mergeCell ref="Y292:AB292"/>
    <mergeCell ref="Y301:AB301"/>
    <mergeCell ref="AD301:AG301"/>
    <mergeCell ref="Y299:AB299"/>
    <mergeCell ref="AD299:AG299"/>
    <mergeCell ref="E300:H300"/>
    <mergeCell ref="Y300:AB300"/>
    <mergeCell ref="AD300:AG300"/>
    <mergeCell ref="AD292:AG292"/>
    <mergeCell ref="Y294:AB294"/>
    <mergeCell ref="AD294:AG294"/>
    <mergeCell ref="Y286:AB286"/>
    <mergeCell ref="AD286:AG286"/>
    <mergeCell ref="E299:H299"/>
    <mergeCell ref="E291:H291"/>
    <mergeCell ref="E289:H289"/>
    <mergeCell ref="E290:H290"/>
    <mergeCell ref="W234:AE234"/>
    <mergeCell ref="X254:X255"/>
    <mergeCell ref="AA254:AA255"/>
    <mergeCell ref="Y202:AB202"/>
    <mergeCell ref="Y203:AB203"/>
    <mergeCell ref="Y204:AB204"/>
    <mergeCell ref="AD204:AG204"/>
    <mergeCell ref="AB254:AB255"/>
    <mergeCell ref="Y205:AB205"/>
    <mergeCell ref="Y206:AB206"/>
    <mergeCell ref="AC254:AC255"/>
    <mergeCell ref="AD254:AD255"/>
    <mergeCell ref="AE254:AF254"/>
    <mergeCell ref="AG254:AH254"/>
    <mergeCell ref="AD206:AG206"/>
    <mergeCell ref="W190:W206"/>
    <mergeCell ref="Y194:AB194"/>
    <mergeCell ref="AD194:AG194"/>
    <mergeCell ref="W230:AH230"/>
    <mergeCell ref="AC190:AG190"/>
    <mergeCell ref="AD197:AG197"/>
    <mergeCell ref="AH190:AI190"/>
    <mergeCell ref="AD192:AG192"/>
    <mergeCell ref="X190:AB190"/>
    <mergeCell ref="AH285:AI285"/>
    <mergeCell ref="D278:H278"/>
    <mergeCell ref="E281:H281"/>
    <mergeCell ref="X278:AB278"/>
    <mergeCell ref="AC278:AG278"/>
    <mergeCell ref="E282:H282"/>
    <mergeCell ref="Y282:AB282"/>
    <mergeCell ref="AD282:AG282"/>
    <mergeCell ref="E283:H283"/>
    <mergeCell ref="Y283:AB283"/>
    <mergeCell ref="AD283:AG283"/>
    <mergeCell ref="Y284:AB284"/>
    <mergeCell ref="AD284:AG284"/>
    <mergeCell ref="X285:AB285"/>
    <mergeCell ref="AC285:AG285"/>
    <mergeCell ref="D285:H285"/>
    <mergeCell ref="K278:N278"/>
    <mergeCell ref="AD281:AG281"/>
    <mergeCell ref="AD279:AG279"/>
    <mergeCell ref="Y279:AB279"/>
    <mergeCell ref="W278:W284"/>
    <mergeCell ref="AD280:AG280"/>
    <mergeCell ref="Y281:AB281"/>
    <mergeCell ref="C263:J263"/>
    <mergeCell ref="D240:L240"/>
    <mergeCell ref="D241:L241"/>
    <mergeCell ref="D242:L242"/>
    <mergeCell ref="D243:L243"/>
    <mergeCell ref="D244:L244"/>
    <mergeCell ref="D245:L245"/>
    <mergeCell ref="E193:H193"/>
    <mergeCell ref="E192:H192"/>
    <mergeCell ref="C259:J259"/>
    <mergeCell ref="C262:J262"/>
    <mergeCell ref="C234:L234"/>
    <mergeCell ref="E205:H205"/>
    <mergeCell ref="E198:H198"/>
    <mergeCell ref="C261:J261"/>
    <mergeCell ref="C260:J260"/>
    <mergeCell ref="D238:L238"/>
    <mergeCell ref="E196:H196"/>
    <mergeCell ref="C190:C206"/>
    <mergeCell ref="D239:L239"/>
    <mergeCell ref="C256:J256"/>
    <mergeCell ref="D190:H190"/>
    <mergeCell ref="E197:H197"/>
    <mergeCell ref="C249:J249"/>
    <mergeCell ref="AH95:AI95"/>
    <mergeCell ref="W130:AE130"/>
    <mergeCell ref="AC152:AC153"/>
    <mergeCell ref="AD152:AD153"/>
    <mergeCell ref="AE152:AF152"/>
    <mergeCell ref="Y87:AB87"/>
    <mergeCell ref="AG152:AH152"/>
    <mergeCell ref="AD98:AG98"/>
    <mergeCell ref="AD99:AG99"/>
    <mergeCell ref="AD97:AG97"/>
    <mergeCell ref="AD92:AG92"/>
    <mergeCell ref="Y93:AB93"/>
    <mergeCell ref="AD93:AG93"/>
    <mergeCell ref="AD102:AG102"/>
    <mergeCell ref="AD100:AG100"/>
    <mergeCell ref="Y100:AB100"/>
    <mergeCell ref="Y94:AB94"/>
    <mergeCell ref="AD94:AG94"/>
    <mergeCell ref="AC95:AG95"/>
    <mergeCell ref="Y96:AB96"/>
    <mergeCell ref="AD96:AG96"/>
    <mergeCell ref="Y97:AB97"/>
    <mergeCell ref="Y102:AB102"/>
    <mergeCell ref="Y99:AB99"/>
    <mergeCell ref="AC84:AG84"/>
    <mergeCell ref="AD89:AG89"/>
    <mergeCell ref="Y90:AB90"/>
    <mergeCell ref="AD90:AG90"/>
    <mergeCell ref="Y85:AB85"/>
    <mergeCell ref="AD85:AG85"/>
    <mergeCell ref="AH84:AI84"/>
    <mergeCell ref="X84:AB84"/>
    <mergeCell ref="AD87:AG87"/>
    <mergeCell ref="Y88:AB88"/>
    <mergeCell ref="M85:N85"/>
    <mergeCell ref="K62:M62"/>
    <mergeCell ref="K68:M68"/>
    <mergeCell ref="C71:J71"/>
    <mergeCell ref="D85:H85"/>
    <mergeCell ref="X152:X153"/>
    <mergeCell ref="Y152:Y153"/>
    <mergeCell ref="Z152:Z153"/>
    <mergeCell ref="AA152:AA153"/>
    <mergeCell ref="D96:H96"/>
    <mergeCell ref="W95:W106"/>
    <mergeCell ref="Y98:AB98"/>
    <mergeCell ref="X95:AB95"/>
    <mergeCell ref="Y92:AB92"/>
    <mergeCell ref="E94:H94"/>
    <mergeCell ref="W84:W94"/>
    <mergeCell ref="E91:H91"/>
    <mergeCell ref="Y91:AB91"/>
    <mergeCell ref="K85:L85"/>
    <mergeCell ref="D135:L135"/>
    <mergeCell ref="D136:L136"/>
    <mergeCell ref="D137:L137"/>
    <mergeCell ref="E104:H104"/>
    <mergeCell ref="C126:N126"/>
    <mergeCell ref="X60:X61"/>
    <mergeCell ref="W41:AE41"/>
    <mergeCell ref="Y60:Y61"/>
    <mergeCell ref="Z60:Z61"/>
    <mergeCell ref="AA60:AA61"/>
    <mergeCell ref="AC60:AC61"/>
    <mergeCell ref="AJ60:AJ61"/>
    <mergeCell ref="AB60:AB61"/>
    <mergeCell ref="C55:J55"/>
    <mergeCell ref="C56:J56"/>
    <mergeCell ref="AD60:AD61"/>
    <mergeCell ref="AE60:AF60"/>
    <mergeCell ref="AG60:AH60"/>
    <mergeCell ref="AL32:AM32"/>
    <mergeCell ref="AO32:AP32"/>
    <mergeCell ref="W6:AE6"/>
    <mergeCell ref="W10:AE10"/>
    <mergeCell ref="E90:H90"/>
    <mergeCell ref="E88:H88"/>
    <mergeCell ref="E87:H87"/>
    <mergeCell ref="E86:H86"/>
    <mergeCell ref="D84:H84"/>
    <mergeCell ref="E89:H89"/>
    <mergeCell ref="C6:K6"/>
    <mergeCell ref="C10:L10"/>
    <mergeCell ref="C63:J63"/>
    <mergeCell ref="C64:J64"/>
    <mergeCell ref="C65:J65"/>
    <mergeCell ref="AD88:AG88"/>
    <mergeCell ref="Y86:AB86"/>
    <mergeCell ref="C77:J77"/>
    <mergeCell ref="W37:AH37"/>
    <mergeCell ref="AL60:AL61"/>
    <mergeCell ref="C41:L41"/>
    <mergeCell ref="C76:J76"/>
    <mergeCell ref="AK60:AK61"/>
    <mergeCell ref="AD86:AG86"/>
    <mergeCell ref="C529:L529"/>
    <mergeCell ref="E497:H497"/>
    <mergeCell ref="D489:H489"/>
    <mergeCell ref="AD366:AG366"/>
    <mergeCell ref="E367:H367"/>
    <mergeCell ref="AD376:AG376"/>
    <mergeCell ref="Y378:AB378"/>
    <mergeCell ref="AD378:AG378"/>
    <mergeCell ref="Y379:AB379"/>
    <mergeCell ref="AD379:AG379"/>
    <mergeCell ref="Y380:AB380"/>
    <mergeCell ref="AD380:AG380"/>
    <mergeCell ref="Y384:AB384"/>
    <mergeCell ref="AD382:AG382"/>
    <mergeCell ref="Y383:AB383"/>
    <mergeCell ref="AD384:AG384"/>
    <mergeCell ref="K442:M442"/>
    <mergeCell ref="K446:M446"/>
    <mergeCell ref="AC377:AG377"/>
    <mergeCell ref="Y374:AB374"/>
    <mergeCell ref="E483:H483"/>
    <mergeCell ref="X472:AB472"/>
    <mergeCell ref="C451:J451"/>
    <mergeCell ref="E474:H474"/>
    <mergeCell ref="D572:H572"/>
    <mergeCell ref="E575:H575"/>
    <mergeCell ref="E492:H492"/>
    <mergeCell ref="E499:H499"/>
    <mergeCell ref="C618:J618"/>
    <mergeCell ref="E579:H579"/>
    <mergeCell ref="E580:H580"/>
    <mergeCell ref="E577:H577"/>
    <mergeCell ref="Y577:AB577"/>
    <mergeCell ref="Y576:AB576"/>
    <mergeCell ref="Y581:AB581"/>
    <mergeCell ref="C571:C582"/>
    <mergeCell ref="W571:W582"/>
    <mergeCell ref="D571:H571"/>
    <mergeCell ref="X571:AB571"/>
    <mergeCell ref="E573:H573"/>
    <mergeCell ref="E582:H582"/>
    <mergeCell ref="Y498:AB498"/>
    <mergeCell ref="Y497:AB497"/>
    <mergeCell ref="AB544:AB545"/>
    <mergeCell ref="C563:C570"/>
    <mergeCell ref="D563:H563"/>
    <mergeCell ref="I563:J563"/>
    <mergeCell ref="L563:N563"/>
    <mergeCell ref="Y580:AB580"/>
    <mergeCell ref="AD580:AG580"/>
    <mergeCell ref="Y578:AB578"/>
    <mergeCell ref="AD578:AG578"/>
    <mergeCell ref="Y573:AB573"/>
    <mergeCell ref="AD573:AG573"/>
    <mergeCell ref="E574:H574"/>
    <mergeCell ref="Y574:AB574"/>
    <mergeCell ref="AD574:AG574"/>
    <mergeCell ref="AD577:AG577"/>
    <mergeCell ref="AD576:AG576"/>
    <mergeCell ref="AH651:AI651"/>
    <mergeCell ref="E649:H649"/>
    <mergeCell ref="Y649:AB649"/>
    <mergeCell ref="AD649:AG649"/>
    <mergeCell ref="Y650:AB650"/>
    <mergeCell ref="AD650:AG650"/>
    <mergeCell ref="D651:H651"/>
    <mergeCell ref="X651:AB651"/>
    <mergeCell ref="AC651:AG651"/>
    <mergeCell ref="W643:W650"/>
    <mergeCell ref="E646:H646"/>
    <mergeCell ref="E650:H650"/>
    <mergeCell ref="Y646:AB646"/>
    <mergeCell ref="AD646:AG646"/>
    <mergeCell ref="E647:H647"/>
    <mergeCell ref="Y647:AB647"/>
    <mergeCell ref="AH643:AI643"/>
    <mergeCell ref="E644:H644"/>
    <mergeCell ref="AD647:AG647"/>
    <mergeCell ref="Y645:AB645"/>
    <mergeCell ref="Y648:AB648"/>
    <mergeCell ref="AD648:AG648"/>
    <mergeCell ref="E648:H648"/>
    <mergeCell ref="W651:W664"/>
    <mergeCell ref="C636:J636"/>
    <mergeCell ref="C630:J630"/>
    <mergeCell ref="C631:J631"/>
    <mergeCell ref="C606:L606"/>
    <mergeCell ref="E581:H581"/>
    <mergeCell ref="C643:C650"/>
    <mergeCell ref="Y582:AB582"/>
    <mergeCell ref="AD582:AG582"/>
    <mergeCell ref="E653:H653"/>
    <mergeCell ref="Y653:AB653"/>
    <mergeCell ref="AD653:AG653"/>
    <mergeCell ref="E645:H645"/>
    <mergeCell ref="C635:J635"/>
    <mergeCell ref="C619:J619"/>
    <mergeCell ref="C623:L623"/>
    <mergeCell ref="X623:X624"/>
    <mergeCell ref="Y623:Y624"/>
    <mergeCell ref="X643:AB643"/>
    <mergeCell ref="AC643:AG643"/>
    <mergeCell ref="W606:AE606"/>
    <mergeCell ref="C629:J629"/>
    <mergeCell ref="C602:N602"/>
    <mergeCell ref="W602:AH602"/>
    <mergeCell ref="AB623:AB624"/>
    <mergeCell ref="AD659:AG659"/>
    <mergeCell ref="E654:H654"/>
    <mergeCell ref="AD656:AG656"/>
    <mergeCell ref="E657:H657"/>
    <mergeCell ref="Y658:AB658"/>
    <mergeCell ref="AD658:AG658"/>
    <mergeCell ref="E664:H664"/>
    <mergeCell ref="Y664:AB664"/>
    <mergeCell ref="Y657:AB657"/>
    <mergeCell ref="E663:H663"/>
    <mergeCell ref="Y663:AB663"/>
    <mergeCell ref="AD663:AG663"/>
    <mergeCell ref="AD662:AG662"/>
    <mergeCell ref="E655:H655"/>
    <mergeCell ref="Y655:AB655"/>
    <mergeCell ref="AD655:AG655"/>
    <mergeCell ref="AD664:AG664"/>
    <mergeCell ref="AD660:AG660"/>
    <mergeCell ref="AD661:AG661"/>
    <mergeCell ref="AD654:AG654"/>
    <mergeCell ref="AD657:AG657"/>
    <mergeCell ref="C625:J625"/>
    <mergeCell ref="I644:J644"/>
    <mergeCell ref="Y644:AB644"/>
    <mergeCell ref="D643:H643"/>
    <mergeCell ref="I643:J643"/>
    <mergeCell ref="C626:J626"/>
    <mergeCell ref="C627:J627"/>
    <mergeCell ref="C628:J628"/>
    <mergeCell ref="C651:C664"/>
    <mergeCell ref="E660:H660"/>
    <mergeCell ref="Y660:AB660"/>
    <mergeCell ref="E661:H661"/>
    <mergeCell ref="Y661:AB661"/>
    <mergeCell ref="E662:H662"/>
    <mergeCell ref="Y662:AB662"/>
    <mergeCell ref="E659:H659"/>
    <mergeCell ref="Y654:AB654"/>
    <mergeCell ref="E658:H658"/>
    <mergeCell ref="E656:H656"/>
    <mergeCell ref="Y656:AB656"/>
    <mergeCell ref="D652:H652"/>
    <mergeCell ref="Y659:AB659"/>
    <mergeCell ref="K651:N651"/>
    <mergeCell ref="K652:L652"/>
    <mergeCell ref="D610:L610"/>
    <mergeCell ref="E569:H569"/>
    <mergeCell ref="E568:H568"/>
    <mergeCell ref="Y568:AB568"/>
    <mergeCell ref="AD568:AG568"/>
    <mergeCell ref="AD498:AG498"/>
    <mergeCell ref="E570:H570"/>
    <mergeCell ref="Y570:AB570"/>
    <mergeCell ref="AD570:AG570"/>
    <mergeCell ref="AD566:AG566"/>
    <mergeCell ref="Y566:AB566"/>
    <mergeCell ref="C525:N525"/>
    <mergeCell ref="W563:W570"/>
    <mergeCell ref="C540:J540"/>
    <mergeCell ref="C544:L544"/>
    <mergeCell ref="X544:X545"/>
    <mergeCell ref="K571:N571"/>
    <mergeCell ref="K572:L572"/>
    <mergeCell ref="M572:N572"/>
    <mergeCell ref="Y572:AB572"/>
    <mergeCell ref="E576:H576"/>
    <mergeCell ref="E578:H578"/>
    <mergeCell ref="Y579:AB579"/>
    <mergeCell ref="AD579:AG579"/>
    <mergeCell ref="L643:N643"/>
    <mergeCell ref="Y652:AB652"/>
    <mergeCell ref="AD652:AG652"/>
    <mergeCell ref="AD581:AG581"/>
    <mergeCell ref="AC563:AG563"/>
    <mergeCell ref="Y575:AB575"/>
    <mergeCell ref="AD575:AG575"/>
    <mergeCell ref="Z623:Z624"/>
    <mergeCell ref="AD644:AG644"/>
    <mergeCell ref="M652:N652"/>
    <mergeCell ref="K626:M626"/>
    <mergeCell ref="AA623:AA624"/>
    <mergeCell ref="AD572:AG572"/>
    <mergeCell ref="AC571:AG571"/>
    <mergeCell ref="AD645:AG645"/>
    <mergeCell ref="AC623:AC624"/>
    <mergeCell ref="AD623:AD624"/>
    <mergeCell ref="AE623:AF623"/>
    <mergeCell ref="AG623:AH623"/>
    <mergeCell ref="D611:L611"/>
    <mergeCell ref="D612:L612"/>
    <mergeCell ref="D613:L613"/>
    <mergeCell ref="D614:L614"/>
    <mergeCell ref="Y569:AB569"/>
    <mergeCell ref="Y179:AB179"/>
    <mergeCell ref="W176:W189"/>
    <mergeCell ref="X176:AB176"/>
    <mergeCell ref="Y180:AB180"/>
    <mergeCell ref="Y181:AB181"/>
    <mergeCell ref="Y106:AB106"/>
    <mergeCell ref="AD106:AG106"/>
    <mergeCell ref="Y103:AB103"/>
    <mergeCell ref="AD103:AG103"/>
    <mergeCell ref="Y189:AB189"/>
    <mergeCell ref="AD189:AG189"/>
    <mergeCell ref="AD181:AG181"/>
    <mergeCell ref="AD183:AG183"/>
    <mergeCell ref="AD185:AG185"/>
    <mergeCell ref="AD186:AG186"/>
    <mergeCell ref="AD187:AG187"/>
    <mergeCell ref="AD188:AG188"/>
    <mergeCell ref="AB152:AB153"/>
    <mergeCell ref="W126:AH126"/>
    <mergeCell ref="Y105:AB105"/>
    <mergeCell ref="AD105:AG105"/>
    <mergeCell ref="Y104:AB104"/>
    <mergeCell ref="AD104:AG104"/>
    <mergeCell ref="Y188:AB188"/>
    <mergeCell ref="Y101:AB101"/>
    <mergeCell ref="AD101:AG101"/>
    <mergeCell ref="AL152:AL153"/>
    <mergeCell ref="AJ254:AJ255"/>
    <mergeCell ref="AK254:AK255"/>
    <mergeCell ref="AL254:AL255"/>
    <mergeCell ref="AH278:AI278"/>
    <mergeCell ref="Y199:AB199"/>
    <mergeCell ref="Y200:AB200"/>
    <mergeCell ref="Y201:AB201"/>
    <mergeCell ref="AD205:AG205"/>
    <mergeCell ref="Y254:Y255"/>
    <mergeCell ref="Z254:Z255"/>
    <mergeCell ref="AH176:AI176"/>
    <mergeCell ref="AD178:AG178"/>
    <mergeCell ref="AD179:AG179"/>
    <mergeCell ref="AC176:AG176"/>
    <mergeCell ref="Y185:AB185"/>
    <mergeCell ref="Y186:AB186"/>
    <mergeCell ref="Y187:AB187"/>
    <mergeCell ref="AD180:AG180"/>
    <mergeCell ref="Y184:AB184"/>
    <mergeCell ref="AD184:AG184"/>
    <mergeCell ref="Y183:AB183"/>
    <mergeCell ref="Y177:AB177"/>
    <mergeCell ref="AD564:AG564"/>
    <mergeCell ref="Y564:AB564"/>
    <mergeCell ref="D534:L534"/>
    <mergeCell ref="X563:AB563"/>
    <mergeCell ref="I564:J564"/>
    <mergeCell ref="AG544:AH544"/>
    <mergeCell ref="AJ152:AJ153"/>
    <mergeCell ref="AK152:AK153"/>
    <mergeCell ref="AD177:AG177"/>
    <mergeCell ref="Y182:AB182"/>
    <mergeCell ref="AD182:AG182"/>
    <mergeCell ref="Y178:AB178"/>
    <mergeCell ref="Y493:AB493"/>
    <mergeCell ref="Y500:AB500"/>
    <mergeCell ref="Y494:AB494"/>
    <mergeCell ref="AD499:AG499"/>
    <mergeCell ref="Y280:AB280"/>
    <mergeCell ref="Y196:AB196"/>
    <mergeCell ref="AD196:AG196"/>
    <mergeCell ref="Y192:AB192"/>
    <mergeCell ref="W489:W505"/>
    <mergeCell ref="AD505:AG505"/>
    <mergeCell ref="AD494:AG494"/>
    <mergeCell ref="D533:L533"/>
    <mergeCell ref="E564:H564"/>
    <mergeCell ref="E566:H566"/>
    <mergeCell ref="E567:H567"/>
    <mergeCell ref="Y567:AB567"/>
    <mergeCell ref="C546:J546"/>
    <mergeCell ref="D535:L535"/>
    <mergeCell ref="C556:J556"/>
    <mergeCell ref="K546:M546"/>
    <mergeCell ref="C547:J547"/>
    <mergeCell ref="C548:J548"/>
    <mergeCell ref="C549:J549"/>
    <mergeCell ref="C550:J550"/>
    <mergeCell ref="E565:H565"/>
    <mergeCell ref="Y544:Y545"/>
    <mergeCell ref="Z544:Z545"/>
    <mergeCell ref="AA544:AA545"/>
    <mergeCell ref="Y492:AB492"/>
    <mergeCell ref="W525:AH525"/>
    <mergeCell ref="AD501:AG501"/>
    <mergeCell ref="E502:H502"/>
    <mergeCell ref="Y502:AB502"/>
    <mergeCell ref="AD502:AG502"/>
    <mergeCell ref="D472:H472"/>
    <mergeCell ref="Y501:AB501"/>
    <mergeCell ref="K489:N489"/>
    <mergeCell ref="E501:H501"/>
    <mergeCell ref="E503:H503"/>
    <mergeCell ref="Y499:AB499"/>
    <mergeCell ref="E504:H504"/>
    <mergeCell ref="W472:W488"/>
    <mergeCell ref="Y483:AB483"/>
    <mergeCell ref="Y485:AB485"/>
    <mergeCell ref="E487:H487"/>
    <mergeCell ref="Y487:AB487"/>
    <mergeCell ref="E486:H486"/>
    <mergeCell ref="D490:H490"/>
    <mergeCell ref="E476:H476"/>
    <mergeCell ref="E477:H477"/>
    <mergeCell ref="E479:H479"/>
    <mergeCell ref="Y495:AB495"/>
    <mergeCell ref="Y503:AB503"/>
    <mergeCell ref="C551:J551"/>
    <mergeCell ref="C555:J555"/>
    <mergeCell ref="Y505:AB505"/>
    <mergeCell ref="E496:H496"/>
    <mergeCell ref="Y496:AB496"/>
    <mergeCell ref="C539:J539"/>
    <mergeCell ref="E500:H500"/>
    <mergeCell ref="W529:AE529"/>
    <mergeCell ref="C489:C505"/>
    <mergeCell ref="E498:H498"/>
    <mergeCell ref="E495:H495"/>
    <mergeCell ref="E491:H491"/>
    <mergeCell ref="E494:H494"/>
    <mergeCell ref="E493:H493"/>
    <mergeCell ref="Y491:AB491"/>
    <mergeCell ref="K490:L490"/>
    <mergeCell ref="M490:N490"/>
    <mergeCell ref="AD495:AG495"/>
    <mergeCell ref="AD493:AG493"/>
    <mergeCell ref="AD504:AG504"/>
    <mergeCell ref="AD490:AG490"/>
    <mergeCell ref="AD497:AG497"/>
    <mergeCell ref="E505:H505"/>
    <mergeCell ref="AJ343:AJ344"/>
    <mergeCell ref="AK343:AK344"/>
    <mergeCell ref="AL343:AL344"/>
    <mergeCell ref="AJ433:AJ434"/>
    <mergeCell ref="AK433:AK434"/>
    <mergeCell ref="AL433:AL434"/>
    <mergeCell ref="AJ544:AJ545"/>
    <mergeCell ref="AK544:AK545"/>
    <mergeCell ref="AL544:AL545"/>
    <mergeCell ref="AJ623:AJ624"/>
    <mergeCell ref="AK623:AK624"/>
    <mergeCell ref="AL623:AL624"/>
    <mergeCell ref="AD569:AG569"/>
    <mergeCell ref="AD503:AG503"/>
    <mergeCell ref="Y504:AB504"/>
    <mergeCell ref="AD474:AG474"/>
    <mergeCell ref="AD491:AG491"/>
    <mergeCell ref="AD476:AG476"/>
    <mergeCell ref="Y477:AB477"/>
    <mergeCell ref="Y488:AB488"/>
    <mergeCell ref="AD567:AG567"/>
    <mergeCell ref="Y490:AB490"/>
    <mergeCell ref="AD488:AG488"/>
    <mergeCell ref="AD492:AG492"/>
    <mergeCell ref="AC544:AC545"/>
    <mergeCell ref="AD544:AD545"/>
    <mergeCell ref="AE544:AF544"/>
    <mergeCell ref="Y482:AB482"/>
    <mergeCell ref="AD565:AG565"/>
    <mergeCell ref="Y565:AB565"/>
    <mergeCell ref="AD496:AG496"/>
    <mergeCell ref="AD500:AG500"/>
    <mergeCell ref="AH571:AI571"/>
    <mergeCell ref="AH377:AI377"/>
    <mergeCell ref="AG433:AH433"/>
    <mergeCell ref="AD473:AG473"/>
    <mergeCell ref="AC433:AC434"/>
    <mergeCell ref="AD433:AD434"/>
    <mergeCell ref="AE433:AF433"/>
    <mergeCell ref="AD387:AG387"/>
    <mergeCell ref="AC472:AG472"/>
    <mergeCell ref="AD385:AG385"/>
    <mergeCell ref="AD386:AG386"/>
    <mergeCell ref="W411:AH411"/>
    <mergeCell ref="W415:AE415"/>
    <mergeCell ref="AD381:AG381"/>
    <mergeCell ref="AB433:AB434"/>
    <mergeCell ref="W377:W384"/>
    <mergeCell ref="X377:AB377"/>
    <mergeCell ref="Y381:AB381"/>
    <mergeCell ref="Y390:AB390"/>
    <mergeCell ref="Y385:AB385"/>
    <mergeCell ref="R464:U464"/>
    <mergeCell ref="C441:J441"/>
    <mergeCell ref="K472:N472"/>
    <mergeCell ref="K473:L473"/>
    <mergeCell ref="M473:N473"/>
    <mergeCell ref="AD373:AG373"/>
    <mergeCell ref="Y367:AB367"/>
    <mergeCell ref="AD367:AG367"/>
    <mergeCell ref="Y368:AB368"/>
    <mergeCell ref="AA433:AA434"/>
    <mergeCell ref="Z433:Z434"/>
    <mergeCell ref="Y387:AB387"/>
    <mergeCell ref="Y386:AB386"/>
    <mergeCell ref="C472:C488"/>
    <mergeCell ref="E480:H480"/>
    <mergeCell ref="E481:H481"/>
    <mergeCell ref="E482:H482"/>
    <mergeCell ref="E478:H478"/>
    <mergeCell ref="E488:H488"/>
    <mergeCell ref="AD374:AG374"/>
    <mergeCell ref="Y375:AB375"/>
    <mergeCell ref="AD375:AG375"/>
    <mergeCell ref="E374:H374"/>
    <mergeCell ref="E389:H389"/>
    <mergeCell ref="AH364:AI364"/>
    <mergeCell ref="X364:AB364"/>
    <mergeCell ref="AC364:AG364"/>
    <mergeCell ref="Y481:AB481"/>
    <mergeCell ref="AD481:AG481"/>
    <mergeCell ref="Y372:AB372"/>
    <mergeCell ref="AD370:AG370"/>
    <mergeCell ref="AD371:AG371"/>
    <mergeCell ref="Y376:AB376"/>
    <mergeCell ref="Y365:AB365"/>
    <mergeCell ref="Y480:AB480"/>
    <mergeCell ref="AD480:AG480"/>
    <mergeCell ref="Y474:AB474"/>
    <mergeCell ref="AD479:AG479"/>
    <mergeCell ref="AD477:AG477"/>
    <mergeCell ref="Y478:AB478"/>
    <mergeCell ref="AD478:AG478"/>
    <mergeCell ref="Y389:AB389"/>
    <mergeCell ref="AD383:AG383"/>
    <mergeCell ref="AD388:AG388"/>
    <mergeCell ref="AD389:AG389"/>
    <mergeCell ref="AD391:AG391"/>
    <mergeCell ref="AD390:AG390"/>
    <mergeCell ref="Y473:AB473"/>
    <mergeCell ref="AD91:AG91"/>
    <mergeCell ref="Y89:AB89"/>
    <mergeCell ref="C230:N230"/>
    <mergeCell ref="C95:C106"/>
    <mergeCell ref="E99:H99"/>
    <mergeCell ref="E102:H102"/>
    <mergeCell ref="D95:H95"/>
    <mergeCell ref="E98:H98"/>
    <mergeCell ref="E97:H97"/>
    <mergeCell ref="D138:L138"/>
    <mergeCell ref="D139:L139"/>
    <mergeCell ref="D140:L140"/>
    <mergeCell ref="E93:H93"/>
    <mergeCell ref="C130:L130"/>
    <mergeCell ref="C147:J147"/>
    <mergeCell ref="C157:J157"/>
    <mergeCell ref="D143:L143"/>
    <mergeCell ref="D134:L134"/>
    <mergeCell ref="M191:N191"/>
    <mergeCell ref="C156:J156"/>
    <mergeCell ref="C154:J154"/>
    <mergeCell ref="D141:L141"/>
    <mergeCell ref="D142:L142"/>
    <mergeCell ref="E184:H184"/>
    <mergeCell ref="C169:J169"/>
    <mergeCell ref="C160:J160"/>
    <mergeCell ref="E180:H180"/>
    <mergeCell ref="E183:H183"/>
    <mergeCell ref="D176:H176"/>
    <mergeCell ref="C155:J155"/>
    <mergeCell ref="C162:J162"/>
    <mergeCell ref="C164:J164"/>
    <mergeCell ref="C176:C189"/>
    <mergeCell ref="C161:J161"/>
    <mergeCell ref="C163:J163"/>
    <mergeCell ref="E179:H179"/>
    <mergeCell ref="E189:H189"/>
    <mergeCell ref="E181:H181"/>
    <mergeCell ref="E182:H182"/>
    <mergeCell ref="E178:H178"/>
    <mergeCell ref="C158:J158"/>
    <mergeCell ref="C159:J159"/>
    <mergeCell ref="D177:H177"/>
    <mergeCell ref="C72:J72"/>
    <mergeCell ref="W8:AE8"/>
    <mergeCell ref="C3:M3"/>
    <mergeCell ref="C148:J148"/>
    <mergeCell ref="C152:L152"/>
    <mergeCell ref="E194:H194"/>
    <mergeCell ref="E375:H375"/>
    <mergeCell ref="C285:C301"/>
    <mergeCell ref="C13:L29"/>
    <mergeCell ref="K96:L96"/>
    <mergeCell ref="M96:N96"/>
    <mergeCell ref="K95:N95"/>
    <mergeCell ref="K177:L177"/>
    <mergeCell ref="M177:N177"/>
    <mergeCell ref="K176:N176"/>
    <mergeCell ref="K190:N190"/>
    <mergeCell ref="K191:L191"/>
    <mergeCell ref="K154:M154"/>
    <mergeCell ref="C69:J69"/>
    <mergeCell ref="C70:J70"/>
    <mergeCell ref="K256:M256"/>
    <mergeCell ref="C84:C94"/>
    <mergeCell ref="E92:H92"/>
    <mergeCell ref="C168:J168"/>
    <mergeCell ref="K439:M439"/>
    <mergeCell ref="D144:L144"/>
    <mergeCell ref="K378:L378"/>
    <mergeCell ref="C345:J345"/>
    <mergeCell ref="C8:K8"/>
    <mergeCell ref="E106:H106"/>
    <mergeCell ref="C37:N37"/>
    <mergeCell ref="D45:L45"/>
    <mergeCell ref="D46:L46"/>
    <mergeCell ref="D47:L47"/>
    <mergeCell ref="D48:L48"/>
    <mergeCell ref="D49:L49"/>
    <mergeCell ref="D50:L50"/>
    <mergeCell ref="D51:L51"/>
    <mergeCell ref="C67:J67"/>
    <mergeCell ref="C60:L60"/>
    <mergeCell ref="K84:N84"/>
    <mergeCell ref="E103:H103"/>
    <mergeCell ref="E100:H100"/>
    <mergeCell ref="E105:H105"/>
    <mergeCell ref="E101:H101"/>
    <mergeCell ref="C62:J62"/>
    <mergeCell ref="C66:J66"/>
    <mergeCell ref="C68:J68"/>
  </mergeCells>
  <conditionalFormatting sqref="AN97:AO102 AN86:AO91 AN192:AO197 AH86:AI94 AH97:AI103 AH192:AI204 AH106:AI106 AH178:AI189 AN178:AO189 AH206:AI206 AH280:AI284 AH287:AI301 AH366:AI376 AH491:AI505 AN280:AO284 AN366:AO371 AH379:AI389 AH391:AI391 AN474:AO479 AH474:AI483 AH488:AI488 AN573:AO578 AN565:AO570 AH573:AI582 AN653:AO658 AN645:AO650 AH653:AI664 AN106:AO106 AN206:AO206">
    <cfRule type="cellIs" dxfId="1511" priority="495" operator="equal">
      <formula>$AM$16</formula>
    </cfRule>
    <cfRule type="cellIs" dxfId="1510" priority="496" operator="equal">
      <formula>$AM$15</formula>
    </cfRule>
    <cfRule type="cellIs" dxfId="1509" priority="497" operator="equal">
      <formula>$AM$14</formula>
    </cfRule>
  </conditionalFormatting>
  <conditionalFormatting sqref="AN97:AO102 AN86:AO91 AN192:AO197 AH86:AI94 AH97:AI103 AH192:AI204 AH106:AI106 AH178:AI189 AN178:AO189 AH206:AI206 AH280:AI284 AH287:AI301 AH366:AI376 AH491:AI505 AN280:AO284 AN366:AO371 AH379:AI389 AH391:AI391 AN474:AO479 AH474:AI483 AH488:AI488 AN573:AO578 AN565:AO570 AH573:AI582 AN653:AO658 AN645:AO650 AH653:AI664 AN106:AO106 AN206:AO206">
    <cfRule type="cellIs" dxfId="1508" priority="507" operator="equal">
      <formula>$AM$13</formula>
    </cfRule>
  </conditionalFormatting>
  <conditionalFormatting sqref="AN287:AO292">
    <cfRule type="cellIs" dxfId="1507" priority="330" operator="equal">
      <formula>$AM$16</formula>
    </cfRule>
    <cfRule type="cellIs" dxfId="1506" priority="331" operator="equal">
      <formula>$AM$15</formula>
    </cfRule>
    <cfRule type="cellIs" dxfId="1505" priority="332" operator="equal">
      <formula>$AM$14</formula>
    </cfRule>
  </conditionalFormatting>
  <conditionalFormatting sqref="AN287:AO292">
    <cfRule type="cellIs" dxfId="1504" priority="333" operator="equal">
      <formula>$AM$13</formula>
    </cfRule>
  </conditionalFormatting>
  <conditionalFormatting sqref="AN379:AO384">
    <cfRule type="cellIs" dxfId="1503" priority="322" operator="equal">
      <formula>$AM$16</formula>
    </cfRule>
    <cfRule type="cellIs" dxfId="1502" priority="323" operator="equal">
      <formula>$AM$15</formula>
    </cfRule>
    <cfRule type="cellIs" dxfId="1501" priority="324" operator="equal">
      <formula>$AM$14</formula>
    </cfRule>
  </conditionalFormatting>
  <conditionalFormatting sqref="AN379:AO384">
    <cfRule type="cellIs" dxfId="1500" priority="325" operator="equal">
      <formula>$AM$13</formula>
    </cfRule>
  </conditionalFormatting>
  <conditionalFormatting sqref="AN491:AO496">
    <cfRule type="cellIs" dxfId="1499" priority="314" operator="equal">
      <formula>$AM$16</formula>
    </cfRule>
    <cfRule type="cellIs" dxfId="1498" priority="315" operator="equal">
      <formula>$AM$15</formula>
    </cfRule>
    <cfRule type="cellIs" dxfId="1497" priority="316" operator="equal">
      <formula>$AM$14</formula>
    </cfRule>
  </conditionalFormatting>
  <conditionalFormatting sqref="AN491:AO496">
    <cfRule type="cellIs" dxfId="1496" priority="317" operator="equal">
      <formula>$AM$13</formula>
    </cfRule>
  </conditionalFormatting>
  <conditionalFormatting sqref="AH565:AI570">
    <cfRule type="cellIs" dxfId="1495" priority="310" operator="equal">
      <formula>$AM$16</formula>
    </cfRule>
    <cfRule type="cellIs" dxfId="1494" priority="311" operator="equal">
      <formula>$AM$15</formula>
    </cfRule>
    <cfRule type="cellIs" dxfId="1493" priority="312" operator="equal">
      <formula>$AM$14</formula>
    </cfRule>
  </conditionalFormatting>
  <conditionalFormatting sqref="AH565:AI570">
    <cfRule type="cellIs" dxfId="1492" priority="313" operator="equal">
      <formula>$AM$13</formula>
    </cfRule>
  </conditionalFormatting>
  <conditionalFormatting sqref="AH645:AI650">
    <cfRule type="cellIs" dxfId="1491" priority="306" operator="equal">
      <formula>$AM$16</formula>
    </cfRule>
    <cfRule type="cellIs" dxfId="1490" priority="307" operator="equal">
      <formula>$AM$15</formula>
    </cfRule>
    <cfRule type="cellIs" dxfId="1489" priority="308" operator="equal">
      <formula>$AM$14</formula>
    </cfRule>
  </conditionalFormatting>
  <conditionalFormatting sqref="AH645:AI650">
    <cfRule type="cellIs" dxfId="1488" priority="309" operator="equal">
      <formula>$AM$13</formula>
    </cfRule>
  </conditionalFormatting>
  <conditionalFormatting sqref="AN92:AO93">
    <cfRule type="cellIs" dxfId="1487" priority="302" operator="equal">
      <formula>$AM$16</formula>
    </cfRule>
    <cfRule type="cellIs" dxfId="1486" priority="303" operator="equal">
      <formula>$AM$15</formula>
    </cfRule>
    <cfRule type="cellIs" dxfId="1485" priority="304" operator="equal">
      <formula>$AM$14</formula>
    </cfRule>
  </conditionalFormatting>
  <conditionalFormatting sqref="AN92:AO93">
    <cfRule type="cellIs" dxfId="1484" priority="305" operator="equal">
      <formula>$AM$13</formula>
    </cfRule>
  </conditionalFormatting>
  <conditionalFormatting sqref="AN103:AO103">
    <cfRule type="cellIs" dxfId="1483" priority="298" operator="equal">
      <formula>$AM$16</formula>
    </cfRule>
    <cfRule type="cellIs" dxfId="1482" priority="299" operator="equal">
      <formula>$AM$15</formula>
    </cfRule>
    <cfRule type="cellIs" dxfId="1481" priority="300" operator="equal">
      <formula>$AM$14</formula>
    </cfRule>
  </conditionalFormatting>
  <conditionalFormatting sqref="AN103:AO103">
    <cfRule type="cellIs" dxfId="1480" priority="301" operator="equal">
      <formula>$AM$13</formula>
    </cfRule>
  </conditionalFormatting>
  <conditionalFormatting sqref="AN198:AO204">
    <cfRule type="cellIs" dxfId="1479" priority="290" operator="equal">
      <formula>$AM$16</formula>
    </cfRule>
    <cfRule type="cellIs" dxfId="1478" priority="291" operator="equal">
      <formula>$AM$15</formula>
    </cfRule>
    <cfRule type="cellIs" dxfId="1477" priority="292" operator="equal">
      <formula>$AM$14</formula>
    </cfRule>
  </conditionalFormatting>
  <conditionalFormatting sqref="AN198:AO204">
    <cfRule type="cellIs" dxfId="1476" priority="293" operator="equal">
      <formula>$AM$13</formula>
    </cfRule>
  </conditionalFormatting>
  <conditionalFormatting sqref="AN94:AO94">
    <cfRule type="cellIs" dxfId="1475" priority="286" operator="equal">
      <formula>$AM$16</formula>
    </cfRule>
    <cfRule type="cellIs" dxfId="1474" priority="287" operator="equal">
      <formula>$AM$15</formula>
    </cfRule>
    <cfRule type="cellIs" dxfId="1473" priority="288" operator="equal">
      <formula>$AM$14</formula>
    </cfRule>
  </conditionalFormatting>
  <conditionalFormatting sqref="AN94:AO94">
    <cfRule type="cellIs" dxfId="1472" priority="289" operator="equal">
      <formula>$AM$13</formula>
    </cfRule>
  </conditionalFormatting>
  <conditionalFormatting sqref="AN293:AO293">
    <cfRule type="cellIs" dxfId="1471" priority="266" operator="equal">
      <formula>$AM$16</formula>
    </cfRule>
    <cfRule type="cellIs" dxfId="1470" priority="267" operator="equal">
      <formula>$AM$15</formula>
    </cfRule>
    <cfRule type="cellIs" dxfId="1469" priority="268" operator="equal">
      <formula>$AM$14</formula>
    </cfRule>
  </conditionalFormatting>
  <conditionalFormatting sqref="AN293:AO293">
    <cfRule type="cellIs" dxfId="1468" priority="269" operator="equal">
      <formula>$AM$13</formula>
    </cfRule>
  </conditionalFormatting>
  <conditionalFormatting sqref="AN294:AO294">
    <cfRule type="cellIs" dxfId="1467" priority="262" operator="equal">
      <formula>$AM$16</formula>
    </cfRule>
    <cfRule type="cellIs" dxfId="1466" priority="263" operator="equal">
      <formula>$AM$15</formula>
    </cfRule>
    <cfRule type="cellIs" dxfId="1465" priority="264" operator="equal">
      <formula>$AM$14</formula>
    </cfRule>
  </conditionalFormatting>
  <conditionalFormatting sqref="AN294:AO294">
    <cfRule type="cellIs" dxfId="1464" priority="265" operator="equal">
      <formula>$AM$13</formula>
    </cfRule>
  </conditionalFormatting>
  <conditionalFormatting sqref="AN295:AO295">
    <cfRule type="cellIs" dxfId="1463" priority="258" operator="equal">
      <formula>$AM$16</formula>
    </cfRule>
    <cfRule type="cellIs" dxfId="1462" priority="259" operator="equal">
      <formula>$AM$15</formula>
    </cfRule>
    <cfRule type="cellIs" dxfId="1461" priority="260" operator="equal">
      <formula>$AM$14</formula>
    </cfRule>
  </conditionalFormatting>
  <conditionalFormatting sqref="AN295:AO295">
    <cfRule type="cellIs" dxfId="1460" priority="261" operator="equal">
      <formula>$AM$13</formula>
    </cfRule>
  </conditionalFormatting>
  <conditionalFormatting sqref="AN296:AO296">
    <cfRule type="cellIs" dxfId="1459" priority="254" operator="equal">
      <formula>$AM$16</formula>
    </cfRule>
    <cfRule type="cellIs" dxfId="1458" priority="255" operator="equal">
      <formula>$AM$15</formula>
    </cfRule>
    <cfRule type="cellIs" dxfId="1457" priority="256" operator="equal">
      <formula>$AM$14</formula>
    </cfRule>
  </conditionalFormatting>
  <conditionalFormatting sqref="AN296:AO296">
    <cfRule type="cellIs" dxfId="1456" priority="257" operator="equal">
      <formula>$AM$13</formula>
    </cfRule>
  </conditionalFormatting>
  <conditionalFormatting sqref="AN297:AO297">
    <cfRule type="cellIs" dxfId="1455" priority="250" operator="equal">
      <formula>$AM$16</formula>
    </cfRule>
    <cfRule type="cellIs" dxfId="1454" priority="251" operator="equal">
      <formula>$AM$15</formula>
    </cfRule>
    <cfRule type="cellIs" dxfId="1453" priority="252" operator="equal">
      <formula>$AM$14</formula>
    </cfRule>
  </conditionalFormatting>
  <conditionalFormatting sqref="AN297:AO297">
    <cfRule type="cellIs" dxfId="1452" priority="253" operator="equal">
      <formula>$AM$13</formula>
    </cfRule>
  </conditionalFormatting>
  <conditionalFormatting sqref="AN301:AO301">
    <cfRule type="cellIs" dxfId="1451" priority="230" operator="equal">
      <formula>$AM$16</formula>
    </cfRule>
    <cfRule type="cellIs" dxfId="1450" priority="231" operator="equal">
      <formula>$AM$15</formula>
    </cfRule>
    <cfRule type="cellIs" dxfId="1449" priority="232" operator="equal">
      <formula>$AM$14</formula>
    </cfRule>
  </conditionalFormatting>
  <conditionalFormatting sqref="AN301:AO301">
    <cfRule type="cellIs" dxfId="1448" priority="233" operator="equal">
      <formula>$AM$13</formula>
    </cfRule>
  </conditionalFormatting>
  <conditionalFormatting sqref="AN376:AO376">
    <cfRule type="cellIs" dxfId="1447" priority="226" operator="equal">
      <formula>$AM$16</formula>
    </cfRule>
    <cfRule type="cellIs" dxfId="1446" priority="227" operator="equal">
      <formula>$AM$15</formula>
    </cfRule>
    <cfRule type="cellIs" dxfId="1445" priority="228" operator="equal">
      <formula>$AM$14</formula>
    </cfRule>
  </conditionalFormatting>
  <conditionalFormatting sqref="AN376:AO376">
    <cfRule type="cellIs" dxfId="1444" priority="229" operator="equal">
      <formula>$AM$13</formula>
    </cfRule>
  </conditionalFormatting>
  <conditionalFormatting sqref="AN298:AO298">
    <cfRule type="cellIs" dxfId="1443" priority="246" operator="equal">
      <formula>$AM$16</formula>
    </cfRule>
    <cfRule type="cellIs" dxfId="1442" priority="247" operator="equal">
      <formula>$AM$15</formula>
    </cfRule>
    <cfRule type="cellIs" dxfId="1441" priority="248" operator="equal">
      <formula>$AM$14</formula>
    </cfRule>
  </conditionalFormatting>
  <conditionalFormatting sqref="AN298:AO298">
    <cfRule type="cellIs" dxfId="1440" priority="249" operator="equal">
      <formula>$AM$13</formula>
    </cfRule>
  </conditionalFormatting>
  <conditionalFormatting sqref="AN299:AO299">
    <cfRule type="cellIs" dxfId="1439" priority="242" operator="equal">
      <formula>$AM$16</formula>
    </cfRule>
    <cfRule type="cellIs" dxfId="1438" priority="243" operator="equal">
      <formula>$AM$15</formula>
    </cfRule>
    <cfRule type="cellIs" dxfId="1437" priority="244" operator="equal">
      <formula>$AM$14</formula>
    </cfRule>
  </conditionalFormatting>
  <conditionalFormatting sqref="AN299:AO299">
    <cfRule type="cellIs" dxfId="1436" priority="245" operator="equal">
      <formula>$AM$13</formula>
    </cfRule>
  </conditionalFormatting>
  <conditionalFormatting sqref="AN300:AO300">
    <cfRule type="cellIs" dxfId="1435" priority="238" operator="equal">
      <formula>$AM$16</formula>
    </cfRule>
    <cfRule type="cellIs" dxfId="1434" priority="239" operator="equal">
      <formula>$AM$15</formula>
    </cfRule>
    <cfRule type="cellIs" dxfId="1433" priority="240" operator="equal">
      <formula>$AM$14</formula>
    </cfRule>
  </conditionalFormatting>
  <conditionalFormatting sqref="AN300:AO300">
    <cfRule type="cellIs" dxfId="1432" priority="241" operator="equal">
      <formula>$AM$13</formula>
    </cfRule>
  </conditionalFormatting>
  <conditionalFormatting sqref="AN372:AO372">
    <cfRule type="cellIs" dxfId="1431" priority="214" operator="equal">
      <formula>$AM$16</formula>
    </cfRule>
    <cfRule type="cellIs" dxfId="1430" priority="215" operator="equal">
      <formula>$AM$15</formula>
    </cfRule>
    <cfRule type="cellIs" dxfId="1429" priority="216" operator="equal">
      <formula>$AM$14</formula>
    </cfRule>
  </conditionalFormatting>
  <conditionalFormatting sqref="AN372:AO372">
    <cfRule type="cellIs" dxfId="1428" priority="217" operator="equal">
      <formula>$AM$13</formula>
    </cfRule>
  </conditionalFormatting>
  <conditionalFormatting sqref="AN374:AO374">
    <cfRule type="cellIs" dxfId="1427" priority="206" operator="equal">
      <formula>$AM$16</formula>
    </cfRule>
    <cfRule type="cellIs" dxfId="1426" priority="207" operator="equal">
      <formula>$AM$15</formula>
    </cfRule>
    <cfRule type="cellIs" dxfId="1425" priority="208" operator="equal">
      <formula>$AM$14</formula>
    </cfRule>
  </conditionalFormatting>
  <conditionalFormatting sqref="AN374:AO374">
    <cfRule type="cellIs" dxfId="1424" priority="209" operator="equal">
      <formula>$AM$13</formula>
    </cfRule>
  </conditionalFormatting>
  <conditionalFormatting sqref="AN373:AO373">
    <cfRule type="cellIs" dxfId="1423" priority="218" operator="equal">
      <formula>$AM$16</formula>
    </cfRule>
    <cfRule type="cellIs" dxfId="1422" priority="219" operator="equal">
      <formula>$AM$15</formula>
    </cfRule>
    <cfRule type="cellIs" dxfId="1421" priority="220" operator="equal">
      <formula>$AM$14</formula>
    </cfRule>
  </conditionalFormatting>
  <conditionalFormatting sqref="AN373:AO373">
    <cfRule type="cellIs" dxfId="1420" priority="221" operator="equal">
      <formula>$AM$13</formula>
    </cfRule>
  </conditionalFormatting>
  <conditionalFormatting sqref="AN386:AO386">
    <cfRule type="cellIs" dxfId="1419" priority="198" operator="equal">
      <formula>$AM$16</formula>
    </cfRule>
    <cfRule type="cellIs" dxfId="1418" priority="199" operator="equal">
      <formula>$AM$15</formula>
    </cfRule>
    <cfRule type="cellIs" dxfId="1417" priority="200" operator="equal">
      <formula>$AM$14</formula>
    </cfRule>
  </conditionalFormatting>
  <conditionalFormatting sqref="AN386:AO386">
    <cfRule type="cellIs" dxfId="1416" priority="201" operator="equal">
      <formula>$AM$13</formula>
    </cfRule>
  </conditionalFormatting>
  <conditionalFormatting sqref="AN387:AO387">
    <cfRule type="cellIs" dxfId="1415" priority="194" operator="equal">
      <formula>$AM$16</formula>
    </cfRule>
    <cfRule type="cellIs" dxfId="1414" priority="195" operator="equal">
      <formula>$AM$15</formula>
    </cfRule>
    <cfRule type="cellIs" dxfId="1413" priority="196" operator="equal">
      <formula>$AM$14</formula>
    </cfRule>
  </conditionalFormatting>
  <conditionalFormatting sqref="AN387:AO387">
    <cfRule type="cellIs" dxfId="1412" priority="197" operator="equal">
      <formula>$AM$13</formula>
    </cfRule>
  </conditionalFormatting>
  <conditionalFormatting sqref="AN375:AO375">
    <cfRule type="cellIs" dxfId="1411" priority="210" operator="equal">
      <formula>$AM$16</formula>
    </cfRule>
    <cfRule type="cellIs" dxfId="1410" priority="211" operator="equal">
      <formula>$AM$15</formula>
    </cfRule>
    <cfRule type="cellIs" dxfId="1409" priority="212" operator="equal">
      <formula>$AM$14</formula>
    </cfRule>
  </conditionalFormatting>
  <conditionalFormatting sqref="AN375:AO375">
    <cfRule type="cellIs" dxfId="1408" priority="213" operator="equal">
      <formula>$AM$13</formula>
    </cfRule>
  </conditionalFormatting>
  <conditionalFormatting sqref="AN385:AO385">
    <cfRule type="cellIs" dxfId="1407" priority="202" operator="equal">
      <formula>$AM$16</formula>
    </cfRule>
    <cfRule type="cellIs" dxfId="1406" priority="203" operator="equal">
      <formula>$AM$15</formula>
    </cfRule>
    <cfRule type="cellIs" dxfId="1405" priority="204" operator="equal">
      <formula>$AM$14</formula>
    </cfRule>
  </conditionalFormatting>
  <conditionalFormatting sqref="AN385:AO385">
    <cfRule type="cellIs" dxfId="1404" priority="205" operator="equal">
      <formula>$AM$13</formula>
    </cfRule>
  </conditionalFormatting>
  <conditionalFormatting sqref="AN388:AO388">
    <cfRule type="cellIs" dxfId="1403" priority="190" operator="equal">
      <formula>$AM$16</formula>
    </cfRule>
    <cfRule type="cellIs" dxfId="1402" priority="191" operator="equal">
      <formula>$AM$15</formula>
    </cfRule>
    <cfRule type="cellIs" dxfId="1401" priority="192" operator="equal">
      <formula>$AM$14</formula>
    </cfRule>
  </conditionalFormatting>
  <conditionalFormatting sqref="AN388:AO388">
    <cfRule type="cellIs" dxfId="1400" priority="193" operator="equal">
      <formula>$AM$13</formula>
    </cfRule>
  </conditionalFormatting>
  <conditionalFormatting sqref="AN389:AO389">
    <cfRule type="cellIs" dxfId="1399" priority="186" operator="equal">
      <formula>$AM$16</formula>
    </cfRule>
    <cfRule type="cellIs" dxfId="1398" priority="187" operator="equal">
      <formula>$AM$15</formula>
    </cfRule>
    <cfRule type="cellIs" dxfId="1397" priority="188" operator="equal">
      <formula>$AM$14</formula>
    </cfRule>
  </conditionalFormatting>
  <conditionalFormatting sqref="AN389:AO389">
    <cfRule type="cellIs" dxfId="1396" priority="189" operator="equal">
      <formula>$AM$13</formula>
    </cfRule>
  </conditionalFormatting>
  <conditionalFormatting sqref="AN391:AO391">
    <cfRule type="cellIs" dxfId="1395" priority="182" operator="equal">
      <formula>$AM$16</formula>
    </cfRule>
    <cfRule type="cellIs" dxfId="1394" priority="183" operator="equal">
      <formula>$AM$15</formula>
    </cfRule>
    <cfRule type="cellIs" dxfId="1393" priority="184" operator="equal">
      <formula>$AM$14</formula>
    </cfRule>
  </conditionalFormatting>
  <conditionalFormatting sqref="AN391:AO391">
    <cfRule type="cellIs" dxfId="1392" priority="185" operator="equal">
      <formula>$AM$13</formula>
    </cfRule>
  </conditionalFormatting>
  <conditionalFormatting sqref="AN480:AO480">
    <cfRule type="cellIs" dxfId="1391" priority="178" operator="equal">
      <formula>$AM$16</formula>
    </cfRule>
    <cfRule type="cellIs" dxfId="1390" priority="179" operator="equal">
      <formula>$AM$15</formula>
    </cfRule>
    <cfRule type="cellIs" dxfId="1389" priority="180" operator="equal">
      <formula>$AM$14</formula>
    </cfRule>
  </conditionalFormatting>
  <conditionalFormatting sqref="AN480:AO480">
    <cfRule type="cellIs" dxfId="1388" priority="181" operator="equal">
      <formula>$AM$13</formula>
    </cfRule>
  </conditionalFormatting>
  <conditionalFormatting sqref="AN481:AO481">
    <cfRule type="cellIs" dxfId="1387" priority="174" operator="equal">
      <formula>$AM$16</formula>
    </cfRule>
    <cfRule type="cellIs" dxfId="1386" priority="175" operator="equal">
      <formula>$AM$15</formula>
    </cfRule>
    <cfRule type="cellIs" dxfId="1385" priority="176" operator="equal">
      <formula>$AM$14</formula>
    </cfRule>
  </conditionalFormatting>
  <conditionalFormatting sqref="AN481:AO481">
    <cfRule type="cellIs" dxfId="1384" priority="177" operator="equal">
      <formula>$AM$13</formula>
    </cfRule>
  </conditionalFormatting>
  <conditionalFormatting sqref="AN482:AO482">
    <cfRule type="cellIs" dxfId="1383" priority="170" operator="equal">
      <formula>$AM$16</formula>
    </cfRule>
    <cfRule type="cellIs" dxfId="1382" priority="171" operator="equal">
      <formula>$AM$15</formula>
    </cfRule>
    <cfRule type="cellIs" dxfId="1381" priority="172" operator="equal">
      <formula>$AM$14</formula>
    </cfRule>
  </conditionalFormatting>
  <conditionalFormatting sqref="AN482:AO482">
    <cfRule type="cellIs" dxfId="1380" priority="173" operator="equal">
      <formula>$AM$13</formula>
    </cfRule>
  </conditionalFormatting>
  <conditionalFormatting sqref="AN483:AO483">
    <cfRule type="cellIs" dxfId="1379" priority="166" operator="equal">
      <formula>$AM$16</formula>
    </cfRule>
    <cfRule type="cellIs" dxfId="1378" priority="167" operator="equal">
      <formula>$AM$15</formula>
    </cfRule>
    <cfRule type="cellIs" dxfId="1377" priority="168" operator="equal">
      <formula>$AM$14</formula>
    </cfRule>
  </conditionalFormatting>
  <conditionalFormatting sqref="AN483:AO483">
    <cfRule type="cellIs" dxfId="1376" priority="169" operator="equal">
      <formula>$AM$13</formula>
    </cfRule>
  </conditionalFormatting>
  <conditionalFormatting sqref="AN488:AO488">
    <cfRule type="cellIs" dxfId="1375" priority="162" operator="equal">
      <formula>$AM$16</formula>
    </cfRule>
    <cfRule type="cellIs" dxfId="1374" priority="163" operator="equal">
      <formula>$AM$15</formula>
    </cfRule>
    <cfRule type="cellIs" dxfId="1373" priority="164" operator="equal">
      <formula>$AM$14</formula>
    </cfRule>
  </conditionalFormatting>
  <conditionalFormatting sqref="AN488:AO488">
    <cfRule type="cellIs" dxfId="1372" priority="165" operator="equal">
      <formula>$AM$13</formula>
    </cfRule>
  </conditionalFormatting>
  <conditionalFormatting sqref="AN497:AO497">
    <cfRule type="cellIs" dxfId="1371" priority="158" operator="equal">
      <formula>$AM$16</formula>
    </cfRule>
    <cfRule type="cellIs" dxfId="1370" priority="159" operator="equal">
      <formula>$AM$15</formula>
    </cfRule>
    <cfRule type="cellIs" dxfId="1369" priority="160" operator="equal">
      <formula>$AM$14</formula>
    </cfRule>
  </conditionalFormatting>
  <conditionalFormatting sqref="AN497:AO497">
    <cfRule type="cellIs" dxfId="1368" priority="161" operator="equal">
      <formula>$AM$13</formula>
    </cfRule>
  </conditionalFormatting>
  <conditionalFormatting sqref="AN498:AO498">
    <cfRule type="cellIs" dxfId="1367" priority="154" operator="equal">
      <formula>$AM$16</formula>
    </cfRule>
    <cfRule type="cellIs" dxfId="1366" priority="155" operator="equal">
      <formula>$AM$15</formula>
    </cfRule>
    <cfRule type="cellIs" dxfId="1365" priority="156" operator="equal">
      <formula>$AM$14</formula>
    </cfRule>
  </conditionalFormatting>
  <conditionalFormatting sqref="AN498:AO498">
    <cfRule type="cellIs" dxfId="1364" priority="157" operator="equal">
      <formula>$AM$13</formula>
    </cfRule>
  </conditionalFormatting>
  <conditionalFormatting sqref="AN499:AO499">
    <cfRule type="cellIs" dxfId="1363" priority="150" operator="equal">
      <formula>$AM$16</formula>
    </cfRule>
    <cfRule type="cellIs" dxfId="1362" priority="151" operator="equal">
      <formula>$AM$15</formula>
    </cfRule>
    <cfRule type="cellIs" dxfId="1361" priority="152" operator="equal">
      <formula>$AM$14</formula>
    </cfRule>
  </conditionalFormatting>
  <conditionalFormatting sqref="AN499:AO499">
    <cfRule type="cellIs" dxfId="1360" priority="153" operator="equal">
      <formula>$AM$13</formula>
    </cfRule>
  </conditionalFormatting>
  <conditionalFormatting sqref="AN500:AO500">
    <cfRule type="cellIs" dxfId="1359" priority="146" operator="equal">
      <formula>$AM$16</formula>
    </cfRule>
    <cfRule type="cellIs" dxfId="1358" priority="147" operator="equal">
      <formula>$AM$15</formula>
    </cfRule>
    <cfRule type="cellIs" dxfId="1357" priority="148" operator="equal">
      <formula>$AM$14</formula>
    </cfRule>
  </conditionalFormatting>
  <conditionalFormatting sqref="AN500:AO500">
    <cfRule type="cellIs" dxfId="1356" priority="149" operator="equal">
      <formula>$AM$13</formula>
    </cfRule>
  </conditionalFormatting>
  <conditionalFormatting sqref="AN501:AO501">
    <cfRule type="cellIs" dxfId="1355" priority="142" operator="equal">
      <formula>$AM$16</formula>
    </cfRule>
    <cfRule type="cellIs" dxfId="1354" priority="143" operator="equal">
      <formula>$AM$15</formula>
    </cfRule>
    <cfRule type="cellIs" dxfId="1353" priority="144" operator="equal">
      <formula>$AM$14</formula>
    </cfRule>
  </conditionalFormatting>
  <conditionalFormatting sqref="AN501:AO501">
    <cfRule type="cellIs" dxfId="1352" priority="145" operator="equal">
      <formula>$AM$13</formula>
    </cfRule>
  </conditionalFormatting>
  <conditionalFormatting sqref="AN502:AO502">
    <cfRule type="cellIs" dxfId="1351" priority="138" operator="equal">
      <formula>$AM$16</formula>
    </cfRule>
    <cfRule type="cellIs" dxfId="1350" priority="139" operator="equal">
      <formula>$AM$15</formula>
    </cfRule>
    <cfRule type="cellIs" dxfId="1349" priority="140" operator="equal">
      <formula>$AM$14</formula>
    </cfRule>
  </conditionalFormatting>
  <conditionalFormatting sqref="AN502:AO502">
    <cfRule type="cellIs" dxfId="1348" priority="141" operator="equal">
      <formula>$AM$13</formula>
    </cfRule>
  </conditionalFormatting>
  <conditionalFormatting sqref="AN503:AO503">
    <cfRule type="cellIs" dxfId="1347" priority="134" operator="equal">
      <formula>$AM$16</formula>
    </cfRule>
    <cfRule type="cellIs" dxfId="1346" priority="135" operator="equal">
      <formula>$AM$15</formula>
    </cfRule>
    <cfRule type="cellIs" dxfId="1345" priority="136" operator="equal">
      <formula>$AM$14</formula>
    </cfRule>
  </conditionalFormatting>
  <conditionalFormatting sqref="AN503:AO503">
    <cfRule type="cellIs" dxfId="1344" priority="137" operator="equal">
      <formula>$AM$13</formula>
    </cfRule>
  </conditionalFormatting>
  <conditionalFormatting sqref="AN504:AO504">
    <cfRule type="cellIs" dxfId="1343" priority="130" operator="equal">
      <formula>$AM$16</formula>
    </cfRule>
    <cfRule type="cellIs" dxfId="1342" priority="131" operator="equal">
      <formula>$AM$15</formula>
    </cfRule>
    <cfRule type="cellIs" dxfId="1341" priority="132" operator="equal">
      <formula>$AM$14</formula>
    </cfRule>
  </conditionalFormatting>
  <conditionalFormatting sqref="AN504:AO504">
    <cfRule type="cellIs" dxfId="1340" priority="133" operator="equal">
      <formula>$AM$13</formula>
    </cfRule>
  </conditionalFormatting>
  <conditionalFormatting sqref="AN505:AO505">
    <cfRule type="cellIs" dxfId="1339" priority="118" operator="equal">
      <formula>$AM$16</formula>
    </cfRule>
    <cfRule type="cellIs" dxfId="1338" priority="119" operator="equal">
      <formula>$AM$15</formula>
    </cfRule>
    <cfRule type="cellIs" dxfId="1337" priority="120" operator="equal">
      <formula>$AM$14</formula>
    </cfRule>
  </conditionalFormatting>
  <conditionalFormatting sqref="AN505:AO505">
    <cfRule type="cellIs" dxfId="1336" priority="121" operator="equal">
      <formula>$AM$13</formula>
    </cfRule>
  </conditionalFormatting>
  <conditionalFormatting sqref="AN579:AO579">
    <cfRule type="cellIs" dxfId="1335" priority="114" operator="equal">
      <formula>$AM$16</formula>
    </cfRule>
    <cfRule type="cellIs" dxfId="1334" priority="115" operator="equal">
      <formula>$AM$15</formula>
    </cfRule>
    <cfRule type="cellIs" dxfId="1333" priority="116" operator="equal">
      <formula>$AM$14</formula>
    </cfRule>
  </conditionalFormatting>
  <conditionalFormatting sqref="AN579:AO579">
    <cfRule type="cellIs" dxfId="1332" priority="117" operator="equal">
      <formula>$AM$13</formula>
    </cfRule>
  </conditionalFormatting>
  <conditionalFormatting sqref="AN580:AO580">
    <cfRule type="cellIs" dxfId="1331" priority="110" operator="equal">
      <formula>$AM$16</formula>
    </cfRule>
    <cfRule type="cellIs" dxfId="1330" priority="111" operator="equal">
      <formula>$AM$15</formula>
    </cfRule>
    <cfRule type="cellIs" dxfId="1329" priority="112" operator="equal">
      <formula>$AM$14</formula>
    </cfRule>
  </conditionalFormatting>
  <conditionalFormatting sqref="AN580:AO580">
    <cfRule type="cellIs" dxfId="1328" priority="113" operator="equal">
      <formula>$AM$13</formula>
    </cfRule>
  </conditionalFormatting>
  <conditionalFormatting sqref="AN581:AO581">
    <cfRule type="cellIs" dxfId="1327" priority="106" operator="equal">
      <formula>$AM$16</formula>
    </cfRule>
    <cfRule type="cellIs" dxfId="1326" priority="107" operator="equal">
      <formula>$AM$15</formula>
    </cfRule>
    <cfRule type="cellIs" dxfId="1325" priority="108" operator="equal">
      <formula>$AM$14</formula>
    </cfRule>
  </conditionalFormatting>
  <conditionalFormatting sqref="AN581:AO581">
    <cfRule type="cellIs" dxfId="1324" priority="109" operator="equal">
      <formula>$AM$13</formula>
    </cfRule>
  </conditionalFormatting>
  <conditionalFormatting sqref="AN582:AO582">
    <cfRule type="cellIs" dxfId="1323" priority="102" operator="equal">
      <formula>$AM$16</formula>
    </cfRule>
    <cfRule type="cellIs" dxfId="1322" priority="103" operator="equal">
      <formula>$AM$15</formula>
    </cfRule>
    <cfRule type="cellIs" dxfId="1321" priority="104" operator="equal">
      <formula>$AM$14</formula>
    </cfRule>
  </conditionalFormatting>
  <conditionalFormatting sqref="AN582:AO582">
    <cfRule type="cellIs" dxfId="1320" priority="105" operator="equal">
      <formula>$AM$13</formula>
    </cfRule>
  </conditionalFormatting>
  <conditionalFormatting sqref="AN659:AO659">
    <cfRule type="cellIs" dxfId="1319" priority="98" operator="equal">
      <formula>$AM$16</formula>
    </cfRule>
    <cfRule type="cellIs" dxfId="1318" priority="99" operator="equal">
      <formula>$AM$15</formula>
    </cfRule>
    <cfRule type="cellIs" dxfId="1317" priority="100" operator="equal">
      <formula>$AM$14</formula>
    </cfRule>
  </conditionalFormatting>
  <conditionalFormatting sqref="AN659:AO659">
    <cfRule type="cellIs" dxfId="1316" priority="101" operator="equal">
      <formula>$AM$13</formula>
    </cfRule>
  </conditionalFormatting>
  <conditionalFormatting sqref="AN660:AO660">
    <cfRule type="cellIs" dxfId="1315" priority="94" operator="equal">
      <formula>$AM$16</formula>
    </cfRule>
    <cfRule type="cellIs" dxfId="1314" priority="95" operator="equal">
      <formula>$AM$15</formula>
    </cfRule>
    <cfRule type="cellIs" dxfId="1313" priority="96" operator="equal">
      <formula>$AM$14</formula>
    </cfRule>
  </conditionalFormatting>
  <conditionalFormatting sqref="AN660:AO660">
    <cfRule type="cellIs" dxfId="1312" priority="97" operator="equal">
      <formula>$AM$13</formula>
    </cfRule>
  </conditionalFormatting>
  <conditionalFormatting sqref="AN661:AO661">
    <cfRule type="cellIs" dxfId="1311" priority="90" operator="equal">
      <formula>$AM$16</formula>
    </cfRule>
    <cfRule type="cellIs" dxfId="1310" priority="91" operator="equal">
      <formula>$AM$15</formula>
    </cfRule>
    <cfRule type="cellIs" dxfId="1309" priority="92" operator="equal">
      <formula>$AM$14</formula>
    </cfRule>
  </conditionalFormatting>
  <conditionalFormatting sqref="AN661:AO661">
    <cfRule type="cellIs" dxfId="1308" priority="93" operator="equal">
      <formula>$AM$13</formula>
    </cfRule>
  </conditionalFormatting>
  <conditionalFormatting sqref="AN662:AO662">
    <cfRule type="cellIs" dxfId="1307" priority="86" operator="equal">
      <formula>$AM$16</formula>
    </cfRule>
    <cfRule type="cellIs" dxfId="1306" priority="87" operator="equal">
      <formula>$AM$15</formula>
    </cfRule>
    <cfRule type="cellIs" dxfId="1305" priority="88" operator="equal">
      <formula>$AM$14</formula>
    </cfRule>
  </conditionalFormatting>
  <conditionalFormatting sqref="AN662:AO662">
    <cfRule type="cellIs" dxfId="1304" priority="89" operator="equal">
      <formula>$AM$13</formula>
    </cfRule>
  </conditionalFormatting>
  <conditionalFormatting sqref="AN663:AO663">
    <cfRule type="cellIs" dxfId="1303" priority="82" operator="equal">
      <formula>$AM$16</formula>
    </cfRule>
    <cfRule type="cellIs" dxfId="1302" priority="83" operator="equal">
      <formula>$AM$15</formula>
    </cfRule>
    <cfRule type="cellIs" dxfId="1301" priority="84" operator="equal">
      <formula>$AM$14</formula>
    </cfRule>
  </conditionalFormatting>
  <conditionalFormatting sqref="AN663:AO663">
    <cfRule type="cellIs" dxfId="1300" priority="85" operator="equal">
      <formula>$AM$13</formula>
    </cfRule>
  </conditionalFormatting>
  <conditionalFormatting sqref="AN664:AO664">
    <cfRule type="cellIs" dxfId="1299" priority="78" operator="equal">
      <formula>$AM$16</formula>
    </cfRule>
    <cfRule type="cellIs" dxfId="1298" priority="79" operator="equal">
      <formula>$AM$15</formula>
    </cfRule>
    <cfRule type="cellIs" dxfId="1297" priority="80" operator="equal">
      <formula>$AM$14</formula>
    </cfRule>
  </conditionalFormatting>
  <conditionalFormatting sqref="AN664:AO664">
    <cfRule type="cellIs" dxfId="1296" priority="81" operator="equal">
      <formula>$AM$13</formula>
    </cfRule>
  </conditionalFormatting>
  <conditionalFormatting sqref="AH105:AI105">
    <cfRule type="cellIs" dxfId="1295" priority="74" operator="equal">
      <formula>$AM$16</formula>
    </cfRule>
    <cfRule type="cellIs" dxfId="1294" priority="75" operator="equal">
      <formula>$AM$15</formula>
    </cfRule>
    <cfRule type="cellIs" dxfId="1293" priority="76" operator="equal">
      <formula>$AM$14</formula>
    </cfRule>
  </conditionalFormatting>
  <conditionalFormatting sqref="AH105:AI105">
    <cfRule type="cellIs" dxfId="1292" priority="77" operator="equal">
      <formula>$AM$13</formula>
    </cfRule>
  </conditionalFormatting>
  <conditionalFormatting sqref="AN105:AO105">
    <cfRule type="cellIs" dxfId="1291" priority="70" operator="equal">
      <formula>$AM$16</formula>
    </cfRule>
    <cfRule type="cellIs" dxfId="1290" priority="71" operator="equal">
      <formula>$AM$15</formula>
    </cfRule>
    <cfRule type="cellIs" dxfId="1289" priority="72" operator="equal">
      <formula>$AM$14</formula>
    </cfRule>
  </conditionalFormatting>
  <conditionalFormatting sqref="AN105:AO105">
    <cfRule type="cellIs" dxfId="1288" priority="73" operator="equal">
      <formula>$AM$13</formula>
    </cfRule>
  </conditionalFormatting>
  <conditionalFormatting sqref="AH104:AI104">
    <cfRule type="cellIs" dxfId="1287" priority="66" operator="equal">
      <formula>$AM$16</formula>
    </cfRule>
    <cfRule type="cellIs" dxfId="1286" priority="67" operator="equal">
      <formula>$AM$15</formula>
    </cfRule>
    <cfRule type="cellIs" dxfId="1285" priority="68" operator="equal">
      <formula>$AM$14</formula>
    </cfRule>
  </conditionalFormatting>
  <conditionalFormatting sqref="AH104:AI104">
    <cfRule type="cellIs" dxfId="1284" priority="69" operator="equal">
      <formula>$AM$13</formula>
    </cfRule>
  </conditionalFormatting>
  <conditionalFormatting sqref="AN104:AO104">
    <cfRule type="cellIs" dxfId="1283" priority="62" operator="equal">
      <formula>$AM$16</formula>
    </cfRule>
    <cfRule type="cellIs" dxfId="1282" priority="63" operator="equal">
      <formula>$AM$15</formula>
    </cfRule>
    <cfRule type="cellIs" dxfId="1281" priority="64" operator="equal">
      <formula>$AM$14</formula>
    </cfRule>
  </conditionalFormatting>
  <conditionalFormatting sqref="AN104:AO104">
    <cfRule type="cellIs" dxfId="1280" priority="65" operator="equal">
      <formula>$AM$13</formula>
    </cfRule>
  </conditionalFormatting>
  <conditionalFormatting sqref="AH205:AI205">
    <cfRule type="cellIs" dxfId="1279" priority="58" operator="equal">
      <formula>$AM$16</formula>
    </cfRule>
    <cfRule type="cellIs" dxfId="1278" priority="59" operator="equal">
      <formula>$AM$15</formula>
    </cfRule>
    <cfRule type="cellIs" dxfId="1277" priority="60" operator="equal">
      <formula>$AM$14</formula>
    </cfRule>
  </conditionalFormatting>
  <conditionalFormatting sqref="AH205:AI205">
    <cfRule type="cellIs" dxfId="1276" priority="61" operator="equal">
      <formula>$AM$13</formula>
    </cfRule>
  </conditionalFormatting>
  <conditionalFormatting sqref="AN205:AO205">
    <cfRule type="cellIs" dxfId="1275" priority="54" operator="equal">
      <formula>$AM$16</formula>
    </cfRule>
    <cfRule type="cellIs" dxfId="1274" priority="55" operator="equal">
      <formula>$AM$15</formula>
    </cfRule>
    <cfRule type="cellIs" dxfId="1273" priority="56" operator="equal">
      <formula>$AM$14</formula>
    </cfRule>
  </conditionalFormatting>
  <conditionalFormatting sqref="AN205:AO205">
    <cfRule type="cellIs" dxfId="1272" priority="57" operator="equal">
      <formula>$AM$13</formula>
    </cfRule>
  </conditionalFormatting>
  <conditionalFormatting sqref="AH390:AI390">
    <cfRule type="cellIs" dxfId="1271" priority="50" operator="equal">
      <formula>$AM$16</formula>
    </cfRule>
    <cfRule type="cellIs" dxfId="1270" priority="51" operator="equal">
      <formula>$AM$15</formula>
    </cfRule>
    <cfRule type="cellIs" dxfId="1269" priority="52" operator="equal">
      <formula>$AM$14</formula>
    </cfRule>
  </conditionalFormatting>
  <conditionalFormatting sqref="AH390:AI390">
    <cfRule type="cellIs" dxfId="1268" priority="53" operator="equal">
      <formula>$AM$13</formula>
    </cfRule>
  </conditionalFormatting>
  <conditionalFormatting sqref="AN390:AO390">
    <cfRule type="cellIs" dxfId="1267" priority="46" operator="equal">
      <formula>$AM$16</formula>
    </cfRule>
    <cfRule type="cellIs" dxfId="1266" priority="47" operator="equal">
      <formula>$AM$15</formula>
    </cfRule>
    <cfRule type="cellIs" dxfId="1265" priority="48" operator="equal">
      <formula>$AM$14</formula>
    </cfRule>
  </conditionalFormatting>
  <conditionalFormatting sqref="AN390:AO390">
    <cfRule type="cellIs" dxfId="1264" priority="49" operator="equal">
      <formula>$AM$13</formula>
    </cfRule>
  </conditionalFormatting>
  <conditionalFormatting sqref="AH484:AI484">
    <cfRule type="cellIs" dxfId="1263" priority="42" operator="equal">
      <formula>$AM$16</formula>
    </cfRule>
    <cfRule type="cellIs" dxfId="1262" priority="43" operator="equal">
      <formula>$AM$15</formula>
    </cfRule>
    <cfRule type="cellIs" dxfId="1261" priority="44" operator="equal">
      <formula>$AM$14</formula>
    </cfRule>
  </conditionalFormatting>
  <conditionalFormatting sqref="AH484:AI484">
    <cfRule type="cellIs" dxfId="1260" priority="45" operator="equal">
      <formula>$AM$13</formula>
    </cfRule>
  </conditionalFormatting>
  <conditionalFormatting sqref="AN484:AO484">
    <cfRule type="cellIs" dxfId="1259" priority="38" operator="equal">
      <formula>$AM$16</formula>
    </cfRule>
    <cfRule type="cellIs" dxfId="1258" priority="39" operator="equal">
      <formula>$AM$15</formula>
    </cfRule>
    <cfRule type="cellIs" dxfId="1257" priority="40" operator="equal">
      <formula>$AM$14</formula>
    </cfRule>
  </conditionalFormatting>
  <conditionalFormatting sqref="AN484:AO484">
    <cfRule type="cellIs" dxfId="1256" priority="41" operator="equal">
      <formula>$AM$13</formula>
    </cfRule>
  </conditionalFormatting>
  <conditionalFormatting sqref="AH487:AI487">
    <cfRule type="cellIs" dxfId="1255" priority="34" operator="equal">
      <formula>$AM$16</formula>
    </cfRule>
    <cfRule type="cellIs" dxfId="1254" priority="35" operator="equal">
      <formula>$AM$15</formula>
    </cfRule>
    <cfRule type="cellIs" dxfId="1253" priority="36" operator="equal">
      <formula>$AM$14</formula>
    </cfRule>
  </conditionalFormatting>
  <conditionalFormatting sqref="AH487:AI487">
    <cfRule type="cellIs" dxfId="1252" priority="37" operator="equal">
      <formula>$AM$13</formula>
    </cfRule>
  </conditionalFormatting>
  <conditionalFormatting sqref="AN487:AO487">
    <cfRule type="cellIs" dxfId="1251" priority="30" operator="equal">
      <formula>$AM$16</formula>
    </cfRule>
    <cfRule type="cellIs" dxfId="1250" priority="31" operator="equal">
      <formula>$AM$15</formula>
    </cfRule>
    <cfRule type="cellIs" dxfId="1249" priority="32" operator="equal">
      <formula>$AM$14</formula>
    </cfRule>
  </conditionalFormatting>
  <conditionalFormatting sqref="AN487:AO487">
    <cfRule type="cellIs" dxfId="1248" priority="33" operator="equal">
      <formula>$AM$13</formula>
    </cfRule>
  </conditionalFormatting>
  <conditionalFormatting sqref="AH485:AI485">
    <cfRule type="cellIs" dxfId="1247" priority="26" operator="equal">
      <formula>$AM$16</formula>
    </cfRule>
    <cfRule type="cellIs" dxfId="1246" priority="27" operator="equal">
      <formula>$AM$15</formula>
    </cfRule>
    <cfRule type="cellIs" dxfId="1245" priority="28" operator="equal">
      <formula>$AM$14</formula>
    </cfRule>
  </conditionalFormatting>
  <conditionalFormatting sqref="AH485:AI485">
    <cfRule type="cellIs" dxfId="1244" priority="29" operator="equal">
      <formula>$AM$13</formula>
    </cfRule>
  </conditionalFormatting>
  <conditionalFormatting sqref="AN485:AO485">
    <cfRule type="cellIs" dxfId="1243" priority="22" operator="equal">
      <formula>$AM$16</formula>
    </cfRule>
    <cfRule type="cellIs" dxfId="1242" priority="23" operator="equal">
      <formula>$AM$15</formula>
    </cfRule>
    <cfRule type="cellIs" dxfId="1241" priority="24" operator="equal">
      <formula>$AM$14</formula>
    </cfRule>
  </conditionalFormatting>
  <conditionalFormatting sqref="AN485:AO485">
    <cfRule type="cellIs" dxfId="1240" priority="25" operator="equal">
      <formula>$AM$13</formula>
    </cfRule>
  </conditionalFormatting>
  <conditionalFormatting sqref="AH486:AI486">
    <cfRule type="cellIs" dxfId="1239" priority="18" operator="equal">
      <formula>$AM$16</formula>
    </cfRule>
    <cfRule type="cellIs" dxfId="1238" priority="19" operator="equal">
      <formula>$AM$15</formula>
    </cfRule>
    <cfRule type="cellIs" dxfId="1237" priority="20" operator="equal">
      <formula>$AM$14</formula>
    </cfRule>
  </conditionalFormatting>
  <conditionalFormatting sqref="AH486:AI486">
    <cfRule type="cellIs" dxfId="1236" priority="21" operator="equal">
      <formula>$AM$13</formula>
    </cfRule>
  </conditionalFormatting>
  <conditionalFormatting sqref="AN486:AO486">
    <cfRule type="cellIs" dxfId="1235" priority="14" operator="equal">
      <formula>$AM$16</formula>
    </cfRule>
    <cfRule type="cellIs" dxfId="1234" priority="15" operator="equal">
      <formula>$AM$15</formula>
    </cfRule>
    <cfRule type="cellIs" dxfId="1233" priority="16" operator="equal">
      <formula>$AM$14</formula>
    </cfRule>
  </conditionalFormatting>
  <conditionalFormatting sqref="AN486:AO486">
    <cfRule type="cellIs" dxfId="1232" priority="17" operator="equal">
      <formula>$AM$13</formula>
    </cfRule>
  </conditionalFormatting>
  <conditionalFormatting sqref="D85:H85">
    <cfRule type="cellIs" dxfId="1231" priority="13" operator="equal">
      <formula>$AC$113</formula>
    </cfRule>
  </conditionalFormatting>
  <conditionalFormatting sqref="D96:H96">
    <cfRule type="cellIs" dxfId="1230" priority="12" operator="equal">
      <formula>$AF$113</formula>
    </cfRule>
  </conditionalFormatting>
  <conditionalFormatting sqref="D177:H177">
    <cfRule type="cellIs" dxfId="1229" priority="11" operator="equal">
      <formula>$AC$113</formula>
    </cfRule>
  </conditionalFormatting>
  <conditionalFormatting sqref="D191:H191">
    <cfRule type="cellIs" dxfId="1228" priority="10" operator="equal">
      <formula>$AC$113</formula>
    </cfRule>
  </conditionalFormatting>
  <conditionalFormatting sqref="D279:H279">
    <cfRule type="cellIs" dxfId="1227" priority="9" operator="equal">
      <formula>$AC$113</formula>
    </cfRule>
  </conditionalFormatting>
  <conditionalFormatting sqref="D286:H286">
    <cfRule type="cellIs" dxfId="1226" priority="8" operator="equal">
      <formula>$AC$113</formula>
    </cfRule>
  </conditionalFormatting>
  <conditionalFormatting sqref="D365:H365">
    <cfRule type="cellIs" dxfId="1225" priority="7" operator="equal">
      <formula>$AC$113</formula>
    </cfRule>
  </conditionalFormatting>
  <conditionalFormatting sqref="D378:H378">
    <cfRule type="cellIs" dxfId="1224" priority="6" operator="equal">
      <formula>$AC$113</formula>
    </cfRule>
  </conditionalFormatting>
  <conditionalFormatting sqref="D473:H473">
    <cfRule type="cellIs" dxfId="1223" priority="5" operator="equal">
      <formula>$AC$113</formula>
    </cfRule>
  </conditionalFormatting>
  <conditionalFormatting sqref="D490:H490">
    <cfRule type="cellIs" dxfId="1222" priority="3" operator="equal">
      <formula>$AC$113</formula>
    </cfRule>
  </conditionalFormatting>
  <conditionalFormatting sqref="D572:H572">
    <cfRule type="cellIs" dxfId="1221" priority="2" operator="equal">
      <formula>$AC$113</formula>
    </cfRule>
  </conditionalFormatting>
  <conditionalFormatting sqref="D652:H652">
    <cfRule type="cellIs" dxfId="1220" priority="1" operator="equal">
      <formula>$AC$113</formula>
    </cfRule>
  </conditionalFormatting>
  <dataValidations count="3">
    <dataValidation allowBlank="1" showInputMessage="1" showErrorMessage="1" promptTitle="Press F2" prompt="to edit this entry." sqref="K654:K664 J86:J94 K87:K94 J178:J189 J366:J376 J379:K391 J573:J582 K574:K582 J653:J664 J97:K106 K179:K189 J192:K206 K281:K284 J280:J284 J287:K301 K367:K376 J474:J488 K475:K488 J491:K505"/>
    <dataValidation type="list" allowBlank="1" showInputMessage="1" showErrorMessage="1" sqref="X435:X461 X256:X268 X62:X74 X154:X166 X345:X354 X546:X553 X625:X633">
      <formula1>$AQ$13:$AQ$16</formula1>
    </dataValidation>
    <dataValidation allowBlank="1" showInputMessage="1" showErrorMessage="1" promptTitle="Inversions / Non-permanence" prompt="« Le risque que, malgré la réduction des émissions initiales, le carbone soit libéré dans l'atmosphère à une étape ultérieure. »" sqref="N533:N535"/>
  </dataValidations>
  <pageMargins left="0.7" right="0.7" top="0.75" bottom="0.75" header="0.3" footer="0.3"/>
  <pageSetup paperSize="9" scale="10" fitToHeight="0" orientation="portrait" r:id="rId51"/>
  <drawing r:id="rId52"/>
  <legacyDrawing r:id="rId53"/>
  <mc:AlternateContent xmlns:mc="http://schemas.openxmlformats.org/markup-compatibility/2006">
    <mc:Choice Requires="x14">
      <controls>
        <mc:AlternateContent xmlns:mc="http://schemas.openxmlformats.org/markup-compatibility/2006">
          <mc:Choice Requires="x14">
            <control shapeId="12315" r:id="rId54" name="Group Box 27">
              <controlPr defaultSize="0" autoFill="0" autoPict="0">
                <anchor moveWithCells="1">
                  <from>
                    <xdr:col>2</xdr:col>
                    <xdr:colOff>66675</xdr:colOff>
                    <xdr:row>13</xdr:row>
                    <xdr:rowOff>28575</xdr:rowOff>
                  </from>
                  <to>
                    <xdr:col>11</xdr:col>
                    <xdr:colOff>314325</xdr:colOff>
                    <xdr:row>27</xdr:row>
                    <xdr:rowOff>171450</xdr:rowOff>
                  </to>
                </anchor>
              </controlPr>
            </control>
          </mc:Choice>
        </mc:AlternateContent>
        <mc:AlternateContent xmlns:mc="http://schemas.openxmlformats.org/markup-compatibility/2006">
          <mc:Choice Requires="x14">
            <control shapeId="12358" r:id="rId55" name="Drop Down 70">
              <controlPr defaultSize="0" autoLine="0" autoPict="0">
                <anchor moveWithCells="1" sizeWithCells="1">
                  <from>
                    <xdr:col>3</xdr:col>
                    <xdr:colOff>47625</xdr:colOff>
                    <xdr:row>192</xdr:row>
                    <xdr:rowOff>28575</xdr:rowOff>
                  </from>
                  <to>
                    <xdr:col>7</xdr:col>
                    <xdr:colOff>781050</xdr:colOff>
                    <xdr:row>192</xdr:row>
                    <xdr:rowOff>333375</xdr:rowOff>
                  </to>
                </anchor>
              </controlPr>
            </control>
          </mc:Choice>
        </mc:AlternateContent>
        <mc:AlternateContent xmlns:mc="http://schemas.openxmlformats.org/markup-compatibility/2006">
          <mc:Choice Requires="x14">
            <control shapeId="12359" r:id="rId56" name="Drop Down 71">
              <controlPr defaultSize="0" autoLine="0" autoPict="0">
                <anchor moveWithCells="1" sizeWithCells="1">
                  <from>
                    <xdr:col>3</xdr:col>
                    <xdr:colOff>47625</xdr:colOff>
                    <xdr:row>190</xdr:row>
                    <xdr:rowOff>28575</xdr:rowOff>
                  </from>
                  <to>
                    <xdr:col>7</xdr:col>
                    <xdr:colOff>781050</xdr:colOff>
                    <xdr:row>190</xdr:row>
                    <xdr:rowOff>333375</xdr:rowOff>
                  </to>
                </anchor>
              </controlPr>
            </control>
          </mc:Choice>
        </mc:AlternateContent>
        <mc:AlternateContent xmlns:mc="http://schemas.openxmlformats.org/markup-compatibility/2006">
          <mc:Choice Requires="x14">
            <control shapeId="12360" r:id="rId57" name="Drop Down 72">
              <controlPr defaultSize="0" autoLine="0" autoPict="0">
                <anchor moveWithCells="1" sizeWithCells="1">
                  <from>
                    <xdr:col>3</xdr:col>
                    <xdr:colOff>47625</xdr:colOff>
                    <xdr:row>193</xdr:row>
                    <xdr:rowOff>28575</xdr:rowOff>
                  </from>
                  <to>
                    <xdr:col>7</xdr:col>
                    <xdr:colOff>781050</xdr:colOff>
                    <xdr:row>193</xdr:row>
                    <xdr:rowOff>333375</xdr:rowOff>
                  </to>
                </anchor>
              </controlPr>
            </control>
          </mc:Choice>
        </mc:AlternateContent>
        <mc:AlternateContent xmlns:mc="http://schemas.openxmlformats.org/markup-compatibility/2006">
          <mc:Choice Requires="x14">
            <control shapeId="12361" r:id="rId58" name="Drop Down 73">
              <controlPr defaultSize="0" autoLine="0" autoPict="0">
                <anchor moveWithCells="1" sizeWithCells="1">
                  <from>
                    <xdr:col>3</xdr:col>
                    <xdr:colOff>47625</xdr:colOff>
                    <xdr:row>194</xdr:row>
                    <xdr:rowOff>28575</xdr:rowOff>
                  </from>
                  <to>
                    <xdr:col>7</xdr:col>
                    <xdr:colOff>781050</xdr:colOff>
                    <xdr:row>194</xdr:row>
                    <xdr:rowOff>333375</xdr:rowOff>
                  </to>
                </anchor>
              </controlPr>
            </control>
          </mc:Choice>
        </mc:AlternateContent>
        <mc:AlternateContent xmlns:mc="http://schemas.openxmlformats.org/markup-compatibility/2006">
          <mc:Choice Requires="x14">
            <control shapeId="12362" r:id="rId59" name="Drop Down 74">
              <controlPr defaultSize="0" autoLine="0" autoPict="0">
                <anchor moveWithCells="1" sizeWithCells="1">
                  <from>
                    <xdr:col>3</xdr:col>
                    <xdr:colOff>47625</xdr:colOff>
                    <xdr:row>195</xdr:row>
                    <xdr:rowOff>28575</xdr:rowOff>
                  </from>
                  <to>
                    <xdr:col>7</xdr:col>
                    <xdr:colOff>781050</xdr:colOff>
                    <xdr:row>195</xdr:row>
                    <xdr:rowOff>333375</xdr:rowOff>
                  </to>
                </anchor>
              </controlPr>
            </control>
          </mc:Choice>
        </mc:AlternateContent>
        <mc:AlternateContent xmlns:mc="http://schemas.openxmlformats.org/markup-compatibility/2006">
          <mc:Choice Requires="x14">
            <control shapeId="12363" r:id="rId60" name="Drop Down 75">
              <controlPr defaultSize="0" autoLine="0" autoPict="0">
                <anchor moveWithCells="1" sizeWithCells="1">
                  <from>
                    <xdr:col>3</xdr:col>
                    <xdr:colOff>47625</xdr:colOff>
                    <xdr:row>196</xdr:row>
                    <xdr:rowOff>28575</xdr:rowOff>
                  </from>
                  <to>
                    <xdr:col>7</xdr:col>
                    <xdr:colOff>781050</xdr:colOff>
                    <xdr:row>196</xdr:row>
                    <xdr:rowOff>333375</xdr:rowOff>
                  </to>
                </anchor>
              </controlPr>
            </control>
          </mc:Choice>
        </mc:AlternateContent>
        <mc:AlternateContent xmlns:mc="http://schemas.openxmlformats.org/markup-compatibility/2006">
          <mc:Choice Requires="x14">
            <control shapeId="12364" r:id="rId61" name="Drop Down 76">
              <controlPr defaultSize="0" autoLine="0" autoPict="0">
                <anchor moveWithCells="1" sizeWithCells="1">
                  <from>
                    <xdr:col>3</xdr:col>
                    <xdr:colOff>47625</xdr:colOff>
                    <xdr:row>191</xdr:row>
                    <xdr:rowOff>28575</xdr:rowOff>
                  </from>
                  <to>
                    <xdr:col>7</xdr:col>
                    <xdr:colOff>781050</xdr:colOff>
                    <xdr:row>191</xdr:row>
                    <xdr:rowOff>333375</xdr:rowOff>
                  </to>
                </anchor>
              </controlPr>
            </control>
          </mc:Choice>
        </mc:AlternateContent>
        <mc:AlternateContent xmlns:mc="http://schemas.openxmlformats.org/markup-compatibility/2006">
          <mc:Choice Requires="x14">
            <control shapeId="12365" r:id="rId62" name="Drop Down 77">
              <controlPr defaultSize="0" autoLine="0" autoPict="0">
                <anchor moveWithCells="1" sizeWithCells="1">
                  <from>
                    <xdr:col>3</xdr:col>
                    <xdr:colOff>47625</xdr:colOff>
                    <xdr:row>178</xdr:row>
                    <xdr:rowOff>28575</xdr:rowOff>
                  </from>
                  <to>
                    <xdr:col>7</xdr:col>
                    <xdr:colOff>781050</xdr:colOff>
                    <xdr:row>178</xdr:row>
                    <xdr:rowOff>333375</xdr:rowOff>
                  </to>
                </anchor>
              </controlPr>
            </control>
          </mc:Choice>
        </mc:AlternateContent>
        <mc:AlternateContent xmlns:mc="http://schemas.openxmlformats.org/markup-compatibility/2006">
          <mc:Choice Requires="x14">
            <control shapeId="12366" r:id="rId63" name="Drop Down 78">
              <controlPr defaultSize="0" autoLine="0" autoPict="0">
                <anchor moveWithCells="1" sizeWithCells="1">
                  <from>
                    <xdr:col>3</xdr:col>
                    <xdr:colOff>47625</xdr:colOff>
                    <xdr:row>176</xdr:row>
                    <xdr:rowOff>28575</xdr:rowOff>
                  </from>
                  <to>
                    <xdr:col>7</xdr:col>
                    <xdr:colOff>781050</xdr:colOff>
                    <xdr:row>176</xdr:row>
                    <xdr:rowOff>333375</xdr:rowOff>
                  </to>
                </anchor>
              </controlPr>
            </control>
          </mc:Choice>
        </mc:AlternateContent>
        <mc:AlternateContent xmlns:mc="http://schemas.openxmlformats.org/markup-compatibility/2006">
          <mc:Choice Requires="x14">
            <control shapeId="12367" r:id="rId64" name="Drop Down 79">
              <controlPr defaultSize="0" autoLine="0" autoPict="0">
                <anchor moveWithCells="1" sizeWithCells="1">
                  <from>
                    <xdr:col>3</xdr:col>
                    <xdr:colOff>47625</xdr:colOff>
                    <xdr:row>179</xdr:row>
                    <xdr:rowOff>28575</xdr:rowOff>
                  </from>
                  <to>
                    <xdr:col>7</xdr:col>
                    <xdr:colOff>781050</xdr:colOff>
                    <xdr:row>179</xdr:row>
                    <xdr:rowOff>333375</xdr:rowOff>
                  </to>
                </anchor>
              </controlPr>
            </control>
          </mc:Choice>
        </mc:AlternateContent>
        <mc:AlternateContent xmlns:mc="http://schemas.openxmlformats.org/markup-compatibility/2006">
          <mc:Choice Requires="x14">
            <control shapeId="12368" r:id="rId65" name="Drop Down 80">
              <controlPr defaultSize="0" autoLine="0" autoPict="0">
                <anchor moveWithCells="1" sizeWithCells="1">
                  <from>
                    <xdr:col>3</xdr:col>
                    <xdr:colOff>47625</xdr:colOff>
                    <xdr:row>180</xdr:row>
                    <xdr:rowOff>28575</xdr:rowOff>
                  </from>
                  <to>
                    <xdr:col>7</xdr:col>
                    <xdr:colOff>781050</xdr:colOff>
                    <xdr:row>180</xdr:row>
                    <xdr:rowOff>333375</xdr:rowOff>
                  </to>
                </anchor>
              </controlPr>
            </control>
          </mc:Choice>
        </mc:AlternateContent>
        <mc:AlternateContent xmlns:mc="http://schemas.openxmlformats.org/markup-compatibility/2006">
          <mc:Choice Requires="x14">
            <control shapeId="12369" r:id="rId66" name="Drop Down 81">
              <controlPr defaultSize="0" autoLine="0" autoPict="0">
                <anchor moveWithCells="1" sizeWithCells="1">
                  <from>
                    <xdr:col>3</xdr:col>
                    <xdr:colOff>47625</xdr:colOff>
                    <xdr:row>181</xdr:row>
                    <xdr:rowOff>28575</xdr:rowOff>
                  </from>
                  <to>
                    <xdr:col>7</xdr:col>
                    <xdr:colOff>781050</xdr:colOff>
                    <xdr:row>181</xdr:row>
                    <xdr:rowOff>333375</xdr:rowOff>
                  </to>
                </anchor>
              </controlPr>
            </control>
          </mc:Choice>
        </mc:AlternateContent>
        <mc:AlternateContent xmlns:mc="http://schemas.openxmlformats.org/markup-compatibility/2006">
          <mc:Choice Requires="x14">
            <control shapeId="12370" r:id="rId67" name="Drop Down 82">
              <controlPr defaultSize="0" autoLine="0" autoPict="0">
                <anchor moveWithCells="1" sizeWithCells="1">
                  <from>
                    <xdr:col>3</xdr:col>
                    <xdr:colOff>47625</xdr:colOff>
                    <xdr:row>182</xdr:row>
                    <xdr:rowOff>28575</xdr:rowOff>
                  </from>
                  <to>
                    <xdr:col>7</xdr:col>
                    <xdr:colOff>781050</xdr:colOff>
                    <xdr:row>182</xdr:row>
                    <xdr:rowOff>333375</xdr:rowOff>
                  </to>
                </anchor>
              </controlPr>
            </control>
          </mc:Choice>
        </mc:AlternateContent>
        <mc:AlternateContent xmlns:mc="http://schemas.openxmlformats.org/markup-compatibility/2006">
          <mc:Choice Requires="x14">
            <control shapeId="12371" r:id="rId68" name="Drop Down 83">
              <controlPr defaultSize="0" autoLine="0" autoPict="0">
                <anchor moveWithCells="1" sizeWithCells="1">
                  <from>
                    <xdr:col>3</xdr:col>
                    <xdr:colOff>47625</xdr:colOff>
                    <xdr:row>177</xdr:row>
                    <xdr:rowOff>28575</xdr:rowOff>
                  </from>
                  <to>
                    <xdr:col>7</xdr:col>
                    <xdr:colOff>781050</xdr:colOff>
                    <xdr:row>177</xdr:row>
                    <xdr:rowOff>342900</xdr:rowOff>
                  </to>
                </anchor>
              </controlPr>
            </control>
          </mc:Choice>
        </mc:AlternateContent>
        <mc:AlternateContent xmlns:mc="http://schemas.openxmlformats.org/markup-compatibility/2006">
          <mc:Choice Requires="x14">
            <control shapeId="12372" r:id="rId69" name="Drop Down 84">
              <controlPr defaultSize="0" autoLine="0" autoPict="0">
                <anchor moveWithCells="1" sizeWithCells="1">
                  <from>
                    <xdr:col>12</xdr:col>
                    <xdr:colOff>57150</xdr:colOff>
                    <xdr:row>177</xdr:row>
                    <xdr:rowOff>38100</xdr:rowOff>
                  </from>
                  <to>
                    <xdr:col>14</xdr:col>
                    <xdr:colOff>0</xdr:colOff>
                    <xdr:row>177</xdr:row>
                    <xdr:rowOff>447675</xdr:rowOff>
                  </to>
                </anchor>
              </controlPr>
            </control>
          </mc:Choice>
        </mc:AlternateContent>
        <mc:AlternateContent xmlns:mc="http://schemas.openxmlformats.org/markup-compatibility/2006">
          <mc:Choice Requires="x14">
            <control shapeId="12373" r:id="rId70" name="Drop Down 85">
              <controlPr defaultSize="0" autoLine="0" autoPict="0">
                <anchor moveWithCells="1" sizeWithCells="1">
                  <from>
                    <xdr:col>12</xdr:col>
                    <xdr:colOff>57150</xdr:colOff>
                    <xdr:row>178</xdr:row>
                    <xdr:rowOff>38100</xdr:rowOff>
                  </from>
                  <to>
                    <xdr:col>14</xdr:col>
                    <xdr:colOff>0</xdr:colOff>
                    <xdr:row>178</xdr:row>
                    <xdr:rowOff>447675</xdr:rowOff>
                  </to>
                </anchor>
              </controlPr>
            </control>
          </mc:Choice>
        </mc:AlternateContent>
        <mc:AlternateContent xmlns:mc="http://schemas.openxmlformats.org/markup-compatibility/2006">
          <mc:Choice Requires="x14">
            <control shapeId="12374" r:id="rId71" name="Drop Down 86">
              <controlPr defaultSize="0" autoLine="0" autoPict="0">
                <anchor moveWithCells="1" sizeWithCells="1">
                  <from>
                    <xdr:col>12</xdr:col>
                    <xdr:colOff>57150</xdr:colOff>
                    <xdr:row>179</xdr:row>
                    <xdr:rowOff>38100</xdr:rowOff>
                  </from>
                  <to>
                    <xdr:col>14</xdr:col>
                    <xdr:colOff>0</xdr:colOff>
                    <xdr:row>179</xdr:row>
                    <xdr:rowOff>447675</xdr:rowOff>
                  </to>
                </anchor>
              </controlPr>
            </control>
          </mc:Choice>
        </mc:AlternateContent>
        <mc:AlternateContent xmlns:mc="http://schemas.openxmlformats.org/markup-compatibility/2006">
          <mc:Choice Requires="x14">
            <control shapeId="12375" r:id="rId72" name="Drop Down 87">
              <controlPr defaultSize="0" autoLine="0" autoPict="0">
                <anchor moveWithCells="1" sizeWithCells="1">
                  <from>
                    <xdr:col>12</xdr:col>
                    <xdr:colOff>57150</xdr:colOff>
                    <xdr:row>180</xdr:row>
                    <xdr:rowOff>38100</xdr:rowOff>
                  </from>
                  <to>
                    <xdr:col>14</xdr:col>
                    <xdr:colOff>0</xdr:colOff>
                    <xdr:row>180</xdr:row>
                    <xdr:rowOff>447675</xdr:rowOff>
                  </to>
                </anchor>
              </controlPr>
            </control>
          </mc:Choice>
        </mc:AlternateContent>
        <mc:AlternateContent xmlns:mc="http://schemas.openxmlformats.org/markup-compatibility/2006">
          <mc:Choice Requires="x14">
            <control shapeId="12376" r:id="rId73" name="Drop Down 88">
              <controlPr defaultSize="0" autoLine="0" autoPict="0">
                <anchor moveWithCells="1" sizeWithCells="1">
                  <from>
                    <xdr:col>12</xdr:col>
                    <xdr:colOff>57150</xdr:colOff>
                    <xdr:row>181</xdr:row>
                    <xdr:rowOff>38100</xdr:rowOff>
                  </from>
                  <to>
                    <xdr:col>14</xdr:col>
                    <xdr:colOff>0</xdr:colOff>
                    <xdr:row>181</xdr:row>
                    <xdr:rowOff>447675</xdr:rowOff>
                  </to>
                </anchor>
              </controlPr>
            </control>
          </mc:Choice>
        </mc:AlternateContent>
        <mc:AlternateContent xmlns:mc="http://schemas.openxmlformats.org/markup-compatibility/2006">
          <mc:Choice Requires="x14">
            <control shapeId="12377" r:id="rId74" name="Drop Down 89">
              <controlPr defaultSize="0" autoLine="0" autoPict="0">
                <anchor moveWithCells="1" sizeWithCells="1">
                  <from>
                    <xdr:col>12</xdr:col>
                    <xdr:colOff>57150</xdr:colOff>
                    <xdr:row>182</xdr:row>
                    <xdr:rowOff>38100</xdr:rowOff>
                  </from>
                  <to>
                    <xdr:col>14</xdr:col>
                    <xdr:colOff>0</xdr:colOff>
                    <xdr:row>182</xdr:row>
                    <xdr:rowOff>447675</xdr:rowOff>
                  </to>
                </anchor>
              </controlPr>
            </control>
          </mc:Choice>
        </mc:AlternateContent>
        <mc:AlternateContent xmlns:mc="http://schemas.openxmlformats.org/markup-compatibility/2006">
          <mc:Choice Requires="x14">
            <control shapeId="12378" r:id="rId75" name="Drop Down 90">
              <controlPr defaultSize="0" autoLine="0" autoPict="0">
                <anchor moveWithCells="1" sizeWithCells="1">
                  <from>
                    <xdr:col>12</xdr:col>
                    <xdr:colOff>57150</xdr:colOff>
                    <xdr:row>191</xdr:row>
                    <xdr:rowOff>38100</xdr:rowOff>
                  </from>
                  <to>
                    <xdr:col>14</xdr:col>
                    <xdr:colOff>0</xdr:colOff>
                    <xdr:row>191</xdr:row>
                    <xdr:rowOff>447675</xdr:rowOff>
                  </to>
                </anchor>
              </controlPr>
            </control>
          </mc:Choice>
        </mc:AlternateContent>
        <mc:AlternateContent xmlns:mc="http://schemas.openxmlformats.org/markup-compatibility/2006">
          <mc:Choice Requires="x14">
            <control shapeId="12379" r:id="rId76" name="Drop Down 91">
              <controlPr defaultSize="0" autoLine="0" autoPict="0">
                <anchor moveWithCells="1" sizeWithCells="1">
                  <from>
                    <xdr:col>12</xdr:col>
                    <xdr:colOff>57150</xdr:colOff>
                    <xdr:row>192</xdr:row>
                    <xdr:rowOff>38100</xdr:rowOff>
                  </from>
                  <to>
                    <xdr:col>14</xdr:col>
                    <xdr:colOff>0</xdr:colOff>
                    <xdr:row>192</xdr:row>
                    <xdr:rowOff>447675</xdr:rowOff>
                  </to>
                </anchor>
              </controlPr>
            </control>
          </mc:Choice>
        </mc:AlternateContent>
        <mc:AlternateContent xmlns:mc="http://schemas.openxmlformats.org/markup-compatibility/2006">
          <mc:Choice Requires="x14">
            <control shapeId="12380" r:id="rId77" name="Drop Down 92">
              <controlPr defaultSize="0" autoLine="0" autoPict="0">
                <anchor moveWithCells="1" sizeWithCells="1">
                  <from>
                    <xdr:col>12</xdr:col>
                    <xdr:colOff>57150</xdr:colOff>
                    <xdr:row>193</xdr:row>
                    <xdr:rowOff>38100</xdr:rowOff>
                  </from>
                  <to>
                    <xdr:col>14</xdr:col>
                    <xdr:colOff>0</xdr:colOff>
                    <xdr:row>193</xdr:row>
                    <xdr:rowOff>447675</xdr:rowOff>
                  </to>
                </anchor>
              </controlPr>
            </control>
          </mc:Choice>
        </mc:AlternateContent>
        <mc:AlternateContent xmlns:mc="http://schemas.openxmlformats.org/markup-compatibility/2006">
          <mc:Choice Requires="x14">
            <control shapeId="12381" r:id="rId78" name="Drop Down 93">
              <controlPr defaultSize="0" autoLine="0" autoPict="0">
                <anchor moveWithCells="1" sizeWithCells="1">
                  <from>
                    <xdr:col>12</xdr:col>
                    <xdr:colOff>57150</xdr:colOff>
                    <xdr:row>194</xdr:row>
                    <xdr:rowOff>38100</xdr:rowOff>
                  </from>
                  <to>
                    <xdr:col>14</xdr:col>
                    <xdr:colOff>0</xdr:colOff>
                    <xdr:row>194</xdr:row>
                    <xdr:rowOff>447675</xdr:rowOff>
                  </to>
                </anchor>
              </controlPr>
            </control>
          </mc:Choice>
        </mc:AlternateContent>
        <mc:AlternateContent xmlns:mc="http://schemas.openxmlformats.org/markup-compatibility/2006">
          <mc:Choice Requires="x14">
            <control shapeId="12382" r:id="rId79" name="Drop Down 94">
              <controlPr defaultSize="0" autoLine="0" autoPict="0">
                <anchor moveWithCells="1" sizeWithCells="1">
                  <from>
                    <xdr:col>12</xdr:col>
                    <xdr:colOff>57150</xdr:colOff>
                    <xdr:row>195</xdr:row>
                    <xdr:rowOff>38100</xdr:rowOff>
                  </from>
                  <to>
                    <xdr:col>14</xdr:col>
                    <xdr:colOff>0</xdr:colOff>
                    <xdr:row>195</xdr:row>
                    <xdr:rowOff>447675</xdr:rowOff>
                  </to>
                </anchor>
              </controlPr>
            </control>
          </mc:Choice>
        </mc:AlternateContent>
        <mc:AlternateContent xmlns:mc="http://schemas.openxmlformats.org/markup-compatibility/2006">
          <mc:Choice Requires="x14">
            <control shapeId="12383" r:id="rId80" name="Drop Down 95">
              <controlPr defaultSize="0" autoLine="0" autoPict="0">
                <anchor moveWithCells="1" sizeWithCells="1">
                  <from>
                    <xdr:col>12</xdr:col>
                    <xdr:colOff>57150</xdr:colOff>
                    <xdr:row>196</xdr:row>
                    <xdr:rowOff>38100</xdr:rowOff>
                  </from>
                  <to>
                    <xdr:col>14</xdr:col>
                    <xdr:colOff>0</xdr:colOff>
                    <xdr:row>196</xdr:row>
                    <xdr:rowOff>447675</xdr:rowOff>
                  </to>
                </anchor>
              </controlPr>
            </control>
          </mc:Choice>
        </mc:AlternateContent>
        <mc:AlternateContent xmlns:mc="http://schemas.openxmlformats.org/markup-compatibility/2006">
          <mc:Choice Requires="x14">
            <control shapeId="12392" r:id="rId81" name="Drop Down 104">
              <controlPr defaultSize="0" autoLine="0" autoPict="0">
                <anchor moveWithCells="1" sizeWithCells="1">
                  <from>
                    <xdr:col>10</xdr:col>
                    <xdr:colOff>38100</xdr:colOff>
                    <xdr:row>177</xdr:row>
                    <xdr:rowOff>38100</xdr:rowOff>
                  </from>
                  <to>
                    <xdr:col>12</xdr:col>
                    <xdr:colOff>0</xdr:colOff>
                    <xdr:row>177</xdr:row>
                    <xdr:rowOff>447675</xdr:rowOff>
                  </to>
                </anchor>
              </controlPr>
            </control>
          </mc:Choice>
        </mc:AlternateContent>
        <mc:AlternateContent xmlns:mc="http://schemas.openxmlformats.org/markup-compatibility/2006">
          <mc:Choice Requires="x14">
            <control shapeId="12393" r:id="rId82" name="Drop Down 105">
              <controlPr defaultSize="0" autoLine="0" autoPict="0">
                <anchor moveWithCells="1" sizeWithCells="1">
                  <from>
                    <xdr:col>10</xdr:col>
                    <xdr:colOff>38100</xdr:colOff>
                    <xdr:row>178</xdr:row>
                    <xdr:rowOff>38100</xdr:rowOff>
                  </from>
                  <to>
                    <xdr:col>12</xdr:col>
                    <xdr:colOff>0</xdr:colOff>
                    <xdr:row>178</xdr:row>
                    <xdr:rowOff>447675</xdr:rowOff>
                  </to>
                </anchor>
              </controlPr>
            </control>
          </mc:Choice>
        </mc:AlternateContent>
        <mc:AlternateContent xmlns:mc="http://schemas.openxmlformats.org/markup-compatibility/2006">
          <mc:Choice Requires="x14">
            <control shapeId="12394" r:id="rId83" name="Drop Down 106">
              <controlPr defaultSize="0" autoLine="0" autoPict="0">
                <anchor moveWithCells="1" sizeWithCells="1">
                  <from>
                    <xdr:col>10</xdr:col>
                    <xdr:colOff>38100</xdr:colOff>
                    <xdr:row>179</xdr:row>
                    <xdr:rowOff>38100</xdr:rowOff>
                  </from>
                  <to>
                    <xdr:col>12</xdr:col>
                    <xdr:colOff>0</xdr:colOff>
                    <xdr:row>179</xdr:row>
                    <xdr:rowOff>447675</xdr:rowOff>
                  </to>
                </anchor>
              </controlPr>
            </control>
          </mc:Choice>
        </mc:AlternateContent>
        <mc:AlternateContent xmlns:mc="http://schemas.openxmlformats.org/markup-compatibility/2006">
          <mc:Choice Requires="x14">
            <control shapeId="12395" r:id="rId84" name="Drop Down 107">
              <controlPr defaultSize="0" autoLine="0" autoPict="0">
                <anchor moveWithCells="1" sizeWithCells="1">
                  <from>
                    <xdr:col>10</xdr:col>
                    <xdr:colOff>38100</xdr:colOff>
                    <xdr:row>180</xdr:row>
                    <xdr:rowOff>38100</xdr:rowOff>
                  </from>
                  <to>
                    <xdr:col>12</xdr:col>
                    <xdr:colOff>0</xdr:colOff>
                    <xdr:row>180</xdr:row>
                    <xdr:rowOff>447675</xdr:rowOff>
                  </to>
                </anchor>
              </controlPr>
            </control>
          </mc:Choice>
        </mc:AlternateContent>
        <mc:AlternateContent xmlns:mc="http://schemas.openxmlformats.org/markup-compatibility/2006">
          <mc:Choice Requires="x14">
            <control shapeId="12396" r:id="rId85" name="Drop Down 108">
              <controlPr defaultSize="0" autoLine="0" autoPict="0">
                <anchor moveWithCells="1" sizeWithCells="1">
                  <from>
                    <xdr:col>10</xdr:col>
                    <xdr:colOff>38100</xdr:colOff>
                    <xdr:row>182</xdr:row>
                    <xdr:rowOff>38100</xdr:rowOff>
                  </from>
                  <to>
                    <xdr:col>12</xdr:col>
                    <xdr:colOff>0</xdr:colOff>
                    <xdr:row>182</xdr:row>
                    <xdr:rowOff>447675</xdr:rowOff>
                  </to>
                </anchor>
              </controlPr>
            </control>
          </mc:Choice>
        </mc:AlternateContent>
        <mc:AlternateContent xmlns:mc="http://schemas.openxmlformats.org/markup-compatibility/2006">
          <mc:Choice Requires="x14">
            <control shapeId="12397" r:id="rId86" name="Drop Down 109">
              <controlPr defaultSize="0" autoLine="0" autoPict="0">
                <anchor moveWithCells="1" sizeWithCells="1">
                  <from>
                    <xdr:col>10</xdr:col>
                    <xdr:colOff>38100</xdr:colOff>
                    <xdr:row>191</xdr:row>
                    <xdr:rowOff>38100</xdr:rowOff>
                  </from>
                  <to>
                    <xdr:col>12</xdr:col>
                    <xdr:colOff>0</xdr:colOff>
                    <xdr:row>191</xdr:row>
                    <xdr:rowOff>447675</xdr:rowOff>
                  </to>
                </anchor>
              </controlPr>
            </control>
          </mc:Choice>
        </mc:AlternateContent>
        <mc:AlternateContent xmlns:mc="http://schemas.openxmlformats.org/markup-compatibility/2006">
          <mc:Choice Requires="x14">
            <control shapeId="12398" r:id="rId87" name="Drop Down 110">
              <controlPr defaultSize="0" autoLine="0" autoPict="0">
                <anchor moveWithCells="1" sizeWithCells="1">
                  <from>
                    <xdr:col>10</xdr:col>
                    <xdr:colOff>38100</xdr:colOff>
                    <xdr:row>192</xdr:row>
                    <xdr:rowOff>38100</xdr:rowOff>
                  </from>
                  <to>
                    <xdr:col>12</xdr:col>
                    <xdr:colOff>0</xdr:colOff>
                    <xdr:row>192</xdr:row>
                    <xdr:rowOff>447675</xdr:rowOff>
                  </to>
                </anchor>
              </controlPr>
            </control>
          </mc:Choice>
        </mc:AlternateContent>
        <mc:AlternateContent xmlns:mc="http://schemas.openxmlformats.org/markup-compatibility/2006">
          <mc:Choice Requires="x14">
            <control shapeId="12399" r:id="rId88" name="Drop Down 111">
              <controlPr defaultSize="0" autoLine="0" autoPict="0">
                <anchor moveWithCells="1" sizeWithCells="1">
                  <from>
                    <xdr:col>10</xdr:col>
                    <xdr:colOff>38100</xdr:colOff>
                    <xdr:row>193</xdr:row>
                    <xdr:rowOff>38100</xdr:rowOff>
                  </from>
                  <to>
                    <xdr:col>12</xdr:col>
                    <xdr:colOff>0</xdr:colOff>
                    <xdr:row>193</xdr:row>
                    <xdr:rowOff>447675</xdr:rowOff>
                  </to>
                </anchor>
              </controlPr>
            </control>
          </mc:Choice>
        </mc:AlternateContent>
        <mc:AlternateContent xmlns:mc="http://schemas.openxmlformats.org/markup-compatibility/2006">
          <mc:Choice Requires="x14">
            <control shapeId="12400" r:id="rId89" name="Drop Down 112">
              <controlPr defaultSize="0" autoLine="0" autoPict="0">
                <anchor moveWithCells="1" sizeWithCells="1">
                  <from>
                    <xdr:col>10</xdr:col>
                    <xdr:colOff>38100</xdr:colOff>
                    <xdr:row>194</xdr:row>
                    <xdr:rowOff>38100</xdr:rowOff>
                  </from>
                  <to>
                    <xdr:col>12</xdr:col>
                    <xdr:colOff>0</xdr:colOff>
                    <xdr:row>194</xdr:row>
                    <xdr:rowOff>447675</xdr:rowOff>
                  </to>
                </anchor>
              </controlPr>
            </control>
          </mc:Choice>
        </mc:AlternateContent>
        <mc:AlternateContent xmlns:mc="http://schemas.openxmlformats.org/markup-compatibility/2006">
          <mc:Choice Requires="x14">
            <control shapeId="12401" r:id="rId90" name="Drop Down 113">
              <controlPr defaultSize="0" autoLine="0" autoPict="0">
                <anchor moveWithCells="1" sizeWithCells="1">
                  <from>
                    <xdr:col>10</xdr:col>
                    <xdr:colOff>38100</xdr:colOff>
                    <xdr:row>195</xdr:row>
                    <xdr:rowOff>38100</xdr:rowOff>
                  </from>
                  <to>
                    <xdr:col>12</xdr:col>
                    <xdr:colOff>0</xdr:colOff>
                    <xdr:row>195</xdr:row>
                    <xdr:rowOff>447675</xdr:rowOff>
                  </to>
                </anchor>
              </controlPr>
            </control>
          </mc:Choice>
        </mc:AlternateContent>
        <mc:AlternateContent xmlns:mc="http://schemas.openxmlformats.org/markup-compatibility/2006">
          <mc:Choice Requires="x14">
            <control shapeId="12402" r:id="rId91" name="Drop Down 114">
              <controlPr defaultSize="0" autoLine="0" autoPict="0">
                <anchor moveWithCells="1" sizeWithCells="1">
                  <from>
                    <xdr:col>10</xdr:col>
                    <xdr:colOff>38100</xdr:colOff>
                    <xdr:row>196</xdr:row>
                    <xdr:rowOff>38100</xdr:rowOff>
                  </from>
                  <to>
                    <xdr:col>12</xdr:col>
                    <xdr:colOff>0</xdr:colOff>
                    <xdr:row>196</xdr:row>
                    <xdr:rowOff>447675</xdr:rowOff>
                  </to>
                </anchor>
              </controlPr>
            </control>
          </mc:Choice>
        </mc:AlternateContent>
        <mc:AlternateContent xmlns:mc="http://schemas.openxmlformats.org/markup-compatibility/2006">
          <mc:Choice Requires="x14">
            <control shapeId="12403" r:id="rId92" name="Drop Down 115">
              <controlPr defaultSize="0" autoLine="0" autoPict="0">
                <anchor moveWithCells="1" sizeWithCells="1">
                  <from>
                    <xdr:col>10</xdr:col>
                    <xdr:colOff>38100</xdr:colOff>
                    <xdr:row>181</xdr:row>
                    <xdr:rowOff>38100</xdr:rowOff>
                  </from>
                  <to>
                    <xdr:col>12</xdr:col>
                    <xdr:colOff>0</xdr:colOff>
                    <xdr:row>181</xdr:row>
                    <xdr:rowOff>447675</xdr:rowOff>
                  </to>
                </anchor>
              </controlPr>
            </control>
          </mc:Choice>
        </mc:AlternateContent>
        <mc:AlternateContent xmlns:mc="http://schemas.openxmlformats.org/markup-compatibility/2006">
          <mc:Choice Requires="x14">
            <control shapeId="12408" r:id="rId93" name="Drop Down 120">
              <controlPr defaultSize="0" autoLine="0" autoPict="0">
                <anchor moveWithCells="1" sizeWithCells="1">
                  <from>
                    <xdr:col>3</xdr:col>
                    <xdr:colOff>47625</xdr:colOff>
                    <xdr:row>287</xdr:row>
                    <xdr:rowOff>28575</xdr:rowOff>
                  </from>
                  <to>
                    <xdr:col>7</xdr:col>
                    <xdr:colOff>781050</xdr:colOff>
                    <xdr:row>287</xdr:row>
                    <xdr:rowOff>333375</xdr:rowOff>
                  </to>
                </anchor>
              </controlPr>
            </control>
          </mc:Choice>
        </mc:AlternateContent>
        <mc:AlternateContent xmlns:mc="http://schemas.openxmlformats.org/markup-compatibility/2006">
          <mc:Choice Requires="x14">
            <control shapeId="12409" r:id="rId94" name="Drop Down 121">
              <controlPr defaultSize="0" autoLine="0" autoPict="0">
                <anchor moveWithCells="1" sizeWithCells="1">
                  <from>
                    <xdr:col>3</xdr:col>
                    <xdr:colOff>47625</xdr:colOff>
                    <xdr:row>285</xdr:row>
                    <xdr:rowOff>28575</xdr:rowOff>
                  </from>
                  <to>
                    <xdr:col>7</xdr:col>
                    <xdr:colOff>781050</xdr:colOff>
                    <xdr:row>285</xdr:row>
                    <xdr:rowOff>333375</xdr:rowOff>
                  </to>
                </anchor>
              </controlPr>
            </control>
          </mc:Choice>
        </mc:AlternateContent>
        <mc:AlternateContent xmlns:mc="http://schemas.openxmlformats.org/markup-compatibility/2006">
          <mc:Choice Requires="x14">
            <control shapeId="12410" r:id="rId95" name="Drop Down 122">
              <controlPr defaultSize="0" autoLine="0" autoPict="0">
                <anchor moveWithCells="1" sizeWithCells="1">
                  <from>
                    <xdr:col>3</xdr:col>
                    <xdr:colOff>47625</xdr:colOff>
                    <xdr:row>288</xdr:row>
                    <xdr:rowOff>28575</xdr:rowOff>
                  </from>
                  <to>
                    <xdr:col>7</xdr:col>
                    <xdr:colOff>781050</xdr:colOff>
                    <xdr:row>288</xdr:row>
                    <xdr:rowOff>333375</xdr:rowOff>
                  </to>
                </anchor>
              </controlPr>
            </control>
          </mc:Choice>
        </mc:AlternateContent>
        <mc:AlternateContent xmlns:mc="http://schemas.openxmlformats.org/markup-compatibility/2006">
          <mc:Choice Requires="x14">
            <control shapeId="12411" r:id="rId96" name="Drop Down 123">
              <controlPr defaultSize="0" autoLine="0" autoPict="0">
                <anchor moveWithCells="1" sizeWithCells="1">
                  <from>
                    <xdr:col>3</xdr:col>
                    <xdr:colOff>47625</xdr:colOff>
                    <xdr:row>289</xdr:row>
                    <xdr:rowOff>28575</xdr:rowOff>
                  </from>
                  <to>
                    <xdr:col>7</xdr:col>
                    <xdr:colOff>781050</xdr:colOff>
                    <xdr:row>289</xdr:row>
                    <xdr:rowOff>333375</xdr:rowOff>
                  </to>
                </anchor>
              </controlPr>
            </control>
          </mc:Choice>
        </mc:AlternateContent>
        <mc:AlternateContent xmlns:mc="http://schemas.openxmlformats.org/markup-compatibility/2006">
          <mc:Choice Requires="x14">
            <control shapeId="12412" r:id="rId97" name="Drop Down 124">
              <controlPr defaultSize="0" autoLine="0" autoPict="0">
                <anchor moveWithCells="1" sizeWithCells="1">
                  <from>
                    <xdr:col>3</xdr:col>
                    <xdr:colOff>47625</xdr:colOff>
                    <xdr:row>290</xdr:row>
                    <xdr:rowOff>28575</xdr:rowOff>
                  </from>
                  <to>
                    <xdr:col>7</xdr:col>
                    <xdr:colOff>781050</xdr:colOff>
                    <xdr:row>290</xdr:row>
                    <xdr:rowOff>333375</xdr:rowOff>
                  </to>
                </anchor>
              </controlPr>
            </control>
          </mc:Choice>
        </mc:AlternateContent>
        <mc:AlternateContent xmlns:mc="http://schemas.openxmlformats.org/markup-compatibility/2006">
          <mc:Choice Requires="x14">
            <control shapeId="12413" r:id="rId98" name="Drop Down 125">
              <controlPr defaultSize="0" autoLine="0" autoPict="0">
                <anchor moveWithCells="1" sizeWithCells="1">
                  <from>
                    <xdr:col>3</xdr:col>
                    <xdr:colOff>47625</xdr:colOff>
                    <xdr:row>291</xdr:row>
                    <xdr:rowOff>28575</xdr:rowOff>
                  </from>
                  <to>
                    <xdr:col>7</xdr:col>
                    <xdr:colOff>781050</xdr:colOff>
                    <xdr:row>291</xdr:row>
                    <xdr:rowOff>333375</xdr:rowOff>
                  </to>
                </anchor>
              </controlPr>
            </control>
          </mc:Choice>
        </mc:AlternateContent>
        <mc:AlternateContent xmlns:mc="http://schemas.openxmlformats.org/markup-compatibility/2006">
          <mc:Choice Requires="x14">
            <control shapeId="12414" r:id="rId99" name="Drop Down 126">
              <controlPr defaultSize="0" autoLine="0" autoPict="0">
                <anchor moveWithCells="1" sizeWithCells="1">
                  <from>
                    <xdr:col>3</xdr:col>
                    <xdr:colOff>47625</xdr:colOff>
                    <xdr:row>286</xdr:row>
                    <xdr:rowOff>28575</xdr:rowOff>
                  </from>
                  <to>
                    <xdr:col>7</xdr:col>
                    <xdr:colOff>781050</xdr:colOff>
                    <xdr:row>286</xdr:row>
                    <xdr:rowOff>333375</xdr:rowOff>
                  </to>
                </anchor>
              </controlPr>
            </control>
          </mc:Choice>
        </mc:AlternateContent>
        <mc:AlternateContent xmlns:mc="http://schemas.openxmlformats.org/markup-compatibility/2006">
          <mc:Choice Requires="x14">
            <control shapeId="12415" r:id="rId100" name="Drop Down 127">
              <controlPr defaultSize="0" autoLine="0" autoPict="0">
                <anchor moveWithCells="1" sizeWithCells="1">
                  <from>
                    <xdr:col>3</xdr:col>
                    <xdr:colOff>47625</xdr:colOff>
                    <xdr:row>280</xdr:row>
                    <xdr:rowOff>28575</xdr:rowOff>
                  </from>
                  <to>
                    <xdr:col>7</xdr:col>
                    <xdr:colOff>781050</xdr:colOff>
                    <xdr:row>280</xdr:row>
                    <xdr:rowOff>333375</xdr:rowOff>
                  </to>
                </anchor>
              </controlPr>
            </control>
          </mc:Choice>
        </mc:AlternateContent>
        <mc:AlternateContent xmlns:mc="http://schemas.openxmlformats.org/markup-compatibility/2006">
          <mc:Choice Requires="x14">
            <control shapeId="12416" r:id="rId101" name="Drop Down 128">
              <controlPr defaultSize="0" autoLine="0" autoPict="0">
                <anchor moveWithCells="1" sizeWithCells="1">
                  <from>
                    <xdr:col>3</xdr:col>
                    <xdr:colOff>47625</xdr:colOff>
                    <xdr:row>278</xdr:row>
                    <xdr:rowOff>28575</xdr:rowOff>
                  </from>
                  <to>
                    <xdr:col>7</xdr:col>
                    <xdr:colOff>781050</xdr:colOff>
                    <xdr:row>278</xdr:row>
                    <xdr:rowOff>333375</xdr:rowOff>
                  </to>
                </anchor>
              </controlPr>
            </control>
          </mc:Choice>
        </mc:AlternateContent>
        <mc:AlternateContent xmlns:mc="http://schemas.openxmlformats.org/markup-compatibility/2006">
          <mc:Choice Requires="x14">
            <control shapeId="12417" r:id="rId102" name="Drop Down 129">
              <controlPr defaultSize="0" autoLine="0" autoPict="0">
                <anchor moveWithCells="1" sizeWithCells="1">
                  <from>
                    <xdr:col>3</xdr:col>
                    <xdr:colOff>47625</xdr:colOff>
                    <xdr:row>281</xdr:row>
                    <xdr:rowOff>28575</xdr:rowOff>
                  </from>
                  <to>
                    <xdr:col>7</xdr:col>
                    <xdr:colOff>781050</xdr:colOff>
                    <xdr:row>281</xdr:row>
                    <xdr:rowOff>333375</xdr:rowOff>
                  </to>
                </anchor>
              </controlPr>
            </control>
          </mc:Choice>
        </mc:AlternateContent>
        <mc:AlternateContent xmlns:mc="http://schemas.openxmlformats.org/markup-compatibility/2006">
          <mc:Choice Requires="x14">
            <control shapeId="12418" r:id="rId103" name="Drop Down 130">
              <controlPr defaultSize="0" autoLine="0" autoPict="0">
                <anchor moveWithCells="1" sizeWithCells="1">
                  <from>
                    <xdr:col>3</xdr:col>
                    <xdr:colOff>47625</xdr:colOff>
                    <xdr:row>282</xdr:row>
                    <xdr:rowOff>28575</xdr:rowOff>
                  </from>
                  <to>
                    <xdr:col>7</xdr:col>
                    <xdr:colOff>781050</xdr:colOff>
                    <xdr:row>282</xdr:row>
                    <xdr:rowOff>333375</xdr:rowOff>
                  </to>
                </anchor>
              </controlPr>
            </control>
          </mc:Choice>
        </mc:AlternateContent>
        <mc:AlternateContent xmlns:mc="http://schemas.openxmlformats.org/markup-compatibility/2006">
          <mc:Choice Requires="x14">
            <control shapeId="12421" r:id="rId104" name="Drop Down 133">
              <controlPr defaultSize="0" autoLine="0" autoPict="0">
                <anchor moveWithCells="1" sizeWithCells="1">
                  <from>
                    <xdr:col>3</xdr:col>
                    <xdr:colOff>47625</xdr:colOff>
                    <xdr:row>279</xdr:row>
                    <xdr:rowOff>28575</xdr:rowOff>
                  </from>
                  <to>
                    <xdr:col>7</xdr:col>
                    <xdr:colOff>781050</xdr:colOff>
                    <xdr:row>279</xdr:row>
                    <xdr:rowOff>342900</xdr:rowOff>
                  </to>
                </anchor>
              </controlPr>
            </control>
          </mc:Choice>
        </mc:AlternateContent>
        <mc:AlternateContent xmlns:mc="http://schemas.openxmlformats.org/markup-compatibility/2006">
          <mc:Choice Requires="x14">
            <control shapeId="12422" r:id="rId105" name="Drop Down 134">
              <controlPr defaultSize="0" autoLine="0" autoPict="0">
                <anchor moveWithCells="1" sizeWithCells="1">
                  <from>
                    <xdr:col>12</xdr:col>
                    <xdr:colOff>57150</xdr:colOff>
                    <xdr:row>279</xdr:row>
                    <xdr:rowOff>38100</xdr:rowOff>
                  </from>
                  <to>
                    <xdr:col>14</xdr:col>
                    <xdr:colOff>0</xdr:colOff>
                    <xdr:row>279</xdr:row>
                    <xdr:rowOff>447675</xdr:rowOff>
                  </to>
                </anchor>
              </controlPr>
            </control>
          </mc:Choice>
        </mc:AlternateContent>
        <mc:AlternateContent xmlns:mc="http://schemas.openxmlformats.org/markup-compatibility/2006">
          <mc:Choice Requires="x14">
            <control shapeId="12423" r:id="rId106" name="Drop Down 135">
              <controlPr defaultSize="0" autoLine="0" autoPict="0">
                <anchor moveWithCells="1" sizeWithCells="1">
                  <from>
                    <xdr:col>12</xdr:col>
                    <xdr:colOff>57150</xdr:colOff>
                    <xdr:row>280</xdr:row>
                    <xdr:rowOff>38100</xdr:rowOff>
                  </from>
                  <to>
                    <xdr:col>14</xdr:col>
                    <xdr:colOff>0</xdr:colOff>
                    <xdr:row>280</xdr:row>
                    <xdr:rowOff>447675</xdr:rowOff>
                  </to>
                </anchor>
              </controlPr>
            </control>
          </mc:Choice>
        </mc:AlternateContent>
        <mc:AlternateContent xmlns:mc="http://schemas.openxmlformats.org/markup-compatibility/2006">
          <mc:Choice Requires="x14">
            <control shapeId="12424" r:id="rId107" name="Drop Down 136">
              <controlPr defaultSize="0" autoLine="0" autoPict="0">
                <anchor moveWithCells="1" sizeWithCells="1">
                  <from>
                    <xdr:col>12</xdr:col>
                    <xdr:colOff>57150</xdr:colOff>
                    <xdr:row>281</xdr:row>
                    <xdr:rowOff>38100</xdr:rowOff>
                  </from>
                  <to>
                    <xdr:col>14</xdr:col>
                    <xdr:colOff>0</xdr:colOff>
                    <xdr:row>281</xdr:row>
                    <xdr:rowOff>447675</xdr:rowOff>
                  </to>
                </anchor>
              </controlPr>
            </control>
          </mc:Choice>
        </mc:AlternateContent>
        <mc:AlternateContent xmlns:mc="http://schemas.openxmlformats.org/markup-compatibility/2006">
          <mc:Choice Requires="x14">
            <control shapeId="12425" r:id="rId108" name="Drop Down 137">
              <controlPr defaultSize="0" autoLine="0" autoPict="0">
                <anchor moveWithCells="1" sizeWithCells="1">
                  <from>
                    <xdr:col>12</xdr:col>
                    <xdr:colOff>57150</xdr:colOff>
                    <xdr:row>282</xdr:row>
                    <xdr:rowOff>38100</xdr:rowOff>
                  </from>
                  <to>
                    <xdr:col>14</xdr:col>
                    <xdr:colOff>0</xdr:colOff>
                    <xdr:row>282</xdr:row>
                    <xdr:rowOff>447675</xdr:rowOff>
                  </to>
                </anchor>
              </controlPr>
            </control>
          </mc:Choice>
        </mc:AlternateContent>
        <mc:AlternateContent xmlns:mc="http://schemas.openxmlformats.org/markup-compatibility/2006">
          <mc:Choice Requires="x14">
            <control shapeId="12428" r:id="rId109" name="Drop Down 140">
              <controlPr defaultSize="0" autoLine="0" autoPict="0">
                <anchor moveWithCells="1" sizeWithCells="1">
                  <from>
                    <xdr:col>12</xdr:col>
                    <xdr:colOff>57150</xdr:colOff>
                    <xdr:row>286</xdr:row>
                    <xdr:rowOff>38100</xdr:rowOff>
                  </from>
                  <to>
                    <xdr:col>14</xdr:col>
                    <xdr:colOff>0</xdr:colOff>
                    <xdr:row>286</xdr:row>
                    <xdr:rowOff>447675</xdr:rowOff>
                  </to>
                </anchor>
              </controlPr>
            </control>
          </mc:Choice>
        </mc:AlternateContent>
        <mc:AlternateContent xmlns:mc="http://schemas.openxmlformats.org/markup-compatibility/2006">
          <mc:Choice Requires="x14">
            <control shapeId="12429" r:id="rId110" name="Drop Down 141">
              <controlPr defaultSize="0" autoLine="0" autoPict="0">
                <anchor moveWithCells="1" sizeWithCells="1">
                  <from>
                    <xdr:col>12</xdr:col>
                    <xdr:colOff>57150</xdr:colOff>
                    <xdr:row>287</xdr:row>
                    <xdr:rowOff>38100</xdr:rowOff>
                  </from>
                  <to>
                    <xdr:col>14</xdr:col>
                    <xdr:colOff>0</xdr:colOff>
                    <xdr:row>287</xdr:row>
                    <xdr:rowOff>447675</xdr:rowOff>
                  </to>
                </anchor>
              </controlPr>
            </control>
          </mc:Choice>
        </mc:AlternateContent>
        <mc:AlternateContent xmlns:mc="http://schemas.openxmlformats.org/markup-compatibility/2006">
          <mc:Choice Requires="x14">
            <control shapeId="12430" r:id="rId111" name="Drop Down 142">
              <controlPr defaultSize="0" autoLine="0" autoPict="0">
                <anchor moveWithCells="1" sizeWithCells="1">
                  <from>
                    <xdr:col>12</xdr:col>
                    <xdr:colOff>57150</xdr:colOff>
                    <xdr:row>288</xdr:row>
                    <xdr:rowOff>38100</xdr:rowOff>
                  </from>
                  <to>
                    <xdr:col>14</xdr:col>
                    <xdr:colOff>0</xdr:colOff>
                    <xdr:row>288</xdr:row>
                    <xdr:rowOff>447675</xdr:rowOff>
                  </to>
                </anchor>
              </controlPr>
            </control>
          </mc:Choice>
        </mc:AlternateContent>
        <mc:AlternateContent xmlns:mc="http://schemas.openxmlformats.org/markup-compatibility/2006">
          <mc:Choice Requires="x14">
            <control shapeId="12431" r:id="rId112" name="Drop Down 143">
              <controlPr defaultSize="0" autoLine="0" autoPict="0">
                <anchor moveWithCells="1" sizeWithCells="1">
                  <from>
                    <xdr:col>12</xdr:col>
                    <xdr:colOff>57150</xdr:colOff>
                    <xdr:row>289</xdr:row>
                    <xdr:rowOff>38100</xdr:rowOff>
                  </from>
                  <to>
                    <xdr:col>14</xdr:col>
                    <xdr:colOff>0</xdr:colOff>
                    <xdr:row>289</xdr:row>
                    <xdr:rowOff>447675</xdr:rowOff>
                  </to>
                </anchor>
              </controlPr>
            </control>
          </mc:Choice>
        </mc:AlternateContent>
        <mc:AlternateContent xmlns:mc="http://schemas.openxmlformats.org/markup-compatibility/2006">
          <mc:Choice Requires="x14">
            <control shapeId="12432" r:id="rId113" name="Drop Down 144">
              <controlPr defaultSize="0" autoLine="0" autoPict="0">
                <anchor moveWithCells="1" sizeWithCells="1">
                  <from>
                    <xdr:col>12</xdr:col>
                    <xdr:colOff>57150</xdr:colOff>
                    <xdr:row>290</xdr:row>
                    <xdr:rowOff>38100</xdr:rowOff>
                  </from>
                  <to>
                    <xdr:col>14</xdr:col>
                    <xdr:colOff>0</xdr:colOff>
                    <xdr:row>290</xdr:row>
                    <xdr:rowOff>447675</xdr:rowOff>
                  </to>
                </anchor>
              </controlPr>
            </control>
          </mc:Choice>
        </mc:AlternateContent>
        <mc:AlternateContent xmlns:mc="http://schemas.openxmlformats.org/markup-compatibility/2006">
          <mc:Choice Requires="x14">
            <control shapeId="12433" r:id="rId114" name="Drop Down 145">
              <controlPr defaultSize="0" autoLine="0" autoPict="0">
                <anchor moveWithCells="1" sizeWithCells="1">
                  <from>
                    <xdr:col>12</xdr:col>
                    <xdr:colOff>57150</xdr:colOff>
                    <xdr:row>291</xdr:row>
                    <xdr:rowOff>38100</xdr:rowOff>
                  </from>
                  <to>
                    <xdr:col>14</xdr:col>
                    <xdr:colOff>0</xdr:colOff>
                    <xdr:row>291</xdr:row>
                    <xdr:rowOff>447675</xdr:rowOff>
                  </to>
                </anchor>
              </controlPr>
            </control>
          </mc:Choice>
        </mc:AlternateContent>
        <mc:AlternateContent xmlns:mc="http://schemas.openxmlformats.org/markup-compatibility/2006">
          <mc:Choice Requires="x14">
            <control shapeId="12438" r:id="rId115" name="Drop Down 150">
              <controlPr defaultSize="0" autoLine="0" autoPict="0">
                <anchor moveWithCells="1" sizeWithCells="1">
                  <from>
                    <xdr:col>10</xdr:col>
                    <xdr:colOff>38100</xdr:colOff>
                    <xdr:row>279</xdr:row>
                    <xdr:rowOff>38100</xdr:rowOff>
                  </from>
                  <to>
                    <xdr:col>12</xdr:col>
                    <xdr:colOff>0</xdr:colOff>
                    <xdr:row>279</xdr:row>
                    <xdr:rowOff>447675</xdr:rowOff>
                  </to>
                </anchor>
              </controlPr>
            </control>
          </mc:Choice>
        </mc:AlternateContent>
        <mc:AlternateContent xmlns:mc="http://schemas.openxmlformats.org/markup-compatibility/2006">
          <mc:Choice Requires="x14">
            <control shapeId="12439" r:id="rId116" name="Drop Down 151">
              <controlPr defaultSize="0" autoLine="0" autoPict="0">
                <anchor moveWithCells="1" sizeWithCells="1">
                  <from>
                    <xdr:col>10</xdr:col>
                    <xdr:colOff>38100</xdr:colOff>
                    <xdr:row>280</xdr:row>
                    <xdr:rowOff>38100</xdr:rowOff>
                  </from>
                  <to>
                    <xdr:col>12</xdr:col>
                    <xdr:colOff>0</xdr:colOff>
                    <xdr:row>280</xdr:row>
                    <xdr:rowOff>447675</xdr:rowOff>
                  </to>
                </anchor>
              </controlPr>
            </control>
          </mc:Choice>
        </mc:AlternateContent>
        <mc:AlternateContent xmlns:mc="http://schemas.openxmlformats.org/markup-compatibility/2006">
          <mc:Choice Requires="x14">
            <control shapeId="12440" r:id="rId117" name="Drop Down 152">
              <controlPr defaultSize="0" autoLine="0" autoPict="0">
                <anchor moveWithCells="1" sizeWithCells="1">
                  <from>
                    <xdr:col>10</xdr:col>
                    <xdr:colOff>38100</xdr:colOff>
                    <xdr:row>281</xdr:row>
                    <xdr:rowOff>38100</xdr:rowOff>
                  </from>
                  <to>
                    <xdr:col>12</xdr:col>
                    <xdr:colOff>0</xdr:colOff>
                    <xdr:row>281</xdr:row>
                    <xdr:rowOff>447675</xdr:rowOff>
                  </to>
                </anchor>
              </controlPr>
            </control>
          </mc:Choice>
        </mc:AlternateContent>
        <mc:AlternateContent xmlns:mc="http://schemas.openxmlformats.org/markup-compatibility/2006">
          <mc:Choice Requires="x14">
            <control shapeId="12441" r:id="rId118" name="Drop Down 153">
              <controlPr defaultSize="0" autoLine="0" autoPict="0">
                <anchor moveWithCells="1" sizeWithCells="1">
                  <from>
                    <xdr:col>10</xdr:col>
                    <xdr:colOff>38100</xdr:colOff>
                    <xdr:row>282</xdr:row>
                    <xdr:rowOff>38100</xdr:rowOff>
                  </from>
                  <to>
                    <xdr:col>12</xdr:col>
                    <xdr:colOff>0</xdr:colOff>
                    <xdr:row>282</xdr:row>
                    <xdr:rowOff>447675</xdr:rowOff>
                  </to>
                </anchor>
              </controlPr>
            </control>
          </mc:Choice>
        </mc:AlternateContent>
        <mc:AlternateContent xmlns:mc="http://schemas.openxmlformats.org/markup-compatibility/2006">
          <mc:Choice Requires="x14">
            <control shapeId="12443" r:id="rId119" name="Drop Down 155">
              <controlPr defaultSize="0" autoLine="0" autoPict="0">
                <anchor moveWithCells="1" sizeWithCells="1">
                  <from>
                    <xdr:col>10</xdr:col>
                    <xdr:colOff>38100</xdr:colOff>
                    <xdr:row>286</xdr:row>
                    <xdr:rowOff>38100</xdr:rowOff>
                  </from>
                  <to>
                    <xdr:col>12</xdr:col>
                    <xdr:colOff>0</xdr:colOff>
                    <xdr:row>286</xdr:row>
                    <xdr:rowOff>447675</xdr:rowOff>
                  </to>
                </anchor>
              </controlPr>
            </control>
          </mc:Choice>
        </mc:AlternateContent>
        <mc:AlternateContent xmlns:mc="http://schemas.openxmlformats.org/markup-compatibility/2006">
          <mc:Choice Requires="x14">
            <control shapeId="12444" r:id="rId120" name="Drop Down 156">
              <controlPr defaultSize="0" autoLine="0" autoPict="0">
                <anchor moveWithCells="1" sizeWithCells="1">
                  <from>
                    <xdr:col>10</xdr:col>
                    <xdr:colOff>38100</xdr:colOff>
                    <xdr:row>287</xdr:row>
                    <xdr:rowOff>38100</xdr:rowOff>
                  </from>
                  <to>
                    <xdr:col>12</xdr:col>
                    <xdr:colOff>0</xdr:colOff>
                    <xdr:row>287</xdr:row>
                    <xdr:rowOff>447675</xdr:rowOff>
                  </to>
                </anchor>
              </controlPr>
            </control>
          </mc:Choice>
        </mc:AlternateContent>
        <mc:AlternateContent xmlns:mc="http://schemas.openxmlformats.org/markup-compatibility/2006">
          <mc:Choice Requires="x14">
            <control shapeId="12445" r:id="rId121" name="Drop Down 157">
              <controlPr defaultSize="0" autoLine="0" autoPict="0">
                <anchor moveWithCells="1" sizeWithCells="1">
                  <from>
                    <xdr:col>10</xdr:col>
                    <xdr:colOff>38100</xdr:colOff>
                    <xdr:row>288</xdr:row>
                    <xdr:rowOff>38100</xdr:rowOff>
                  </from>
                  <to>
                    <xdr:col>12</xdr:col>
                    <xdr:colOff>0</xdr:colOff>
                    <xdr:row>288</xdr:row>
                    <xdr:rowOff>447675</xdr:rowOff>
                  </to>
                </anchor>
              </controlPr>
            </control>
          </mc:Choice>
        </mc:AlternateContent>
        <mc:AlternateContent xmlns:mc="http://schemas.openxmlformats.org/markup-compatibility/2006">
          <mc:Choice Requires="x14">
            <control shapeId="12446" r:id="rId122" name="Drop Down 158">
              <controlPr defaultSize="0" autoLine="0" autoPict="0">
                <anchor moveWithCells="1" sizeWithCells="1">
                  <from>
                    <xdr:col>10</xdr:col>
                    <xdr:colOff>38100</xdr:colOff>
                    <xdr:row>289</xdr:row>
                    <xdr:rowOff>38100</xdr:rowOff>
                  </from>
                  <to>
                    <xdr:col>12</xdr:col>
                    <xdr:colOff>0</xdr:colOff>
                    <xdr:row>289</xdr:row>
                    <xdr:rowOff>447675</xdr:rowOff>
                  </to>
                </anchor>
              </controlPr>
            </control>
          </mc:Choice>
        </mc:AlternateContent>
        <mc:AlternateContent xmlns:mc="http://schemas.openxmlformats.org/markup-compatibility/2006">
          <mc:Choice Requires="x14">
            <control shapeId="12447" r:id="rId123" name="Drop Down 159">
              <controlPr defaultSize="0" autoLine="0" autoPict="0">
                <anchor moveWithCells="1" sizeWithCells="1">
                  <from>
                    <xdr:col>10</xdr:col>
                    <xdr:colOff>38100</xdr:colOff>
                    <xdr:row>290</xdr:row>
                    <xdr:rowOff>38100</xdr:rowOff>
                  </from>
                  <to>
                    <xdr:col>12</xdr:col>
                    <xdr:colOff>0</xdr:colOff>
                    <xdr:row>290</xdr:row>
                    <xdr:rowOff>447675</xdr:rowOff>
                  </to>
                </anchor>
              </controlPr>
            </control>
          </mc:Choice>
        </mc:AlternateContent>
        <mc:AlternateContent xmlns:mc="http://schemas.openxmlformats.org/markup-compatibility/2006">
          <mc:Choice Requires="x14">
            <control shapeId="12448" r:id="rId124" name="Drop Down 160">
              <controlPr defaultSize="0" autoLine="0" autoPict="0">
                <anchor moveWithCells="1" sizeWithCells="1">
                  <from>
                    <xdr:col>10</xdr:col>
                    <xdr:colOff>38100</xdr:colOff>
                    <xdr:row>291</xdr:row>
                    <xdr:rowOff>38100</xdr:rowOff>
                  </from>
                  <to>
                    <xdr:col>12</xdr:col>
                    <xdr:colOff>0</xdr:colOff>
                    <xdr:row>291</xdr:row>
                    <xdr:rowOff>447675</xdr:rowOff>
                  </to>
                </anchor>
              </controlPr>
            </control>
          </mc:Choice>
        </mc:AlternateContent>
        <mc:AlternateContent xmlns:mc="http://schemas.openxmlformats.org/markup-compatibility/2006">
          <mc:Choice Requires="x14">
            <control shapeId="12521" r:id="rId125" name="Drop Down 233">
              <controlPr defaultSize="0" autoLine="0" autoPict="0">
                <anchor moveWithCells="1" sizeWithCells="1">
                  <from>
                    <xdr:col>3</xdr:col>
                    <xdr:colOff>47625</xdr:colOff>
                    <xdr:row>379</xdr:row>
                    <xdr:rowOff>28575</xdr:rowOff>
                  </from>
                  <to>
                    <xdr:col>7</xdr:col>
                    <xdr:colOff>781050</xdr:colOff>
                    <xdr:row>379</xdr:row>
                    <xdr:rowOff>333375</xdr:rowOff>
                  </to>
                </anchor>
              </controlPr>
            </control>
          </mc:Choice>
        </mc:AlternateContent>
        <mc:AlternateContent xmlns:mc="http://schemas.openxmlformats.org/markup-compatibility/2006">
          <mc:Choice Requires="x14">
            <control shapeId="12522" r:id="rId126" name="Drop Down 234">
              <controlPr defaultSize="0" autoLine="0" autoPict="0">
                <anchor moveWithCells="1" sizeWithCells="1">
                  <from>
                    <xdr:col>3</xdr:col>
                    <xdr:colOff>47625</xdr:colOff>
                    <xdr:row>377</xdr:row>
                    <xdr:rowOff>28575</xdr:rowOff>
                  </from>
                  <to>
                    <xdr:col>7</xdr:col>
                    <xdr:colOff>781050</xdr:colOff>
                    <xdr:row>377</xdr:row>
                    <xdr:rowOff>333375</xdr:rowOff>
                  </to>
                </anchor>
              </controlPr>
            </control>
          </mc:Choice>
        </mc:AlternateContent>
        <mc:AlternateContent xmlns:mc="http://schemas.openxmlformats.org/markup-compatibility/2006">
          <mc:Choice Requires="x14">
            <control shapeId="12523" r:id="rId127" name="Drop Down 235">
              <controlPr defaultSize="0" autoLine="0" autoPict="0">
                <anchor moveWithCells="1" sizeWithCells="1">
                  <from>
                    <xdr:col>3</xdr:col>
                    <xdr:colOff>47625</xdr:colOff>
                    <xdr:row>380</xdr:row>
                    <xdr:rowOff>28575</xdr:rowOff>
                  </from>
                  <to>
                    <xdr:col>7</xdr:col>
                    <xdr:colOff>781050</xdr:colOff>
                    <xdr:row>380</xdr:row>
                    <xdr:rowOff>333375</xdr:rowOff>
                  </to>
                </anchor>
              </controlPr>
            </control>
          </mc:Choice>
        </mc:AlternateContent>
        <mc:AlternateContent xmlns:mc="http://schemas.openxmlformats.org/markup-compatibility/2006">
          <mc:Choice Requires="x14">
            <control shapeId="12524" r:id="rId128" name="Drop Down 236">
              <controlPr defaultSize="0" autoLine="0" autoPict="0">
                <anchor moveWithCells="1" sizeWithCells="1">
                  <from>
                    <xdr:col>3</xdr:col>
                    <xdr:colOff>47625</xdr:colOff>
                    <xdr:row>381</xdr:row>
                    <xdr:rowOff>28575</xdr:rowOff>
                  </from>
                  <to>
                    <xdr:col>7</xdr:col>
                    <xdr:colOff>781050</xdr:colOff>
                    <xdr:row>381</xdr:row>
                    <xdr:rowOff>333375</xdr:rowOff>
                  </to>
                </anchor>
              </controlPr>
            </control>
          </mc:Choice>
        </mc:AlternateContent>
        <mc:AlternateContent xmlns:mc="http://schemas.openxmlformats.org/markup-compatibility/2006">
          <mc:Choice Requires="x14">
            <control shapeId="12525" r:id="rId129" name="Drop Down 237">
              <controlPr defaultSize="0" autoLine="0" autoPict="0">
                <anchor moveWithCells="1" sizeWithCells="1">
                  <from>
                    <xdr:col>3</xdr:col>
                    <xdr:colOff>47625</xdr:colOff>
                    <xdr:row>382</xdr:row>
                    <xdr:rowOff>28575</xdr:rowOff>
                  </from>
                  <to>
                    <xdr:col>7</xdr:col>
                    <xdr:colOff>781050</xdr:colOff>
                    <xdr:row>382</xdr:row>
                    <xdr:rowOff>333375</xdr:rowOff>
                  </to>
                </anchor>
              </controlPr>
            </control>
          </mc:Choice>
        </mc:AlternateContent>
        <mc:AlternateContent xmlns:mc="http://schemas.openxmlformats.org/markup-compatibility/2006">
          <mc:Choice Requires="x14">
            <control shapeId="12526" r:id="rId130" name="Drop Down 238">
              <controlPr defaultSize="0" autoLine="0" autoPict="0">
                <anchor moveWithCells="1" sizeWithCells="1">
                  <from>
                    <xdr:col>3</xdr:col>
                    <xdr:colOff>47625</xdr:colOff>
                    <xdr:row>383</xdr:row>
                    <xdr:rowOff>28575</xdr:rowOff>
                  </from>
                  <to>
                    <xdr:col>7</xdr:col>
                    <xdr:colOff>781050</xdr:colOff>
                    <xdr:row>383</xdr:row>
                    <xdr:rowOff>333375</xdr:rowOff>
                  </to>
                </anchor>
              </controlPr>
            </control>
          </mc:Choice>
        </mc:AlternateContent>
        <mc:AlternateContent xmlns:mc="http://schemas.openxmlformats.org/markup-compatibility/2006">
          <mc:Choice Requires="x14">
            <control shapeId="12527" r:id="rId131" name="Drop Down 239">
              <controlPr defaultSize="0" autoLine="0" autoPict="0">
                <anchor moveWithCells="1" sizeWithCells="1">
                  <from>
                    <xdr:col>3</xdr:col>
                    <xdr:colOff>47625</xdr:colOff>
                    <xdr:row>378</xdr:row>
                    <xdr:rowOff>28575</xdr:rowOff>
                  </from>
                  <to>
                    <xdr:col>7</xdr:col>
                    <xdr:colOff>781050</xdr:colOff>
                    <xdr:row>378</xdr:row>
                    <xdr:rowOff>333375</xdr:rowOff>
                  </to>
                </anchor>
              </controlPr>
            </control>
          </mc:Choice>
        </mc:AlternateContent>
        <mc:AlternateContent xmlns:mc="http://schemas.openxmlformats.org/markup-compatibility/2006">
          <mc:Choice Requires="x14">
            <control shapeId="12528" r:id="rId132" name="Drop Down 240">
              <controlPr defaultSize="0" autoLine="0" autoPict="0">
                <anchor moveWithCells="1" sizeWithCells="1">
                  <from>
                    <xdr:col>3</xdr:col>
                    <xdr:colOff>47625</xdr:colOff>
                    <xdr:row>366</xdr:row>
                    <xdr:rowOff>28575</xdr:rowOff>
                  </from>
                  <to>
                    <xdr:col>7</xdr:col>
                    <xdr:colOff>781050</xdr:colOff>
                    <xdr:row>366</xdr:row>
                    <xdr:rowOff>333375</xdr:rowOff>
                  </to>
                </anchor>
              </controlPr>
            </control>
          </mc:Choice>
        </mc:AlternateContent>
        <mc:AlternateContent xmlns:mc="http://schemas.openxmlformats.org/markup-compatibility/2006">
          <mc:Choice Requires="x14">
            <control shapeId="12529" r:id="rId133" name="Drop Down 241">
              <controlPr defaultSize="0" autoLine="0" autoPict="0">
                <anchor moveWithCells="1" sizeWithCells="1">
                  <from>
                    <xdr:col>3</xdr:col>
                    <xdr:colOff>47625</xdr:colOff>
                    <xdr:row>364</xdr:row>
                    <xdr:rowOff>28575</xdr:rowOff>
                  </from>
                  <to>
                    <xdr:col>7</xdr:col>
                    <xdr:colOff>781050</xdr:colOff>
                    <xdr:row>364</xdr:row>
                    <xdr:rowOff>333375</xdr:rowOff>
                  </to>
                </anchor>
              </controlPr>
            </control>
          </mc:Choice>
        </mc:AlternateContent>
        <mc:AlternateContent xmlns:mc="http://schemas.openxmlformats.org/markup-compatibility/2006">
          <mc:Choice Requires="x14">
            <control shapeId="12530" r:id="rId134" name="Drop Down 242">
              <controlPr defaultSize="0" autoLine="0" autoPict="0">
                <anchor moveWithCells="1" sizeWithCells="1">
                  <from>
                    <xdr:col>3</xdr:col>
                    <xdr:colOff>47625</xdr:colOff>
                    <xdr:row>367</xdr:row>
                    <xdr:rowOff>28575</xdr:rowOff>
                  </from>
                  <to>
                    <xdr:col>7</xdr:col>
                    <xdr:colOff>781050</xdr:colOff>
                    <xdr:row>367</xdr:row>
                    <xdr:rowOff>333375</xdr:rowOff>
                  </to>
                </anchor>
              </controlPr>
            </control>
          </mc:Choice>
        </mc:AlternateContent>
        <mc:AlternateContent xmlns:mc="http://schemas.openxmlformats.org/markup-compatibility/2006">
          <mc:Choice Requires="x14">
            <control shapeId="12531" r:id="rId135" name="Drop Down 243">
              <controlPr defaultSize="0" autoLine="0" autoPict="0">
                <anchor moveWithCells="1" sizeWithCells="1">
                  <from>
                    <xdr:col>3</xdr:col>
                    <xdr:colOff>47625</xdr:colOff>
                    <xdr:row>368</xdr:row>
                    <xdr:rowOff>28575</xdr:rowOff>
                  </from>
                  <to>
                    <xdr:col>7</xdr:col>
                    <xdr:colOff>781050</xdr:colOff>
                    <xdr:row>368</xdr:row>
                    <xdr:rowOff>333375</xdr:rowOff>
                  </to>
                </anchor>
              </controlPr>
            </control>
          </mc:Choice>
        </mc:AlternateContent>
        <mc:AlternateContent xmlns:mc="http://schemas.openxmlformats.org/markup-compatibility/2006">
          <mc:Choice Requires="x14">
            <control shapeId="12532" r:id="rId136" name="Drop Down 244">
              <controlPr defaultSize="0" autoLine="0" autoPict="0">
                <anchor moveWithCells="1" sizeWithCells="1">
                  <from>
                    <xdr:col>3</xdr:col>
                    <xdr:colOff>47625</xdr:colOff>
                    <xdr:row>369</xdr:row>
                    <xdr:rowOff>28575</xdr:rowOff>
                  </from>
                  <to>
                    <xdr:col>7</xdr:col>
                    <xdr:colOff>781050</xdr:colOff>
                    <xdr:row>369</xdr:row>
                    <xdr:rowOff>333375</xdr:rowOff>
                  </to>
                </anchor>
              </controlPr>
            </control>
          </mc:Choice>
        </mc:AlternateContent>
        <mc:AlternateContent xmlns:mc="http://schemas.openxmlformats.org/markup-compatibility/2006">
          <mc:Choice Requires="x14">
            <control shapeId="12533" r:id="rId137" name="Drop Down 245">
              <controlPr defaultSize="0" autoLine="0" autoPict="0">
                <anchor moveWithCells="1" sizeWithCells="1">
                  <from>
                    <xdr:col>3</xdr:col>
                    <xdr:colOff>47625</xdr:colOff>
                    <xdr:row>370</xdr:row>
                    <xdr:rowOff>28575</xdr:rowOff>
                  </from>
                  <to>
                    <xdr:col>7</xdr:col>
                    <xdr:colOff>781050</xdr:colOff>
                    <xdr:row>370</xdr:row>
                    <xdr:rowOff>333375</xdr:rowOff>
                  </to>
                </anchor>
              </controlPr>
            </control>
          </mc:Choice>
        </mc:AlternateContent>
        <mc:AlternateContent xmlns:mc="http://schemas.openxmlformats.org/markup-compatibility/2006">
          <mc:Choice Requires="x14">
            <control shapeId="12534" r:id="rId138" name="Drop Down 246">
              <controlPr defaultSize="0" autoLine="0" autoPict="0">
                <anchor moveWithCells="1" sizeWithCells="1">
                  <from>
                    <xdr:col>3</xdr:col>
                    <xdr:colOff>47625</xdr:colOff>
                    <xdr:row>365</xdr:row>
                    <xdr:rowOff>28575</xdr:rowOff>
                  </from>
                  <to>
                    <xdr:col>7</xdr:col>
                    <xdr:colOff>781050</xdr:colOff>
                    <xdr:row>365</xdr:row>
                    <xdr:rowOff>342900</xdr:rowOff>
                  </to>
                </anchor>
              </controlPr>
            </control>
          </mc:Choice>
        </mc:AlternateContent>
        <mc:AlternateContent xmlns:mc="http://schemas.openxmlformats.org/markup-compatibility/2006">
          <mc:Choice Requires="x14">
            <control shapeId="12535" r:id="rId139" name="Drop Down 247">
              <controlPr defaultSize="0" autoLine="0" autoPict="0">
                <anchor moveWithCells="1" sizeWithCells="1">
                  <from>
                    <xdr:col>12</xdr:col>
                    <xdr:colOff>57150</xdr:colOff>
                    <xdr:row>365</xdr:row>
                    <xdr:rowOff>38100</xdr:rowOff>
                  </from>
                  <to>
                    <xdr:col>14</xdr:col>
                    <xdr:colOff>0</xdr:colOff>
                    <xdr:row>365</xdr:row>
                    <xdr:rowOff>447675</xdr:rowOff>
                  </to>
                </anchor>
              </controlPr>
            </control>
          </mc:Choice>
        </mc:AlternateContent>
        <mc:AlternateContent xmlns:mc="http://schemas.openxmlformats.org/markup-compatibility/2006">
          <mc:Choice Requires="x14">
            <control shapeId="12536" r:id="rId140" name="Drop Down 248">
              <controlPr defaultSize="0" autoLine="0" autoPict="0">
                <anchor moveWithCells="1" sizeWithCells="1">
                  <from>
                    <xdr:col>12</xdr:col>
                    <xdr:colOff>57150</xdr:colOff>
                    <xdr:row>366</xdr:row>
                    <xdr:rowOff>38100</xdr:rowOff>
                  </from>
                  <to>
                    <xdr:col>14</xdr:col>
                    <xdr:colOff>0</xdr:colOff>
                    <xdr:row>366</xdr:row>
                    <xdr:rowOff>447675</xdr:rowOff>
                  </to>
                </anchor>
              </controlPr>
            </control>
          </mc:Choice>
        </mc:AlternateContent>
        <mc:AlternateContent xmlns:mc="http://schemas.openxmlformats.org/markup-compatibility/2006">
          <mc:Choice Requires="x14">
            <control shapeId="12537" r:id="rId141" name="Drop Down 249">
              <controlPr defaultSize="0" autoLine="0" autoPict="0">
                <anchor moveWithCells="1" sizeWithCells="1">
                  <from>
                    <xdr:col>12</xdr:col>
                    <xdr:colOff>57150</xdr:colOff>
                    <xdr:row>367</xdr:row>
                    <xdr:rowOff>38100</xdr:rowOff>
                  </from>
                  <to>
                    <xdr:col>14</xdr:col>
                    <xdr:colOff>0</xdr:colOff>
                    <xdr:row>367</xdr:row>
                    <xdr:rowOff>447675</xdr:rowOff>
                  </to>
                </anchor>
              </controlPr>
            </control>
          </mc:Choice>
        </mc:AlternateContent>
        <mc:AlternateContent xmlns:mc="http://schemas.openxmlformats.org/markup-compatibility/2006">
          <mc:Choice Requires="x14">
            <control shapeId="12538" r:id="rId142" name="Drop Down 250">
              <controlPr defaultSize="0" autoLine="0" autoPict="0">
                <anchor moveWithCells="1" sizeWithCells="1">
                  <from>
                    <xdr:col>12</xdr:col>
                    <xdr:colOff>57150</xdr:colOff>
                    <xdr:row>368</xdr:row>
                    <xdr:rowOff>38100</xdr:rowOff>
                  </from>
                  <to>
                    <xdr:col>14</xdr:col>
                    <xdr:colOff>0</xdr:colOff>
                    <xdr:row>368</xdr:row>
                    <xdr:rowOff>447675</xdr:rowOff>
                  </to>
                </anchor>
              </controlPr>
            </control>
          </mc:Choice>
        </mc:AlternateContent>
        <mc:AlternateContent xmlns:mc="http://schemas.openxmlformats.org/markup-compatibility/2006">
          <mc:Choice Requires="x14">
            <control shapeId="12539" r:id="rId143" name="Drop Down 251">
              <controlPr defaultSize="0" autoLine="0" autoPict="0">
                <anchor moveWithCells="1" sizeWithCells="1">
                  <from>
                    <xdr:col>12</xdr:col>
                    <xdr:colOff>57150</xdr:colOff>
                    <xdr:row>369</xdr:row>
                    <xdr:rowOff>38100</xdr:rowOff>
                  </from>
                  <to>
                    <xdr:col>14</xdr:col>
                    <xdr:colOff>0</xdr:colOff>
                    <xdr:row>369</xdr:row>
                    <xdr:rowOff>447675</xdr:rowOff>
                  </to>
                </anchor>
              </controlPr>
            </control>
          </mc:Choice>
        </mc:AlternateContent>
        <mc:AlternateContent xmlns:mc="http://schemas.openxmlformats.org/markup-compatibility/2006">
          <mc:Choice Requires="x14">
            <control shapeId="12540" r:id="rId144" name="Drop Down 252">
              <controlPr defaultSize="0" autoLine="0" autoPict="0">
                <anchor moveWithCells="1" sizeWithCells="1">
                  <from>
                    <xdr:col>12</xdr:col>
                    <xdr:colOff>57150</xdr:colOff>
                    <xdr:row>370</xdr:row>
                    <xdr:rowOff>38100</xdr:rowOff>
                  </from>
                  <to>
                    <xdr:col>14</xdr:col>
                    <xdr:colOff>0</xdr:colOff>
                    <xdr:row>370</xdr:row>
                    <xdr:rowOff>447675</xdr:rowOff>
                  </to>
                </anchor>
              </controlPr>
            </control>
          </mc:Choice>
        </mc:AlternateContent>
        <mc:AlternateContent xmlns:mc="http://schemas.openxmlformats.org/markup-compatibility/2006">
          <mc:Choice Requires="x14">
            <control shapeId="12541" r:id="rId145" name="Drop Down 253">
              <controlPr defaultSize="0" autoLine="0" autoPict="0">
                <anchor moveWithCells="1" sizeWithCells="1">
                  <from>
                    <xdr:col>12</xdr:col>
                    <xdr:colOff>57150</xdr:colOff>
                    <xdr:row>378</xdr:row>
                    <xdr:rowOff>38100</xdr:rowOff>
                  </from>
                  <to>
                    <xdr:col>14</xdr:col>
                    <xdr:colOff>0</xdr:colOff>
                    <xdr:row>378</xdr:row>
                    <xdr:rowOff>447675</xdr:rowOff>
                  </to>
                </anchor>
              </controlPr>
            </control>
          </mc:Choice>
        </mc:AlternateContent>
        <mc:AlternateContent xmlns:mc="http://schemas.openxmlformats.org/markup-compatibility/2006">
          <mc:Choice Requires="x14">
            <control shapeId="12542" r:id="rId146" name="Drop Down 254">
              <controlPr defaultSize="0" autoLine="0" autoPict="0">
                <anchor moveWithCells="1" sizeWithCells="1">
                  <from>
                    <xdr:col>12</xdr:col>
                    <xdr:colOff>57150</xdr:colOff>
                    <xdr:row>379</xdr:row>
                    <xdr:rowOff>38100</xdr:rowOff>
                  </from>
                  <to>
                    <xdr:col>14</xdr:col>
                    <xdr:colOff>0</xdr:colOff>
                    <xdr:row>379</xdr:row>
                    <xdr:rowOff>447675</xdr:rowOff>
                  </to>
                </anchor>
              </controlPr>
            </control>
          </mc:Choice>
        </mc:AlternateContent>
        <mc:AlternateContent xmlns:mc="http://schemas.openxmlformats.org/markup-compatibility/2006">
          <mc:Choice Requires="x14">
            <control shapeId="12543" r:id="rId147" name="Drop Down 255">
              <controlPr defaultSize="0" autoLine="0" autoPict="0">
                <anchor moveWithCells="1" sizeWithCells="1">
                  <from>
                    <xdr:col>12</xdr:col>
                    <xdr:colOff>57150</xdr:colOff>
                    <xdr:row>380</xdr:row>
                    <xdr:rowOff>38100</xdr:rowOff>
                  </from>
                  <to>
                    <xdr:col>14</xdr:col>
                    <xdr:colOff>0</xdr:colOff>
                    <xdr:row>380</xdr:row>
                    <xdr:rowOff>447675</xdr:rowOff>
                  </to>
                </anchor>
              </controlPr>
            </control>
          </mc:Choice>
        </mc:AlternateContent>
        <mc:AlternateContent xmlns:mc="http://schemas.openxmlformats.org/markup-compatibility/2006">
          <mc:Choice Requires="x14">
            <control shapeId="12544" r:id="rId148" name="Drop Down 256">
              <controlPr defaultSize="0" autoLine="0" autoPict="0">
                <anchor moveWithCells="1" sizeWithCells="1">
                  <from>
                    <xdr:col>12</xdr:col>
                    <xdr:colOff>57150</xdr:colOff>
                    <xdr:row>381</xdr:row>
                    <xdr:rowOff>38100</xdr:rowOff>
                  </from>
                  <to>
                    <xdr:col>14</xdr:col>
                    <xdr:colOff>0</xdr:colOff>
                    <xdr:row>381</xdr:row>
                    <xdr:rowOff>447675</xdr:rowOff>
                  </to>
                </anchor>
              </controlPr>
            </control>
          </mc:Choice>
        </mc:AlternateContent>
        <mc:AlternateContent xmlns:mc="http://schemas.openxmlformats.org/markup-compatibility/2006">
          <mc:Choice Requires="x14">
            <control shapeId="12545" r:id="rId149" name="Drop Down 257">
              <controlPr defaultSize="0" autoLine="0" autoPict="0">
                <anchor moveWithCells="1" sizeWithCells="1">
                  <from>
                    <xdr:col>12</xdr:col>
                    <xdr:colOff>57150</xdr:colOff>
                    <xdr:row>382</xdr:row>
                    <xdr:rowOff>38100</xdr:rowOff>
                  </from>
                  <to>
                    <xdr:col>14</xdr:col>
                    <xdr:colOff>0</xdr:colOff>
                    <xdr:row>382</xdr:row>
                    <xdr:rowOff>447675</xdr:rowOff>
                  </to>
                </anchor>
              </controlPr>
            </control>
          </mc:Choice>
        </mc:AlternateContent>
        <mc:AlternateContent xmlns:mc="http://schemas.openxmlformats.org/markup-compatibility/2006">
          <mc:Choice Requires="x14">
            <control shapeId="12546" r:id="rId150" name="Drop Down 258">
              <controlPr defaultSize="0" autoLine="0" autoPict="0">
                <anchor moveWithCells="1" sizeWithCells="1">
                  <from>
                    <xdr:col>12</xdr:col>
                    <xdr:colOff>57150</xdr:colOff>
                    <xdr:row>383</xdr:row>
                    <xdr:rowOff>38100</xdr:rowOff>
                  </from>
                  <to>
                    <xdr:col>14</xdr:col>
                    <xdr:colOff>0</xdr:colOff>
                    <xdr:row>383</xdr:row>
                    <xdr:rowOff>447675</xdr:rowOff>
                  </to>
                </anchor>
              </controlPr>
            </control>
          </mc:Choice>
        </mc:AlternateContent>
        <mc:AlternateContent xmlns:mc="http://schemas.openxmlformats.org/markup-compatibility/2006">
          <mc:Choice Requires="x14">
            <control shapeId="12548" r:id="rId151" name="Drop Down 260">
              <controlPr defaultSize="0" autoLine="0" autoPict="0">
                <anchor moveWithCells="1" sizeWithCells="1">
                  <from>
                    <xdr:col>10</xdr:col>
                    <xdr:colOff>38100</xdr:colOff>
                    <xdr:row>365</xdr:row>
                    <xdr:rowOff>38100</xdr:rowOff>
                  </from>
                  <to>
                    <xdr:col>12</xdr:col>
                    <xdr:colOff>0</xdr:colOff>
                    <xdr:row>365</xdr:row>
                    <xdr:rowOff>447675</xdr:rowOff>
                  </to>
                </anchor>
              </controlPr>
            </control>
          </mc:Choice>
        </mc:AlternateContent>
        <mc:AlternateContent xmlns:mc="http://schemas.openxmlformats.org/markup-compatibility/2006">
          <mc:Choice Requires="x14">
            <control shapeId="12549" r:id="rId152" name="Drop Down 261">
              <controlPr defaultSize="0" autoLine="0" autoPict="0">
                <anchor moveWithCells="1" sizeWithCells="1">
                  <from>
                    <xdr:col>10</xdr:col>
                    <xdr:colOff>38100</xdr:colOff>
                    <xdr:row>366</xdr:row>
                    <xdr:rowOff>38100</xdr:rowOff>
                  </from>
                  <to>
                    <xdr:col>12</xdr:col>
                    <xdr:colOff>0</xdr:colOff>
                    <xdr:row>366</xdr:row>
                    <xdr:rowOff>447675</xdr:rowOff>
                  </to>
                </anchor>
              </controlPr>
            </control>
          </mc:Choice>
        </mc:AlternateContent>
        <mc:AlternateContent xmlns:mc="http://schemas.openxmlformats.org/markup-compatibility/2006">
          <mc:Choice Requires="x14">
            <control shapeId="12550" r:id="rId153" name="Drop Down 262">
              <controlPr defaultSize="0" autoLine="0" autoPict="0">
                <anchor moveWithCells="1" sizeWithCells="1">
                  <from>
                    <xdr:col>10</xdr:col>
                    <xdr:colOff>38100</xdr:colOff>
                    <xdr:row>367</xdr:row>
                    <xdr:rowOff>38100</xdr:rowOff>
                  </from>
                  <to>
                    <xdr:col>12</xdr:col>
                    <xdr:colOff>0</xdr:colOff>
                    <xdr:row>367</xdr:row>
                    <xdr:rowOff>447675</xdr:rowOff>
                  </to>
                </anchor>
              </controlPr>
            </control>
          </mc:Choice>
        </mc:AlternateContent>
        <mc:AlternateContent xmlns:mc="http://schemas.openxmlformats.org/markup-compatibility/2006">
          <mc:Choice Requires="x14">
            <control shapeId="12551" r:id="rId154" name="Drop Down 263">
              <controlPr defaultSize="0" autoLine="0" autoPict="0">
                <anchor moveWithCells="1" sizeWithCells="1">
                  <from>
                    <xdr:col>10</xdr:col>
                    <xdr:colOff>38100</xdr:colOff>
                    <xdr:row>368</xdr:row>
                    <xdr:rowOff>38100</xdr:rowOff>
                  </from>
                  <to>
                    <xdr:col>12</xdr:col>
                    <xdr:colOff>0</xdr:colOff>
                    <xdr:row>368</xdr:row>
                    <xdr:rowOff>447675</xdr:rowOff>
                  </to>
                </anchor>
              </controlPr>
            </control>
          </mc:Choice>
        </mc:AlternateContent>
        <mc:AlternateContent xmlns:mc="http://schemas.openxmlformats.org/markup-compatibility/2006">
          <mc:Choice Requires="x14">
            <control shapeId="12552" r:id="rId155" name="Drop Down 264">
              <controlPr defaultSize="0" autoLine="0" autoPict="0">
                <anchor moveWithCells="1" sizeWithCells="1">
                  <from>
                    <xdr:col>10</xdr:col>
                    <xdr:colOff>38100</xdr:colOff>
                    <xdr:row>370</xdr:row>
                    <xdr:rowOff>38100</xdr:rowOff>
                  </from>
                  <to>
                    <xdr:col>12</xdr:col>
                    <xdr:colOff>0</xdr:colOff>
                    <xdr:row>370</xdr:row>
                    <xdr:rowOff>447675</xdr:rowOff>
                  </to>
                </anchor>
              </controlPr>
            </control>
          </mc:Choice>
        </mc:AlternateContent>
        <mc:AlternateContent xmlns:mc="http://schemas.openxmlformats.org/markup-compatibility/2006">
          <mc:Choice Requires="x14">
            <control shapeId="12553" r:id="rId156" name="Drop Down 265">
              <controlPr defaultSize="0" autoLine="0" autoPict="0">
                <anchor moveWithCells="1" sizeWithCells="1">
                  <from>
                    <xdr:col>10</xdr:col>
                    <xdr:colOff>38100</xdr:colOff>
                    <xdr:row>378</xdr:row>
                    <xdr:rowOff>38100</xdr:rowOff>
                  </from>
                  <to>
                    <xdr:col>12</xdr:col>
                    <xdr:colOff>0</xdr:colOff>
                    <xdr:row>378</xdr:row>
                    <xdr:rowOff>447675</xdr:rowOff>
                  </to>
                </anchor>
              </controlPr>
            </control>
          </mc:Choice>
        </mc:AlternateContent>
        <mc:AlternateContent xmlns:mc="http://schemas.openxmlformats.org/markup-compatibility/2006">
          <mc:Choice Requires="x14">
            <control shapeId="12554" r:id="rId157" name="Drop Down 266">
              <controlPr defaultSize="0" autoLine="0" autoPict="0">
                <anchor moveWithCells="1" sizeWithCells="1">
                  <from>
                    <xdr:col>10</xdr:col>
                    <xdr:colOff>38100</xdr:colOff>
                    <xdr:row>379</xdr:row>
                    <xdr:rowOff>38100</xdr:rowOff>
                  </from>
                  <to>
                    <xdr:col>12</xdr:col>
                    <xdr:colOff>0</xdr:colOff>
                    <xdr:row>379</xdr:row>
                    <xdr:rowOff>447675</xdr:rowOff>
                  </to>
                </anchor>
              </controlPr>
            </control>
          </mc:Choice>
        </mc:AlternateContent>
        <mc:AlternateContent xmlns:mc="http://schemas.openxmlformats.org/markup-compatibility/2006">
          <mc:Choice Requires="x14">
            <control shapeId="12555" r:id="rId158" name="Drop Down 267">
              <controlPr defaultSize="0" autoLine="0" autoPict="0">
                <anchor moveWithCells="1" sizeWithCells="1">
                  <from>
                    <xdr:col>10</xdr:col>
                    <xdr:colOff>38100</xdr:colOff>
                    <xdr:row>380</xdr:row>
                    <xdr:rowOff>38100</xdr:rowOff>
                  </from>
                  <to>
                    <xdr:col>12</xdr:col>
                    <xdr:colOff>0</xdr:colOff>
                    <xdr:row>380</xdr:row>
                    <xdr:rowOff>447675</xdr:rowOff>
                  </to>
                </anchor>
              </controlPr>
            </control>
          </mc:Choice>
        </mc:AlternateContent>
        <mc:AlternateContent xmlns:mc="http://schemas.openxmlformats.org/markup-compatibility/2006">
          <mc:Choice Requires="x14">
            <control shapeId="12556" r:id="rId159" name="Drop Down 268">
              <controlPr defaultSize="0" autoLine="0" autoPict="0">
                <anchor moveWithCells="1" sizeWithCells="1">
                  <from>
                    <xdr:col>10</xdr:col>
                    <xdr:colOff>38100</xdr:colOff>
                    <xdr:row>381</xdr:row>
                    <xdr:rowOff>38100</xdr:rowOff>
                  </from>
                  <to>
                    <xdr:col>12</xdr:col>
                    <xdr:colOff>0</xdr:colOff>
                    <xdr:row>381</xdr:row>
                    <xdr:rowOff>447675</xdr:rowOff>
                  </to>
                </anchor>
              </controlPr>
            </control>
          </mc:Choice>
        </mc:AlternateContent>
        <mc:AlternateContent xmlns:mc="http://schemas.openxmlformats.org/markup-compatibility/2006">
          <mc:Choice Requires="x14">
            <control shapeId="12557" r:id="rId160" name="Drop Down 269">
              <controlPr defaultSize="0" autoLine="0" autoPict="0">
                <anchor moveWithCells="1" sizeWithCells="1">
                  <from>
                    <xdr:col>10</xdr:col>
                    <xdr:colOff>38100</xdr:colOff>
                    <xdr:row>382</xdr:row>
                    <xdr:rowOff>38100</xdr:rowOff>
                  </from>
                  <to>
                    <xdr:col>12</xdr:col>
                    <xdr:colOff>0</xdr:colOff>
                    <xdr:row>382</xdr:row>
                    <xdr:rowOff>447675</xdr:rowOff>
                  </to>
                </anchor>
              </controlPr>
            </control>
          </mc:Choice>
        </mc:AlternateContent>
        <mc:AlternateContent xmlns:mc="http://schemas.openxmlformats.org/markup-compatibility/2006">
          <mc:Choice Requires="x14">
            <control shapeId="12558" r:id="rId161" name="Drop Down 270">
              <controlPr defaultSize="0" autoLine="0" autoPict="0">
                <anchor moveWithCells="1" sizeWithCells="1">
                  <from>
                    <xdr:col>10</xdr:col>
                    <xdr:colOff>38100</xdr:colOff>
                    <xdr:row>383</xdr:row>
                    <xdr:rowOff>38100</xdr:rowOff>
                  </from>
                  <to>
                    <xdr:col>12</xdr:col>
                    <xdr:colOff>0</xdr:colOff>
                    <xdr:row>383</xdr:row>
                    <xdr:rowOff>447675</xdr:rowOff>
                  </to>
                </anchor>
              </controlPr>
            </control>
          </mc:Choice>
        </mc:AlternateContent>
        <mc:AlternateContent xmlns:mc="http://schemas.openxmlformats.org/markup-compatibility/2006">
          <mc:Choice Requires="x14">
            <control shapeId="12559" r:id="rId162" name="Drop Down 271">
              <controlPr defaultSize="0" autoLine="0" autoPict="0">
                <anchor moveWithCells="1" sizeWithCells="1">
                  <from>
                    <xdr:col>10</xdr:col>
                    <xdr:colOff>38100</xdr:colOff>
                    <xdr:row>369</xdr:row>
                    <xdr:rowOff>38100</xdr:rowOff>
                  </from>
                  <to>
                    <xdr:col>12</xdr:col>
                    <xdr:colOff>0</xdr:colOff>
                    <xdr:row>369</xdr:row>
                    <xdr:rowOff>447675</xdr:rowOff>
                  </to>
                </anchor>
              </controlPr>
            </control>
          </mc:Choice>
        </mc:AlternateContent>
        <mc:AlternateContent xmlns:mc="http://schemas.openxmlformats.org/markup-compatibility/2006">
          <mc:Choice Requires="x14">
            <control shapeId="12644" r:id="rId163" name="Drop Down 356">
              <controlPr defaultSize="0" autoLine="0" autoPict="0">
                <anchor moveWithCells="1" sizeWithCells="1">
                  <from>
                    <xdr:col>3</xdr:col>
                    <xdr:colOff>47625</xdr:colOff>
                    <xdr:row>491</xdr:row>
                    <xdr:rowOff>28575</xdr:rowOff>
                  </from>
                  <to>
                    <xdr:col>7</xdr:col>
                    <xdr:colOff>781050</xdr:colOff>
                    <xdr:row>491</xdr:row>
                    <xdr:rowOff>333375</xdr:rowOff>
                  </to>
                </anchor>
              </controlPr>
            </control>
          </mc:Choice>
        </mc:AlternateContent>
        <mc:AlternateContent xmlns:mc="http://schemas.openxmlformats.org/markup-compatibility/2006">
          <mc:Choice Requires="x14">
            <control shapeId="12645" r:id="rId164" name="Drop Down 357">
              <controlPr defaultSize="0" autoLine="0" autoPict="0">
                <anchor moveWithCells="1" sizeWithCells="1">
                  <from>
                    <xdr:col>3</xdr:col>
                    <xdr:colOff>47625</xdr:colOff>
                    <xdr:row>489</xdr:row>
                    <xdr:rowOff>28575</xdr:rowOff>
                  </from>
                  <to>
                    <xdr:col>7</xdr:col>
                    <xdr:colOff>781050</xdr:colOff>
                    <xdr:row>489</xdr:row>
                    <xdr:rowOff>333375</xdr:rowOff>
                  </to>
                </anchor>
              </controlPr>
            </control>
          </mc:Choice>
        </mc:AlternateContent>
        <mc:AlternateContent xmlns:mc="http://schemas.openxmlformats.org/markup-compatibility/2006">
          <mc:Choice Requires="x14">
            <control shapeId="12646" r:id="rId165" name="Drop Down 358">
              <controlPr defaultSize="0" autoLine="0" autoPict="0">
                <anchor moveWithCells="1" sizeWithCells="1">
                  <from>
                    <xdr:col>3</xdr:col>
                    <xdr:colOff>47625</xdr:colOff>
                    <xdr:row>492</xdr:row>
                    <xdr:rowOff>28575</xdr:rowOff>
                  </from>
                  <to>
                    <xdr:col>7</xdr:col>
                    <xdr:colOff>781050</xdr:colOff>
                    <xdr:row>492</xdr:row>
                    <xdr:rowOff>333375</xdr:rowOff>
                  </to>
                </anchor>
              </controlPr>
            </control>
          </mc:Choice>
        </mc:AlternateContent>
        <mc:AlternateContent xmlns:mc="http://schemas.openxmlformats.org/markup-compatibility/2006">
          <mc:Choice Requires="x14">
            <control shapeId="12647" r:id="rId166" name="Drop Down 359">
              <controlPr defaultSize="0" autoLine="0" autoPict="0">
                <anchor moveWithCells="1" sizeWithCells="1">
                  <from>
                    <xdr:col>3</xdr:col>
                    <xdr:colOff>47625</xdr:colOff>
                    <xdr:row>493</xdr:row>
                    <xdr:rowOff>28575</xdr:rowOff>
                  </from>
                  <to>
                    <xdr:col>7</xdr:col>
                    <xdr:colOff>781050</xdr:colOff>
                    <xdr:row>493</xdr:row>
                    <xdr:rowOff>333375</xdr:rowOff>
                  </to>
                </anchor>
              </controlPr>
            </control>
          </mc:Choice>
        </mc:AlternateContent>
        <mc:AlternateContent xmlns:mc="http://schemas.openxmlformats.org/markup-compatibility/2006">
          <mc:Choice Requires="x14">
            <control shapeId="12648" r:id="rId167" name="Drop Down 360">
              <controlPr defaultSize="0" autoLine="0" autoPict="0">
                <anchor moveWithCells="1" sizeWithCells="1">
                  <from>
                    <xdr:col>3</xdr:col>
                    <xdr:colOff>47625</xdr:colOff>
                    <xdr:row>494</xdr:row>
                    <xdr:rowOff>28575</xdr:rowOff>
                  </from>
                  <to>
                    <xdr:col>7</xdr:col>
                    <xdr:colOff>781050</xdr:colOff>
                    <xdr:row>494</xdr:row>
                    <xdr:rowOff>333375</xdr:rowOff>
                  </to>
                </anchor>
              </controlPr>
            </control>
          </mc:Choice>
        </mc:AlternateContent>
        <mc:AlternateContent xmlns:mc="http://schemas.openxmlformats.org/markup-compatibility/2006">
          <mc:Choice Requires="x14">
            <control shapeId="12649" r:id="rId168" name="Drop Down 361">
              <controlPr defaultSize="0" autoLine="0" autoPict="0">
                <anchor moveWithCells="1" sizeWithCells="1">
                  <from>
                    <xdr:col>3</xdr:col>
                    <xdr:colOff>47625</xdr:colOff>
                    <xdr:row>495</xdr:row>
                    <xdr:rowOff>28575</xdr:rowOff>
                  </from>
                  <to>
                    <xdr:col>7</xdr:col>
                    <xdr:colOff>781050</xdr:colOff>
                    <xdr:row>495</xdr:row>
                    <xdr:rowOff>333375</xdr:rowOff>
                  </to>
                </anchor>
              </controlPr>
            </control>
          </mc:Choice>
        </mc:AlternateContent>
        <mc:AlternateContent xmlns:mc="http://schemas.openxmlformats.org/markup-compatibility/2006">
          <mc:Choice Requires="x14">
            <control shapeId="12650" r:id="rId169" name="Drop Down 362">
              <controlPr defaultSize="0" autoLine="0" autoPict="0">
                <anchor moveWithCells="1" sizeWithCells="1">
                  <from>
                    <xdr:col>3</xdr:col>
                    <xdr:colOff>47625</xdr:colOff>
                    <xdr:row>490</xdr:row>
                    <xdr:rowOff>28575</xdr:rowOff>
                  </from>
                  <to>
                    <xdr:col>7</xdr:col>
                    <xdr:colOff>781050</xdr:colOff>
                    <xdr:row>490</xdr:row>
                    <xdr:rowOff>333375</xdr:rowOff>
                  </to>
                </anchor>
              </controlPr>
            </control>
          </mc:Choice>
        </mc:AlternateContent>
        <mc:AlternateContent xmlns:mc="http://schemas.openxmlformats.org/markup-compatibility/2006">
          <mc:Choice Requires="x14">
            <control shapeId="12651" r:id="rId170" name="Drop Down 363">
              <controlPr defaultSize="0" autoLine="0" autoPict="0">
                <anchor moveWithCells="1" sizeWithCells="1">
                  <from>
                    <xdr:col>3</xdr:col>
                    <xdr:colOff>47625</xdr:colOff>
                    <xdr:row>474</xdr:row>
                    <xdr:rowOff>28575</xdr:rowOff>
                  </from>
                  <to>
                    <xdr:col>7</xdr:col>
                    <xdr:colOff>781050</xdr:colOff>
                    <xdr:row>474</xdr:row>
                    <xdr:rowOff>333375</xdr:rowOff>
                  </to>
                </anchor>
              </controlPr>
            </control>
          </mc:Choice>
        </mc:AlternateContent>
        <mc:AlternateContent xmlns:mc="http://schemas.openxmlformats.org/markup-compatibility/2006">
          <mc:Choice Requires="x14">
            <control shapeId="12652" r:id="rId171" name="Drop Down 364">
              <controlPr defaultSize="0" autoLine="0" autoPict="0">
                <anchor moveWithCells="1" sizeWithCells="1">
                  <from>
                    <xdr:col>3</xdr:col>
                    <xdr:colOff>47625</xdr:colOff>
                    <xdr:row>472</xdr:row>
                    <xdr:rowOff>28575</xdr:rowOff>
                  </from>
                  <to>
                    <xdr:col>7</xdr:col>
                    <xdr:colOff>781050</xdr:colOff>
                    <xdr:row>472</xdr:row>
                    <xdr:rowOff>333375</xdr:rowOff>
                  </to>
                </anchor>
              </controlPr>
            </control>
          </mc:Choice>
        </mc:AlternateContent>
        <mc:AlternateContent xmlns:mc="http://schemas.openxmlformats.org/markup-compatibility/2006">
          <mc:Choice Requires="x14">
            <control shapeId="12653" r:id="rId172" name="Drop Down 365">
              <controlPr defaultSize="0" autoLine="0" autoPict="0">
                <anchor moveWithCells="1" sizeWithCells="1">
                  <from>
                    <xdr:col>3</xdr:col>
                    <xdr:colOff>47625</xdr:colOff>
                    <xdr:row>475</xdr:row>
                    <xdr:rowOff>28575</xdr:rowOff>
                  </from>
                  <to>
                    <xdr:col>7</xdr:col>
                    <xdr:colOff>781050</xdr:colOff>
                    <xdr:row>475</xdr:row>
                    <xdr:rowOff>333375</xdr:rowOff>
                  </to>
                </anchor>
              </controlPr>
            </control>
          </mc:Choice>
        </mc:AlternateContent>
        <mc:AlternateContent xmlns:mc="http://schemas.openxmlformats.org/markup-compatibility/2006">
          <mc:Choice Requires="x14">
            <control shapeId="12654" r:id="rId173" name="Drop Down 366">
              <controlPr defaultSize="0" autoLine="0" autoPict="0">
                <anchor moveWithCells="1" sizeWithCells="1">
                  <from>
                    <xdr:col>3</xdr:col>
                    <xdr:colOff>47625</xdr:colOff>
                    <xdr:row>476</xdr:row>
                    <xdr:rowOff>28575</xdr:rowOff>
                  </from>
                  <to>
                    <xdr:col>7</xdr:col>
                    <xdr:colOff>781050</xdr:colOff>
                    <xdr:row>476</xdr:row>
                    <xdr:rowOff>333375</xdr:rowOff>
                  </to>
                </anchor>
              </controlPr>
            </control>
          </mc:Choice>
        </mc:AlternateContent>
        <mc:AlternateContent xmlns:mc="http://schemas.openxmlformats.org/markup-compatibility/2006">
          <mc:Choice Requires="x14">
            <control shapeId="12655" r:id="rId174" name="Drop Down 367">
              <controlPr defaultSize="0" autoLine="0" autoPict="0">
                <anchor moveWithCells="1" sizeWithCells="1">
                  <from>
                    <xdr:col>3</xdr:col>
                    <xdr:colOff>47625</xdr:colOff>
                    <xdr:row>477</xdr:row>
                    <xdr:rowOff>28575</xdr:rowOff>
                  </from>
                  <to>
                    <xdr:col>7</xdr:col>
                    <xdr:colOff>781050</xdr:colOff>
                    <xdr:row>477</xdr:row>
                    <xdr:rowOff>333375</xdr:rowOff>
                  </to>
                </anchor>
              </controlPr>
            </control>
          </mc:Choice>
        </mc:AlternateContent>
        <mc:AlternateContent xmlns:mc="http://schemas.openxmlformats.org/markup-compatibility/2006">
          <mc:Choice Requires="x14">
            <control shapeId="12656" r:id="rId175" name="Drop Down 368">
              <controlPr defaultSize="0" autoLine="0" autoPict="0">
                <anchor moveWithCells="1" sizeWithCells="1">
                  <from>
                    <xdr:col>3</xdr:col>
                    <xdr:colOff>47625</xdr:colOff>
                    <xdr:row>478</xdr:row>
                    <xdr:rowOff>28575</xdr:rowOff>
                  </from>
                  <to>
                    <xdr:col>7</xdr:col>
                    <xdr:colOff>781050</xdr:colOff>
                    <xdr:row>478</xdr:row>
                    <xdr:rowOff>333375</xdr:rowOff>
                  </to>
                </anchor>
              </controlPr>
            </control>
          </mc:Choice>
        </mc:AlternateContent>
        <mc:AlternateContent xmlns:mc="http://schemas.openxmlformats.org/markup-compatibility/2006">
          <mc:Choice Requires="x14">
            <control shapeId="12657" r:id="rId176" name="Drop Down 369">
              <controlPr defaultSize="0" autoLine="0" autoPict="0">
                <anchor moveWithCells="1" sizeWithCells="1">
                  <from>
                    <xdr:col>3</xdr:col>
                    <xdr:colOff>47625</xdr:colOff>
                    <xdr:row>473</xdr:row>
                    <xdr:rowOff>28575</xdr:rowOff>
                  </from>
                  <to>
                    <xdr:col>7</xdr:col>
                    <xdr:colOff>781050</xdr:colOff>
                    <xdr:row>473</xdr:row>
                    <xdr:rowOff>342900</xdr:rowOff>
                  </to>
                </anchor>
              </controlPr>
            </control>
          </mc:Choice>
        </mc:AlternateContent>
        <mc:AlternateContent xmlns:mc="http://schemas.openxmlformats.org/markup-compatibility/2006">
          <mc:Choice Requires="x14">
            <control shapeId="12658" r:id="rId177" name="Drop Down 370">
              <controlPr defaultSize="0" autoLine="0" autoPict="0">
                <anchor moveWithCells="1" sizeWithCells="1">
                  <from>
                    <xdr:col>12</xdr:col>
                    <xdr:colOff>57150</xdr:colOff>
                    <xdr:row>473</xdr:row>
                    <xdr:rowOff>38100</xdr:rowOff>
                  </from>
                  <to>
                    <xdr:col>14</xdr:col>
                    <xdr:colOff>0</xdr:colOff>
                    <xdr:row>473</xdr:row>
                    <xdr:rowOff>447675</xdr:rowOff>
                  </to>
                </anchor>
              </controlPr>
            </control>
          </mc:Choice>
        </mc:AlternateContent>
        <mc:AlternateContent xmlns:mc="http://schemas.openxmlformats.org/markup-compatibility/2006">
          <mc:Choice Requires="x14">
            <control shapeId="12659" r:id="rId178" name="Drop Down 371">
              <controlPr defaultSize="0" autoLine="0" autoPict="0">
                <anchor moveWithCells="1" sizeWithCells="1">
                  <from>
                    <xdr:col>12</xdr:col>
                    <xdr:colOff>57150</xdr:colOff>
                    <xdr:row>474</xdr:row>
                    <xdr:rowOff>38100</xdr:rowOff>
                  </from>
                  <to>
                    <xdr:col>14</xdr:col>
                    <xdr:colOff>0</xdr:colOff>
                    <xdr:row>474</xdr:row>
                    <xdr:rowOff>447675</xdr:rowOff>
                  </to>
                </anchor>
              </controlPr>
            </control>
          </mc:Choice>
        </mc:AlternateContent>
        <mc:AlternateContent xmlns:mc="http://schemas.openxmlformats.org/markup-compatibility/2006">
          <mc:Choice Requires="x14">
            <control shapeId="12660" r:id="rId179" name="Drop Down 372">
              <controlPr defaultSize="0" autoLine="0" autoPict="0">
                <anchor moveWithCells="1" sizeWithCells="1">
                  <from>
                    <xdr:col>12</xdr:col>
                    <xdr:colOff>57150</xdr:colOff>
                    <xdr:row>475</xdr:row>
                    <xdr:rowOff>38100</xdr:rowOff>
                  </from>
                  <to>
                    <xdr:col>14</xdr:col>
                    <xdr:colOff>0</xdr:colOff>
                    <xdr:row>475</xdr:row>
                    <xdr:rowOff>447675</xdr:rowOff>
                  </to>
                </anchor>
              </controlPr>
            </control>
          </mc:Choice>
        </mc:AlternateContent>
        <mc:AlternateContent xmlns:mc="http://schemas.openxmlformats.org/markup-compatibility/2006">
          <mc:Choice Requires="x14">
            <control shapeId="12661" r:id="rId180" name="Drop Down 373">
              <controlPr defaultSize="0" autoLine="0" autoPict="0">
                <anchor moveWithCells="1" sizeWithCells="1">
                  <from>
                    <xdr:col>12</xdr:col>
                    <xdr:colOff>57150</xdr:colOff>
                    <xdr:row>476</xdr:row>
                    <xdr:rowOff>38100</xdr:rowOff>
                  </from>
                  <to>
                    <xdr:col>14</xdr:col>
                    <xdr:colOff>0</xdr:colOff>
                    <xdr:row>476</xdr:row>
                    <xdr:rowOff>447675</xdr:rowOff>
                  </to>
                </anchor>
              </controlPr>
            </control>
          </mc:Choice>
        </mc:AlternateContent>
        <mc:AlternateContent xmlns:mc="http://schemas.openxmlformats.org/markup-compatibility/2006">
          <mc:Choice Requires="x14">
            <control shapeId="12662" r:id="rId181" name="Drop Down 374">
              <controlPr defaultSize="0" autoLine="0" autoPict="0">
                <anchor moveWithCells="1" sizeWithCells="1">
                  <from>
                    <xdr:col>12</xdr:col>
                    <xdr:colOff>57150</xdr:colOff>
                    <xdr:row>477</xdr:row>
                    <xdr:rowOff>38100</xdr:rowOff>
                  </from>
                  <to>
                    <xdr:col>14</xdr:col>
                    <xdr:colOff>0</xdr:colOff>
                    <xdr:row>477</xdr:row>
                    <xdr:rowOff>447675</xdr:rowOff>
                  </to>
                </anchor>
              </controlPr>
            </control>
          </mc:Choice>
        </mc:AlternateContent>
        <mc:AlternateContent xmlns:mc="http://schemas.openxmlformats.org/markup-compatibility/2006">
          <mc:Choice Requires="x14">
            <control shapeId="12663" r:id="rId182" name="Drop Down 375">
              <controlPr defaultSize="0" autoLine="0" autoPict="0">
                <anchor moveWithCells="1" sizeWithCells="1">
                  <from>
                    <xdr:col>12</xdr:col>
                    <xdr:colOff>57150</xdr:colOff>
                    <xdr:row>478</xdr:row>
                    <xdr:rowOff>38100</xdr:rowOff>
                  </from>
                  <to>
                    <xdr:col>14</xdr:col>
                    <xdr:colOff>0</xdr:colOff>
                    <xdr:row>478</xdr:row>
                    <xdr:rowOff>447675</xdr:rowOff>
                  </to>
                </anchor>
              </controlPr>
            </control>
          </mc:Choice>
        </mc:AlternateContent>
        <mc:AlternateContent xmlns:mc="http://schemas.openxmlformats.org/markup-compatibility/2006">
          <mc:Choice Requires="x14">
            <control shapeId="12664" r:id="rId183" name="Drop Down 376">
              <controlPr defaultSize="0" autoLine="0" autoPict="0">
                <anchor moveWithCells="1" sizeWithCells="1">
                  <from>
                    <xdr:col>12</xdr:col>
                    <xdr:colOff>57150</xdr:colOff>
                    <xdr:row>490</xdr:row>
                    <xdr:rowOff>38100</xdr:rowOff>
                  </from>
                  <to>
                    <xdr:col>14</xdr:col>
                    <xdr:colOff>0</xdr:colOff>
                    <xdr:row>490</xdr:row>
                    <xdr:rowOff>447675</xdr:rowOff>
                  </to>
                </anchor>
              </controlPr>
            </control>
          </mc:Choice>
        </mc:AlternateContent>
        <mc:AlternateContent xmlns:mc="http://schemas.openxmlformats.org/markup-compatibility/2006">
          <mc:Choice Requires="x14">
            <control shapeId="12665" r:id="rId184" name="Drop Down 377">
              <controlPr defaultSize="0" autoLine="0" autoPict="0">
                <anchor moveWithCells="1" sizeWithCells="1">
                  <from>
                    <xdr:col>12</xdr:col>
                    <xdr:colOff>57150</xdr:colOff>
                    <xdr:row>491</xdr:row>
                    <xdr:rowOff>38100</xdr:rowOff>
                  </from>
                  <to>
                    <xdr:col>14</xdr:col>
                    <xdr:colOff>0</xdr:colOff>
                    <xdr:row>491</xdr:row>
                    <xdr:rowOff>447675</xdr:rowOff>
                  </to>
                </anchor>
              </controlPr>
            </control>
          </mc:Choice>
        </mc:AlternateContent>
        <mc:AlternateContent xmlns:mc="http://schemas.openxmlformats.org/markup-compatibility/2006">
          <mc:Choice Requires="x14">
            <control shapeId="12666" r:id="rId185" name="Drop Down 378">
              <controlPr defaultSize="0" autoLine="0" autoPict="0">
                <anchor moveWithCells="1" sizeWithCells="1">
                  <from>
                    <xdr:col>12</xdr:col>
                    <xdr:colOff>57150</xdr:colOff>
                    <xdr:row>492</xdr:row>
                    <xdr:rowOff>38100</xdr:rowOff>
                  </from>
                  <to>
                    <xdr:col>14</xdr:col>
                    <xdr:colOff>0</xdr:colOff>
                    <xdr:row>492</xdr:row>
                    <xdr:rowOff>447675</xdr:rowOff>
                  </to>
                </anchor>
              </controlPr>
            </control>
          </mc:Choice>
        </mc:AlternateContent>
        <mc:AlternateContent xmlns:mc="http://schemas.openxmlformats.org/markup-compatibility/2006">
          <mc:Choice Requires="x14">
            <control shapeId="12667" r:id="rId186" name="Drop Down 379">
              <controlPr defaultSize="0" autoLine="0" autoPict="0">
                <anchor moveWithCells="1" sizeWithCells="1">
                  <from>
                    <xdr:col>12</xdr:col>
                    <xdr:colOff>57150</xdr:colOff>
                    <xdr:row>493</xdr:row>
                    <xdr:rowOff>38100</xdr:rowOff>
                  </from>
                  <to>
                    <xdr:col>14</xdr:col>
                    <xdr:colOff>0</xdr:colOff>
                    <xdr:row>493</xdr:row>
                    <xdr:rowOff>447675</xdr:rowOff>
                  </to>
                </anchor>
              </controlPr>
            </control>
          </mc:Choice>
        </mc:AlternateContent>
        <mc:AlternateContent xmlns:mc="http://schemas.openxmlformats.org/markup-compatibility/2006">
          <mc:Choice Requires="x14">
            <control shapeId="12668" r:id="rId187" name="Drop Down 380">
              <controlPr defaultSize="0" autoLine="0" autoPict="0">
                <anchor moveWithCells="1" sizeWithCells="1">
                  <from>
                    <xdr:col>12</xdr:col>
                    <xdr:colOff>57150</xdr:colOff>
                    <xdr:row>494</xdr:row>
                    <xdr:rowOff>38100</xdr:rowOff>
                  </from>
                  <to>
                    <xdr:col>14</xdr:col>
                    <xdr:colOff>0</xdr:colOff>
                    <xdr:row>494</xdr:row>
                    <xdr:rowOff>447675</xdr:rowOff>
                  </to>
                </anchor>
              </controlPr>
            </control>
          </mc:Choice>
        </mc:AlternateContent>
        <mc:AlternateContent xmlns:mc="http://schemas.openxmlformats.org/markup-compatibility/2006">
          <mc:Choice Requires="x14">
            <control shapeId="12669" r:id="rId188" name="Drop Down 381">
              <controlPr defaultSize="0" autoLine="0" autoPict="0">
                <anchor moveWithCells="1" sizeWithCells="1">
                  <from>
                    <xdr:col>12</xdr:col>
                    <xdr:colOff>57150</xdr:colOff>
                    <xdr:row>495</xdr:row>
                    <xdr:rowOff>38100</xdr:rowOff>
                  </from>
                  <to>
                    <xdr:col>14</xdr:col>
                    <xdr:colOff>0</xdr:colOff>
                    <xdr:row>495</xdr:row>
                    <xdr:rowOff>447675</xdr:rowOff>
                  </to>
                </anchor>
              </controlPr>
            </control>
          </mc:Choice>
        </mc:AlternateContent>
        <mc:AlternateContent xmlns:mc="http://schemas.openxmlformats.org/markup-compatibility/2006">
          <mc:Choice Requires="x14">
            <control shapeId="12670" r:id="rId189" name="Drop Down 382">
              <controlPr defaultSize="0" autoLine="0" autoPict="0">
                <anchor moveWithCells="1" sizeWithCells="1">
                  <from>
                    <xdr:col>10</xdr:col>
                    <xdr:colOff>38100</xdr:colOff>
                    <xdr:row>473</xdr:row>
                    <xdr:rowOff>38100</xdr:rowOff>
                  </from>
                  <to>
                    <xdr:col>12</xdr:col>
                    <xdr:colOff>0</xdr:colOff>
                    <xdr:row>473</xdr:row>
                    <xdr:rowOff>447675</xdr:rowOff>
                  </to>
                </anchor>
              </controlPr>
            </control>
          </mc:Choice>
        </mc:AlternateContent>
        <mc:AlternateContent xmlns:mc="http://schemas.openxmlformats.org/markup-compatibility/2006">
          <mc:Choice Requires="x14">
            <control shapeId="12671" r:id="rId190" name="Drop Down 383">
              <controlPr defaultSize="0" autoLine="0" autoPict="0">
                <anchor moveWithCells="1" sizeWithCells="1">
                  <from>
                    <xdr:col>10</xdr:col>
                    <xdr:colOff>38100</xdr:colOff>
                    <xdr:row>474</xdr:row>
                    <xdr:rowOff>38100</xdr:rowOff>
                  </from>
                  <to>
                    <xdr:col>12</xdr:col>
                    <xdr:colOff>0</xdr:colOff>
                    <xdr:row>474</xdr:row>
                    <xdr:rowOff>447675</xdr:rowOff>
                  </to>
                </anchor>
              </controlPr>
            </control>
          </mc:Choice>
        </mc:AlternateContent>
        <mc:AlternateContent xmlns:mc="http://schemas.openxmlformats.org/markup-compatibility/2006">
          <mc:Choice Requires="x14">
            <control shapeId="12672" r:id="rId191" name="Drop Down 384">
              <controlPr defaultSize="0" autoLine="0" autoPict="0">
                <anchor moveWithCells="1" sizeWithCells="1">
                  <from>
                    <xdr:col>10</xdr:col>
                    <xdr:colOff>38100</xdr:colOff>
                    <xdr:row>475</xdr:row>
                    <xdr:rowOff>38100</xdr:rowOff>
                  </from>
                  <to>
                    <xdr:col>12</xdr:col>
                    <xdr:colOff>0</xdr:colOff>
                    <xdr:row>475</xdr:row>
                    <xdr:rowOff>447675</xdr:rowOff>
                  </to>
                </anchor>
              </controlPr>
            </control>
          </mc:Choice>
        </mc:AlternateContent>
        <mc:AlternateContent xmlns:mc="http://schemas.openxmlformats.org/markup-compatibility/2006">
          <mc:Choice Requires="x14">
            <control shapeId="12673" r:id="rId192" name="Drop Down 385">
              <controlPr defaultSize="0" autoLine="0" autoPict="0">
                <anchor moveWithCells="1" sizeWithCells="1">
                  <from>
                    <xdr:col>10</xdr:col>
                    <xdr:colOff>38100</xdr:colOff>
                    <xdr:row>476</xdr:row>
                    <xdr:rowOff>38100</xdr:rowOff>
                  </from>
                  <to>
                    <xdr:col>12</xdr:col>
                    <xdr:colOff>0</xdr:colOff>
                    <xdr:row>476</xdr:row>
                    <xdr:rowOff>447675</xdr:rowOff>
                  </to>
                </anchor>
              </controlPr>
            </control>
          </mc:Choice>
        </mc:AlternateContent>
        <mc:AlternateContent xmlns:mc="http://schemas.openxmlformats.org/markup-compatibility/2006">
          <mc:Choice Requires="x14">
            <control shapeId="12674" r:id="rId193" name="Drop Down 386">
              <controlPr defaultSize="0" autoLine="0" autoPict="0">
                <anchor moveWithCells="1" sizeWithCells="1">
                  <from>
                    <xdr:col>10</xdr:col>
                    <xdr:colOff>38100</xdr:colOff>
                    <xdr:row>478</xdr:row>
                    <xdr:rowOff>38100</xdr:rowOff>
                  </from>
                  <to>
                    <xdr:col>12</xdr:col>
                    <xdr:colOff>0</xdr:colOff>
                    <xdr:row>478</xdr:row>
                    <xdr:rowOff>447675</xdr:rowOff>
                  </to>
                </anchor>
              </controlPr>
            </control>
          </mc:Choice>
        </mc:AlternateContent>
        <mc:AlternateContent xmlns:mc="http://schemas.openxmlformats.org/markup-compatibility/2006">
          <mc:Choice Requires="x14">
            <control shapeId="12675" r:id="rId194" name="Drop Down 387">
              <controlPr defaultSize="0" autoLine="0" autoPict="0">
                <anchor moveWithCells="1" sizeWithCells="1">
                  <from>
                    <xdr:col>10</xdr:col>
                    <xdr:colOff>38100</xdr:colOff>
                    <xdr:row>490</xdr:row>
                    <xdr:rowOff>38100</xdr:rowOff>
                  </from>
                  <to>
                    <xdr:col>12</xdr:col>
                    <xdr:colOff>0</xdr:colOff>
                    <xdr:row>490</xdr:row>
                    <xdr:rowOff>447675</xdr:rowOff>
                  </to>
                </anchor>
              </controlPr>
            </control>
          </mc:Choice>
        </mc:AlternateContent>
        <mc:AlternateContent xmlns:mc="http://schemas.openxmlformats.org/markup-compatibility/2006">
          <mc:Choice Requires="x14">
            <control shapeId="12676" r:id="rId195" name="Drop Down 388">
              <controlPr defaultSize="0" autoLine="0" autoPict="0">
                <anchor moveWithCells="1" sizeWithCells="1">
                  <from>
                    <xdr:col>10</xdr:col>
                    <xdr:colOff>38100</xdr:colOff>
                    <xdr:row>491</xdr:row>
                    <xdr:rowOff>38100</xdr:rowOff>
                  </from>
                  <to>
                    <xdr:col>12</xdr:col>
                    <xdr:colOff>0</xdr:colOff>
                    <xdr:row>491</xdr:row>
                    <xdr:rowOff>447675</xdr:rowOff>
                  </to>
                </anchor>
              </controlPr>
            </control>
          </mc:Choice>
        </mc:AlternateContent>
        <mc:AlternateContent xmlns:mc="http://schemas.openxmlformats.org/markup-compatibility/2006">
          <mc:Choice Requires="x14">
            <control shapeId="12677" r:id="rId196" name="Drop Down 389">
              <controlPr defaultSize="0" autoLine="0" autoPict="0">
                <anchor moveWithCells="1" sizeWithCells="1">
                  <from>
                    <xdr:col>10</xdr:col>
                    <xdr:colOff>38100</xdr:colOff>
                    <xdr:row>492</xdr:row>
                    <xdr:rowOff>38100</xdr:rowOff>
                  </from>
                  <to>
                    <xdr:col>12</xdr:col>
                    <xdr:colOff>0</xdr:colOff>
                    <xdr:row>492</xdr:row>
                    <xdr:rowOff>447675</xdr:rowOff>
                  </to>
                </anchor>
              </controlPr>
            </control>
          </mc:Choice>
        </mc:AlternateContent>
        <mc:AlternateContent xmlns:mc="http://schemas.openxmlformats.org/markup-compatibility/2006">
          <mc:Choice Requires="x14">
            <control shapeId="12678" r:id="rId197" name="Drop Down 390">
              <controlPr defaultSize="0" autoLine="0" autoPict="0">
                <anchor moveWithCells="1" sizeWithCells="1">
                  <from>
                    <xdr:col>10</xdr:col>
                    <xdr:colOff>38100</xdr:colOff>
                    <xdr:row>493</xdr:row>
                    <xdr:rowOff>38100</xdr:rowOff>
                  </from>
                  <to>
                    <xdr:col>12</xdr:col>
                    <xdr:colOff>0</xdr:colOff>
                    <xdr:row>493</xdr:row>
                    <xdr:rowOff>447675</xdr:rowOff>
                  </to>
                </anchor>
              </controlPr>
            </control>
          </mc:Choice>
        </mc:AlternateContent>
        <mc:AlternateContent xmlns:mc="http://schemas.openxmlformats.org/markup-compatibility/2006">
          <mc:Choice Requires="x14">
            <control shapeId="12679" r:id="rId198" name="Drop Down 391">
              <controlPr defaultSize="0" autoLine="0" autoPict="0">
                <anchor moveWithCells="1" sizeWithCells="1">
                  <from>
                    <xdr:col>10</xdr:col>
                    <xdr:colOff>38100</xdr:colOff>
                    <xdr:row>494</xdr:row>
                    <xdr:rowOff>38100</xdr:rowOff>
                  </from>
                  <to>
                    <xdr:col>12</xdr:col>
                    <xdr:colOff>0</xdr:colOff>
                    <xdr:row>494</xdr:row>
                    <xdr:rowOff>447675</xdr:rowOff>
                  </to>
                </anchor>
              </controlPr>
            </control>
          </mc:Choice>
        </mc:AlternateContent>
        <mc:AlternateContent xmlns:mc="http://schemas.openxmlformats.org/markup-compatibility/2006">
          <mc:Choice Requires="x14">
            <control shapeId="12680" r:id="rId199" name="Drop Down 392">
              <controlPr defaultSize="0" autoLine="0" autoPict="0">
                <anchor moveWithCells="1" sizeWithCells="1">
                  <from>
                    <xdr:col>10</xdr:col>
                    <xdr:colOff>38100</xdr:colOff>
                    <xdr:row>495</xdr:row>
                    <xdr:rowOff>38100</xdr:rowOff>
                  </from>
                  <to>
                    <xdr:col>12</xdr:col>
                    <xdr:colOff>0</xdr:colOff>
                    <xdr:row>495</xdr:row>
                    <xdr:rowOff>447675</xdr:rowOff>
                  </to>
                </anchor>
              </controlPr>
            </control>
          </mc:Choice>
        </mc:AlternateContent>
        <mc:AlternateContent xmlns:mc="http://schemas.openxmlformats.org/markup-compatibility/2006">
          <mc:Choice Requires="x14">
            <control shapeId="12681" r:id="rId200" name="Drop Down 393">
              <controlPr defaultSize="0" autoLine="0" autoPict="0">
                <anchor moveWithCells="1" sizeWithCells="1">
                  <from>
                    <xdr:col>10</xdr:col>
                    <xdr:colOff>38100</xdr:colOff>
                    <xdr:row>477</xdr:row>
                    <xdr:rowOff>38100</xdr:rowOff>
                  </from>
                  <to>
                    <xdr:col>12</xdr:col>
                    <xdr:colOff>0</xdr:colOff>
                    <xdr:row>477</xdr:row>
                    <xdr:rowOff>447675</xdr:rowOff>
                  </to>
                </anchor>
              </controlPr>
            </control>
          </mc:Choice>
        </mc:AlternateContent>
        <mc:AlternateContent xmlns:mc="http://schemas.openxmlformats.org/markup-compatibility/2006">
          <mc:Choice Requires="x14">
            <control shapeId="12698" r:id="rId201" name="Drop Down 410">
              <controlPr defaultSize="0" autoLine="0" autoPict="0">
                <anchor moveWithCells="1" sizeWithCells="1">
                  <from>
                    <xdr:col>3</xdr:col>
                    <xdr:colOff>47625</xdr:colOff>
                    <xdr:row>573</xdr:row>
                    <xdr:rowOff>28575</xdr:rowOff>
                  </from>
                  <to>
                    <xdr:col>7</xdr:col>
                    <xdr:colOff>781050</xdr:colOff>
                    <xdr:row>573</xdr:row>
                    <xdr:rowOff>333375</xdr:rowOff>
                  </to>
                </anchor>
              </controlPr>
            </control>
          </mc:Choice>
        </mc:AlternateContent>
        <mc:AlternateContent xmlns:mc="http://schemas.openxmlformats.org/markup-compatibility/2006">
          <mc:Choice Requires="x14">
            <control shapeId="12699" r:id="rId202" name="Drop Down 411">
              <controlPr defaultSize="0" autoLine="0" autoPict="0">
                <anchor moveWithCells="1" sizeWithCells="1">
                  <from>
                    <xdr:col>3</xdr:col>
                    <xdr:colOff>47625</xdr:colOff>
                    <xdr:row>571</xdr:row>
                    <xdr:rowOff>28575</xdr:rowOff>
                  </from>
                  <to>
                    <xdr:col>7</xdr:col>
                    <xdr:colOff>781050</xdr:colOff>
                    <xdr:row>571</xdr:row>
                    <xdr:rowOff>333375</xdr:rowOff>
                  </to>
                </anchor>
              </controlPr>
            </control>
          </mc:Choice>
        </mc:AlternateContent>
        <mc:AlternateContent xmlns:mc="http://schemas.openxmlformats.org/markup-compatibility/2006">
          <mc:Choice Requires="x14">
            <control shapeId="12700" r:id="rId203" name="Drop Down 412">
              <controlPr defaultSize="0" autoLine="0" autoPict="0">
                <anchor moveWithCells="1" sizeWithCells="1">
                  <from>
                    <xdr:col>3</xdr:col>
                    <xdr:colOff>47625</xdr:colOff>
                    <xdr:row>574</xdr:row>
                    <xdr:rowOff>28575</xdr:rowOff>
                  </from>
                  <to>
                    <xdr:col>7</xdr:col>
                    <xdr:colOff>781050</xdr:colOff>
                    <xdr:row>574</xdr:row>
                    <xdr:rowOff>333375</xdr:rowOff>
                  </to>
                </anchor>
              </controlPr>
            </control>
          </mc:Choice>
        </mc:AlternateContent>
        <mc:AlternateContent xmlns:mc="http://schemas.openxmlformats.org/markup-compatibility/2006">
          <mc:Choice Requires="x14">
            <control shapeId="12701" r:id="rId204" name="Drop Down 413">
              <controlPr defaultSize="0" autoLine="0" autoPict="0">
                <anchor moveWithCells="1" sizeWithCells="1">
                  <from>
                    <xdr:col>3</xdr:col>
                    <xdr:colOff>47625</xdr:colOff>
                    <xdr:row>575</xdr:row>
                    <xdr:rowOff>28575</xdr:rowOff>
                  </from>
                  <to>
                    <xdr:col>7</xdr:col>
                    <xdr:colOff>781050</xdr:colOff>
                    <xdr:row>575</xdr:row>
                    <xdr:rowOff>333375</xdr:rowOff>
                  </to>
                </anchor>
              </controlPr>
            </control>
          </mc:Choice>
        </mc:AlternateContent>
        <mc:AlternateContent xmlns:mc="http://schemas.openxmlformats.org/markup-compatibility/2006">
          <mc:Choice Requires="x14">
            <control shapeId="12702" r:id="rId205" name="Drop Down 414">
              <controlPr defaultSize="0" autoLine="0" autoPict="0">
                <anchor moveWithCells="1" sizeWithCells="1">
                  <from>
                    <xdr:col>3</xdr:col>
                    <xdr:colOff>47625</xdr:colOff>
                    <xdr:row>576</xdr:row>
                    <xdr:rowOff>28575</xdr:rowOff>
                  </from>
                  <to>
                    <xdr:col>7</xdr:col>
                    <xdr:colOff>781050</xdr:colOff>
                    <xdr:row>576</xdr:row>
                    <xdr:rowOff>333375</xdr:rowOff>
                  </to>
                </anchor>
              </controlPr>
            </control>
          </mc:Choice>
        </mc:AlternateContent>
        <mc:AlternateContent xmlns:mc="http://schemas.openxmlformats.org/markup-compatibility/2006">
          <mc:Choice Requires="x14">
            <control shapeId="12703" r:id="rId206" name="Drop Down 415">
              <controlPr defaultSize="0" autoLine="0" autoPict="0">
                <anchor moveWithCells="1" sizeWithCells="1">
                  <from>
                    <xdr:col>3</xdr:col>
                    <xdr:colOff>47625</xdr:colOff>
                    <xdr:row>577</xdr:row>
                    <xdr:rowOff>28575</xdr:rowOff>
                  </from>
                  <to>
                    <xdr:col>7</xdr:col>
                    <xdr:colOff>781050</xdr:colOff>
                    <xdr:row>577</xdr:row>
                    <xdr:rowOff>333375</xdr:rowOff>
                  </to>
                </anchor>
              </controlPr>
            </control>
          </mc:Choice>
        </mc:AlternateContent>
        <mc:AlternateContent xmlns:mc="http://schemas.openxmlformats.org/markup-compatibility/2006">
          <mc:Choice Requires="x14">
            <control shapeId="12704" r:id="rId207" name="Drop Down 416">
              <controlPr defaultSize="0" autoLine="0" autoPict="0">
                <anchor moveWithCells="1" sizeWithCells="1">
                  <from>
                    <xdr:col>3</xdr:col>
                    <xdr:colOff>47625</xdr:colOff>
                    <xdr:row>572</xdr:row>
                    <xdr:rowOff>28575</xdr:rowOff>
                  </from>
                  <to>
                    <xdr:col>7</xdr:col>
                    <xdr:colOff>781050</xdr:colOff>
                    <xdr:row>572</xdr:row>
                    <xdr:rowOff>333375</xdr:rowOff>
                  </to>
                </anchor>
              </controlPr>
            </control>
          </mc:Choice>
        </mc:AlternateContent>
        <mc:AlternateContent xmlns:mc="http://schemas.openxmlformats.org/markup-compatibility/2006">
          <mc:Choice Requires="x14">
            <control shapeId="12718" r:id="rId208" name="Drop Down 430">
              <controlPr defaultSize="0" autoLine="0" autoPict="0">
                <anchor moveWithCells="1" sizeWithCells="1">
                  <from>
                    <xdr:col>12</xdr:col>
                    <xdr:colOff>57150</xdr:colOff>
                    <xdr:row>572</xdr:row>
                    <xdr:rowOff>38100</xdr:rowOff>
                  </from>
                  <to>
                    <xdr:col>14</xdr:col>
                    <xdr:colOff>0</xdr:colOff>
                    <xdr:row>572</xdr:row>
                    <xdr:rowOff>447675</xdr:rowOff>
                  </to>
                </anchor>
              </controlPr>
            </control>
          </mc:Choice>
        </mc:AlternateContent>
        <mc:AlternateContent xmlns:mc="http://schemas.openxmlformats.org/markup-compatibility/2006">
          <mc:Choice Requires="x14">
            <control shapeId="12719" r:id="rId209" name="Drop Down 431">
              <controlPr defaultSize="0" autoLine="0" autoPict="0">
                <anchor moveWithCells="1" sizeWithCells="1">
                  <from>
                    <xdr:col>12</xdr:col>
                    <xdr:colOff>57150</xdr:colOff>
                    <xdr:row>573</xdr:row>
                    <xdr:rowOff>38100</xdr:rowOff>
                  </from>
                  <to>
                    <xdr:col>14</xdr:col>
                    <xdr:colOff>0</xdr:colOff>
                    <xdr:row>573</xdr:row>
                    <xdr:rowOff>447675</xdr:rowOff>
                  </to>
                </anchor>
              </controlPr>
            </control>
          </mc:Choice>
        </mc:AlternateContent>
        <mc:AlternateContent xmlns:mc="http://schemas.openxmlformats.org/markup-compatibility/2006">
          <mc:Choice Requires="x14">
            <control shapeId="12720" r:id="rId210" name="Drop Down 432">
              <controlPr defaultSize="0" autoLine="0" autoPict="0">
                <anchor moveWithCells="1" sizeWithCells="1">
                  <from>
                    <xdr:col>12</xdr:col>
                    <xdr:colOff>57150</xdr:colOff>
                    <xdr:row>574</xdr:row>
                    <xdr:rowOff>38100</xdr:rowOff>
                  </from>
                  <to>
                    <xdr:col>14</xdr:col>
                    <xdr:colOff>0</xdr:colOff>
                    <xdr:row>574</xdr:row>
                    <xdr:rowOff>447675</xdr:rowOff>
                  </to>
                </anchor>
              </controlPr>
            </control>
          </mc:Choice>
        </mc:AlternateContent>
        <mc:AlternateContent xmlns:mc="http://schemas.openxmlformats.org/markup-compatibility/2006">
          <mc:Choice Requires="x14">
            <control shapeId="12721" r:id="rId211" name="Drop Down 433">
              <controlPr defaultSize="0" autoLine="0" autoPict="0">
                <anchor moveWithCells="1" sizeWithCells="1">
                  <from>
                    <xdr:col>12</xdr:col>
                    <xdr:colOff>57150</xdr:colOff>
                    <xdr:row>575</xdr:row>
                    <xdr:rowOff>38100</xdr:rowOff>
                  </from>
                  <to>
                    <xdr:col>14</xdr:col>
                    <xdr:colOff>0</xdr:colOff>
                    <xdr:row>575</xdr:row>
                    <xdr:rowOff>447675</xdr:rowOff>
                  </to>
                </anchor>
              </controlPr>
            </control>
          </mc:Choice>
        </mc:AlternateContent>
        <mc:AlternateContent xmlns:mc="http://schemas.openxmlformats.org/markup-compatibility/2006">
          <mc:Choice Requires="x14">
            <control shapeId="12722" r:id="rId212" name="Drop Down 434">
              <controlPr defaultSize="0" autoLine="0" autoPict="0">
                <anchor moveWithCells="1" sizeWithCells="1">
                  <from>
                    <xdr:col>12</xdr:col>
                    <xdr:colOff>57150</xdr:colOff>
                    <xdr:row>576</xdr:row>
                    <xdr:rowOff>38100</xdr:rowOff>
                  </from>
                  <to>
                    <xdr:col>14</xdr:col>
                    <xdr:colOff>0</xdr:colOff>
                    <xdr:row>576</xdr:row>
                    <xdr:rowOff>447675</xdr:rowOff>
                  </to>
                </anchor>
              </controlPr>
            </control>
          </mc:Choice>
        </mc:AlternateContent>
        <mc:AlternateContent xmlns:mc="http://schemas.openxmlformats.org/markup-compatibility/2006">
          <mc:Choice Requires="x14">
            <control shapeId="12723" r:id="rId213" name="Drop Down 435">
              <controlPr defaultSize="0" autoLine="0" autoPict="0">
                <anchor moveWithCells="1" sizeWithCells="1">
                  <from>
                    <xdr:col>12</xdr:col>
                    <xdr:colOff>57150</xdr:colOff>
                    <xdr:row>577</xdr:row>
                    <xdr:rowOff>38100</xdr:rowOff>
                  </from>
                  <to>
                    <xdr:col>14</xdr:col>
                    <xdr:colOff>0</xdr:colOff>
                    <xdr:row>577</xdr:row>
                    <xdr:rowOff>447675</xdr:rowOff>
                  </to>
                </anchor>
              </controlPr>
            </control>
          </mc:Choice>
        </mc:AlternateContent>
        <mc:AlternateContent xmlns:mc="http://schemas.openxmlformats.org/markup-compatibility/2006">
          <mc:Choice Requires="x14">
            <control shapeId="12729" r:id="rId214" name="Drop Down 441">
              <controlPr defaultSize="0" autoLine="0" autoPict="0">
                <anchor moveWithCells="1" sizeWithCells="1">
                  <from>
                    <xdr:col>10</xdr:col>
                    <xdr:colOff>38100</xdr:colOff>
                    <xdr:row>572</xdr:row>
                    <xdr:rowOff>38100</xdr:rowOff>
                  </from>
                  <to>
                    <xdr:col>12</xdr:col>
                    <xdr:colOff>0</xdr:colOff>
                    <xdr:row>572</xdr:row>
                    <xdr:rowOff>447675</xdr:rowOff>
                  </to>
                </anchor>
              </controlPr>
            </control>
          </mc:Choice>
        </mc:AlternateContent>
        <mc:AlternateContent xmlns:mc="http://schemas.openxmlformats.org/markup-compatibility/2006">
          <mc:Choice Requires="x14">
            <control shapeId="12730" r:id="rId215" name="Drop Down 442">
              <controlPr defaultSize="0" autoLine="0" autoPict="0">
                <anchor moveWithCells="1" sizeWithCells="1">
                  <from>
                    <xdr:col>10</xdr:col>
                    <xdr:colOff>38100</xdr:colOff>
                    <xdr:row>573</xdr:row>
                    <xdr:rowOff>38100</xdr:rowOff>
                  </from>
                  <to>
                    <xdr:col>12</xdr:col>
                    <xdr:colOff>0</xdr:colOff>
                    <xdr:row>573</xdr:row>
                    <xdr:rowOff>447675</xdr:rowOff>
                  </to>
                </anchor>
              </controlPr>
            </control>
          </mc:Choice>
        </mc:AlternateContent>
        <mc:AlternateContent xmlns:mc="http://schemas.openxmlformats.org/markup-compatibility/2006">
          <mc:Choice Requires="x14">
            <control shapeId="12731" r:id="rId216" name="Drop Down 443">
              <controlPr defaultSize="0" autoLine="0" autoPict="0">
                <anchor moveWithCells="1" sizeWithCells="1">
                  <from>
                    <xdr:col>10</xdr:col>
                    <xdr:colOff>38100</xdr:colOff>
                    <xdr:row>574</xdr:row>
                    <xdr:rowOff>38100</xdr:rowOff>
                  </from>
                  <to>
                    <xdr:col>12</xdr:col>
                    <xdr:colOff>0</xdr:colOff>
                    <xdr:row>574</xdr:row>
                    <xdr:rowOff>447675</xdr:rowOff>
                  </to>
                </anchor>
              </controlPr>
            </control>
          </mc:Choice>
        </mc:AlternateContent>
        <mc:AlternateContent xmlns:mc="http://schemas.openxmlformats.org/markup-compatibility/2006">
          <mc:Choice Requires="x14">
            <control shapeId="12732" r:id="rId217" name="Drop Down 444">
              <controlPr defaultSize="0" autoLine="0" autoPict="0">
                <anchor moveWithCells="1" sizeWithCells="1">
                  <from>
                    <xdr:col>10</xdr:col>
                    <xdr:colOff>38100</xdr:colOff>
                    <xdr:row>575</xdr:row>
                    <xdr:rowOff>38100</xdr:rowOff>
                  </from>
                  <to>
                    <xdr:col>12</xdr:col>
                    <xdr:colOff>0</xdr:colOff>
                    <xdr:row>575</xdr:row>
                    <xdr:rowOff>447675</xdr:rowOff>
                  </to>
                </anchor>
              </controlPr>
            </control>
          </mc:Choice>
        </mc:AlternateContent>
        <mc:AlternateContent xmlns:mc="http://schemas.openxmlformats.org/markup-compatibility/2006">
          <mc:Choice Requires="x14">
            <control shapeId="12733" r:id="rId218" name="Drop Down 445">
              <controlPr defaultSize="0" autoLine="0" autoPict="0">
                <anchor moveWithCells="1" sizeWithCells="1">
                  <from>
                    <xdr:col>10</xdr:col>
                    <xdr:colOff>38100</xdr:colOff>
                    <xdr:row>576</xdr:row>
                    <xdr:rowOff>38100</xdr:rowOff>
                  </from>
                  <to>
                    <xdr:col>12</xdr:col>
                    <xdr:colOff>0</xdr:colOff>
                    <xdr:row>576</xdr:row>
                    <xdr:rowOff>447675</xdr:rowOff>
                  </to>
                </anchor>
              </controlPr>
            </control>
          </mc:Choice>
        </mc:AlternateContent>
        <mc:AlternateContent xmlns:mc="http://schemas.openxmlformats.org/markup-compatibility/2006">
          <mc:Choice Requires="x14">
            <control shapeId="12734" r:id="rId219" name="Drop Down 446">
              <controlPr defaultSize="0" autoLine="0" autoPict="0">
                <anchor moveWithCells="1" sizeWithCells="1">
                  <from>
                    <xdr:col>10</xdr:col>
                    <xdr:colOff>38100</xdr:colOff>
                    <xdr:row>577</xdr:row>
                    <xdr:rowOff>38100</xdr:rowOff>
                  </from>
                  <to>
                    <xdr:col>12</xdr:col>
                    <xdr:colOff>0</xdr:colOff>
                    <xdr:row>577</xdr:row>
                    <xdr:rowOff>447675</xdr:rowOff>
                  </to>
                </anchor>
              </controlPr>
            </control>
          </mc:Choice>
        </mc:AlternateContent>
        <mc:AlternateContent xmlns:mc="http://schemas.openxmlformats.org/markup-compatibility/2006">
          <mc:Choice Requires="x14">
            <control shapeId="12746" r:id="rId220" name="Drop Down 458">
              <controlPr defaultSize="0" autoLine="0" autoPict="0">
                <anchor moveWithCells="1" sizeWithCells="1">
                  <from>
                    <xdr:col>3</xdr:col>
                    <xdr:colOff>47625</xdr:colOff>
                    <xdr:row>653</xdr:row>
                    <xdr:rowOff>28575</xdr:rowOff>
                  </from>
                  <to>
                    <xdr:col>7</xdr:col>
                    <xdr:colOff>781050</xdr:colOff>
                    <xdr:row>653</xdr:row>
                    <xdr:rowOff>333375</xdr:rowOff>
                  </to>
                </anchor>
              </controlPr>
            </control>
          </mc:Choice>
        </mc:AlternateContent>
        <mc:AlternateContent xmlns:mc="http://schemas.openxmlformats.org/markup-compatibility/2006">
          <mc:Choice Requires="x14">
            <control shapeId="12747" r:id="rId221" name="Drop Down 459">
              <controlPr defaultSize="0" autoLine="0" autoPict="0">
                <anchor moveWithCells="1" sizeWithCells="1">
                  <from>
                    <xdr:col>3</xdr:col>
                    <xdr:colOff>47625</xdr:colOff>
                    <xdr:row>651</xdr:row>
                    <xdr:rowOff>28575</xdr:rowOff>
                  </from>
                  <to>
                    <xdr:col>7</xdr:col>
                    <xdr:colOff>781050</xdr:colOff>
                    <xdr:row>651</xdr:row>
                    <xdr:rowOff>333375</xdr:rowOff>
                  </to>
                </anchor>
              </controlPr>
            </control>
          </mc:Choice>
        </mc:AlternateContent>
        <mc:AlternateContent xmlns:mc="http://schemas.openxmlformats.org/markup-compatibility/2006">
          <mc:Choice Requires="x14">
            <control shapeId="12748" r:id="rId222" name="Drop Down 460">
              <controlPr defaultSize="0" autoLine="0" autoPict="0">
                <anchor moveWithCells="1" sizeWithCells="1">
                  <from>
                    <xdr:col>3</xdr:col>
                    <xdr:colOff>47625</xdr:colOff>
                    <xdr:row>654</xdr:row>
                    <xdr:rowOff>28575</xdr:rowOff>
                  </from>
                  <to>
                    <xdr:col>7</xdr:col>
                    <xdr:colOff>781050</xdr:colOff>
                    <xdr:row>654</xdr:row>
                    <xdr:rowOff>333375</xdr:rowOff>
                  </to>
                </anchor>
              </controlPr>
            </control>
          </mc:Choice>
        </mc:AlternateContent>
        <mc:AlternateContent xmlns:mc="http://schemas.openxmlformats.org/markup-compatibility/2006">
          <mc:Choice Requires="x14">
            <control shapeId="12749" r:id="rId223" name="Drop Down 461">
              <controlPr defaultSize="0" autoLine="0" autoPict="0">
                <anchor moveWithCells="1" sizeWithCells="1">
                  <from>
                    <xdr:col>3</xdr:col>
                    <xdr:colOff>47625</xdr:colOff>
                    <xdr:row>655</xdr:row>
                    <xdr:rowOff>28575</xdr:rowOff>
                  </from>
                  <to>
                    <xdr:col>7</xdr:col>
                    <xdr:colOff>781050</xdr:colOff>
                    <xdr:row>655</xdr:row>
                    <xdr:rowOff>333375</xdr:rowOff>
                  </to>
                </anchor>
              </controlPr>
            </control>
          </mc:Choice>
        </mc:AlternateContent>
        <mc:AlternateContent xmlns:mc="http://schemas.openxmlformats.org/markup-compatibility/2006">
          <mc:Choice Requires="x14">
            <control shapeId="12750" r:id="rId224" name="Drop Down 462">
              <controlPr defaultSize="0" autoLine="0" autoPict="0">
                <anchor moveWithCells="1" sizeWithCells="1">
                  <from>
                    <xdr:col>3</xdr:col>
                    <xdr:colOff>47625</xdr:colOff>
                    <xdr:row>656</xdr:row>
                    <xdr:rowOff>28575</xdr:rowOff>
                  </from>
                  <to>
                    <xdr:col>7</xdr:col>
                    <xdr:colOff>781050</xdr:colOff>
                    <xdr:row>656</xdr:row>
                    <xdr:rowOff>333375</xdr:rowOff>
                  </to>
                </anchor>
              </controlPr>
            </control>
          </mc:Choice>
        </mc:AlternateContent>
        <mc:AlternateContent xmlns:mc="http://schemas.openxmlformats.org/markup-compatibility/2006">
          <mc:Choice Requires="x14">
            <control shapeId="12751" r:id="rId225" name="Drop Down 463">
              <controlPr defaultSize="0" autoLine="0" autoPict="0">
                <anchor moveWithCells="1" sizeWithCells="1">
                  <from>
                    <xdr:col>3</xdr:col>
                    <xdr:colOff>47625</xdr:colOff>
                    <xdr:row>657</xdr:row>
                    <xdr:rowOff>28575</xdr:rowOff>
                  </from>
                  <to>
                    <xdr:col>7</xdr:col>
                    <xdr:colOff>781050</xdr:colOff>
                    <xdr:row>657</xdr:row>
                    <xdr:rowOff>333375</xdr:rowOff>
                  </to>
                </anchor>
              </controlPr>
            </control>
          </mc:Choice>
        </mc:AlternateContent>
        <mc:AlternateContent xmlns:mc="http://schemas.openxmlformats.org/markup-compatibility/2006">
          <mc:Choice Requires="x14">
            <control shapeId="12752" r:id="rId226" name="Drop Down 464">
              <controlPr defaultSize="0" autoLine="0" autoPict="0">
                <anchor moveWithCells="1" sizeWithCells="1">
                  <from>
                    <xdr:col>3</xdr:col>
                    <xdr:colOff>47625</xdr:colOff>
                    <xdr:row>652</xdr:row>
                    <xdr:rowOff>28575</xdr:rowOff>
                  </from>
                  <to>
                    <xdr:col>7</xdr:col>
                    <xdr:colOff>781050</xdr:colOff>
                    <xdr:row>652</xdr:row>
                    <xdr:rowOff>333375</xdr:rowOff>
                  </to>
                </anchor>
              </controlPr>
            </control>
          </mc:Choice>
        </mc:AlternateContent>
        <mc:AlternateContent xmlns:mc="http://schemas.openxmlformats.org/markup-compatibility/2006">
          <mc:Choice Requires="x14">
            <control shapeId="12766" r:id="rId227" name="Drop Down 478">
              <controlPr defaultSize="0" autoLine="0" autoPict="0">
                <anchor moveWithCells="1" sizeWithCells="1">
                  <from>
                    <xdr:col>12</xdr:col>
                    <xdr:colOff>57150</xdr:colOff>
                    <xdr:row>652</xdr:row>
                    <xdr:rowOff>38100</xdr:rowOff>
                  </from>
                  <to>
                    <xdr:col>14</xdr:col>
                    <xdr:colOff>0</xdr:colOff>
                    <xdr:row>652</xdr:row>
                    <xdr:rowOff>447675</xdr:rowOff>
                  </to>
                </anchor>
              </controlPr>
            </control>
          </mc:Choice>
        </mc:AlternateContent>
        <mc:AlternateContent xmlns:mc="http://schemas.openxmlformats.org/markup-compatibility/2006">
          <mc:Choice Requires="x14">
            <control shapeId="12767" r:id="rId228" name="Drop Down 479">
              <controlPr defaultSize="0" autoLine="0" autoPict="0">
                <anchor moveWithCells="1" sizeWithCells="1">
                  <from>
                    <xdr:col>12</xdr:col>
                    <xdr:colOff>57150</xdr:colOff>
                    <xdr:row>653</xdr:row>
                    <xdr:rowOff>38100</xdr:rowOff>
                  </from>
                  <to>
                    <xdr:col>14</xdr:col>
                    <xdr:colOff>0</xdr:colOff>
                    <xdr:row>653</xdr:row>
                    <xdr:rowOff>447675</xdr:rowOff>
                  </to>
                </anchor>
              </controlPr>
            </control>
          </mc:Choice>
        </mc:AlternateContent>
        <mc:AlternateContent xmlns:mc="http://schemas.openxmlformats.org/markup-compatibility/2006">
          <mc:Choice Requires="x14">
            <control shapeId="12768" r:id="rId229" name="Drop Down 480">
              <controlPr defaultSize="0" autoLine="0" autoPict="0">
                <anchor moveWithCells="1" sizeWithCells="1">
                  <from>
                    <xdr:col>12</xdr:col>
                    <xdr:colOff>57150</xdr:colOff>
                    <xdr:row>654</xdr:row>
                    <xdr:rowOff>38100</xdr:rowOff>
                  </from>
                  <to>
                    <xdr:col>14</xdr:col>
                    <xdr:colOff>0</xdr:colOff>
                    <xdr:row>654</xdr:row>
                    <xdr:rowOff>447675</xdr:rowOff>
                  </to>
                </anchor>
              </controlPr>
            </control>
          </mc:Choice>
        </mc:AlternateContent>
        <mc:AlternateContent xmlns:mc="http://schemas.openxmlformats.org/markup-compatibility/2006">
          <mc:Choice Requires="x14">
            <control shapeId="12769" r:id="rId230" name="Drop Down 481">
              <controlPr defaultSize="0" autoLine="0" autoPict="0">
                <anchor moveWithCells="1" sizeWithCells="1">
                  <from>
                    <xdr:col>12</xdr:col>
                    <xdr:colOff>57150</xdr:colOff>
                    <xdr:row>655</xdr:row>
                    <xdr:rowOff>38100</xdr:rowOff>
                  </from>
                  <to>
                    <xdr:col>14</xdr:col>
                    <xdr:colOff>0</xdr:colOff>
                    <xdr:row>655</xdr:row>
                    <xdr:rowOff>447675</xdr:rowOff>
                  </to>
                </anchor>
              </controlPr>
            </control>
          </mc:Choice>
        </mc:AlternateContent>
        <mc:AlternateContent xmlns:mc="http://schemas.openxmlformats.org/markup-compatibility/2006">
          <mc:Choice Requires="x14">
            <control shapeId="12770" r:id="rId231" name="Drop Down 482">
              <controlPr defaultSize="0" autoLine="0" autoPict="0">
                <anchor moveWithCells="1" sizeWithCells="1">
                  <from>
                    <xdr:col>12</xdr:col>
                    <xdr:colOff>57150</xdr:colOff>
                    <xdr:row>656</xdr:row>
                    <xdr:rowOff>38100</xdr:rowOff>
                  </from>
                  <to>
                    <xdr:col>14</xdr:col>
                    <xdr:colOff>0</xdr:colOff>
                    <xdr:row>656</xdr:row>
                    <xdr:rowOff>447675</xdr:rowOff>
                  </to>
                </anchor>
              </controlPr>
            </control>
          </mc:Choice>
        </mc:AlternateContent>
        <mc:AlternateContent xmlns:mc="http://schemas.openxmlformats.org/markup-compatibility/2006">
          <mc:Choice Requires="x14">
            <control shapeId="12771" r:id="rId232" name="Drop Down 483">
              <controlPr defaultSize="0" autoLine="0" autoPict="0">
                <anchor moveWithCells="1" sizeWithCells="1">
                  <from>
                    <xdr:col>12</xdr:col>
                    <xdr:colOff>57150</xdr:colOff>
                    <xdr:row>657</xdr:row>
                    <xdr:rowOff>38100</xdr:rowOff>
                  </from>
                  <to>
                    <xdr:col>14</xdr:col>
                    <xdr:colOff>0</xdr:colOff>
                    <xdr:row>657</xdr:row>
                    <xdr:rowOff>447675</xdr:rowOff>
                  </to>
                </anchor>
              </controlPr>
            </control>
          </mc:Choice>
        </mc:AlternateContent>
        <mc:AlternateContent xmlns:mc="http://schemas.openxmlformats.org/markup-compatibility/2006">
          <mc:Choice Requires="x14">
            <control shapeId="12777" r:id="rId233" name="Drop Down 489">
              <controlPr defaultSize="0" autoLine="0" autoPict="0">
                <anchor moveWithCells="1" sizeWithCells="1">
                  <from>
                    <xdr:col>10</xdr:col>
                    <xdr:colOff>38100</xdr:colOff>
                    <xdr:row>652</xdr:row>
                    <xdr:rowOff>38100</xdr:rowOff>
                  </from>
                  <to>
                    <xdr:col>12</xdr:col>
                    <xdr:colOff>0</xdr:colOff>
                    <xdr:row>652</xdr:row>
                    <xdr:rowOff>447675</xdr:rowOff>
                  </to>
                </anchor>
              </controlPr>
            </control>
          </mc:Choice>
        </mc:AlternateContent>
        <mc:AlternateContent xmlns:mc="http://schemas.openxmlformats.org/markup-compatibility/2006">
          <mc:Choice Requires="x14">
            <control shapeId="12778" r:id="rId234" name="Drop Down 490">
              <controlPr defaultSize="0" autoLine="0" autoPict="0">
                <anchor moveWithCells="1" sizeWithCells="1">
                  <from>
                    <xdr:col>10</xdr:col>
                    <xdr:colOff>38100</xdr:colOff>
                    <xdr:row>653</xdr:row>
                    <xdr:rowOff>38100</xdr:rowOff>
                  </from>
                  <to>
                    <xdr:col>12</xdr:col>
                    <xdr:colOff>0</xdr:colOff>
                    <xdr:row>653</xdr:row>
                    <xdr:rowOff>447675</xdr:rowOff>
                  </to>
                </anchor>
              </controlPr>
            </control>
          </mc:Choice>
        </mc:AlternateContent>
        <mc:AlternateContent xmlns:mc="http://schemas.openxmlformats.org/markup-compatibility/2006">
          <mc:Choice Requires="x14">
            <control shapeId="12779" r:id="rId235" name="Drop Down 491">
              <controlPr defaultSize="0" autoLine="0" autoPict="0">
                <anchor moveWithCells="1" sizeWithCells="1">
                  <from>
                    <xdr:col>10</xdr:col>
                    <xdr:colOff>38100</xdr:colOff>
                    <xdr:row>654</xdr:row>
                    <xdr:rowOff>38100</xdr:rowOff>
                  </from>
                  <to>
                    <xdr:col>12</xdr:col>
                    <xdr:colOff>0</xdr:colOff>
                    <xdr:row>654</xdr:row>
                    <xdr:rowOff>447675</xdr:rowOff>
                  </to>
                </anchor>
              </controlPr>
            </control>
          </mc:Choice>
        </mc:AlternateContent>
        <mc:AlternateContent xmlns:mc="http://schemas.openxmlformats.org/markup-compatibility/2006">
          <mc:Choice Requires="x14">
            <control shapeId="12780" r:id="rId236" name="Drop Down 492">
              <controlPr defaultSize="0" autoLine="0" autoPict="0">
                <anchor moveWithCells="1" sizeWithCells="1">
                  <from>
                    <xdr:col>10</xdr:col>
                    <xdr:colOff>38100</xdr:colOff>
                    <xdr:row>655</xdr:row>
                    <xdr:rowOff>38100</xdr:rowOff>
                  </from>
                  <to>
                    <xdr:col>12</xdr:col>
                    <xdr:colOff>0</xdr:colOff>
                    <xdr:row>655</xdr:row>
                    <xdr:rowOff>447675</xdr:rowOff>
                  </to>
                </anchor>
              </controlPr>
            </control>
          </mc:Choice>
        </mc:AlternateContent>
        <mc:AlternateContent xmlns:mc="http://schemas.openxmlformats.org/markup-compatibility/2006">
          <mc:Choice Requires="x14">
            <control shapeId="12781" r:id="rId237" name="Drop Down 493">
              <controlPr defaultSize="0" autoLine="0" autoPict="0">
                <anchor moveWithCells="1" sizeWithCells="1">
                  <from>
                    <xdr:col>10</xdr:col>
                    <xdr:colOff>38100</xdr:colOff>
                    <xdr:row>656</xdr:row>
                    <xdr:rowOff>38100</xdr:rowOff>
                  </from>
                  <to>
                    <xdr:col>12</xdr:col>
                    <xdr:colOff>0</xdr:colOff>
                    <xdr:row>656</xdr:row>
                    <xdr:rowOff>447675</xdr:rowOff>
                  </to>
                </anchor>
              </controlPr>
            </control>
          </mc:Choice>
        </mc:AlternateContent>
        <mc:AlternateContent xmlns:mc="http://schemas.openxmlformats.org/markup-compatibility/2006">
          <mc:Choice Requires="x14">
            <control shapeId="12782" r:id="rId238" name="Drop Down 494">
              <controlPr defaultSize="0" autoLine="0" autoPict="0">
                <anchor moveWithCells="1" sizeWithCells="1">
                  <from>
                    <xdr:col>10</xdr:col>
                    <xdr:colOff>38100</xdr:colOff>
                    <xdr:row>657</xdr:row>
                    <xdr:rowOff>38100</xdr:rowOff>
                  </from>
                  <to>
                    <xdr:col>12</xdr:col>
                    <xdr:colOff>0</xdr:colOff>
                    <xdr:row>657</xdr:row>
                    <xdr:rowOff>447675</xdr:rowOff>
                  </to>
                </anchor>
              </controlPr>
            </control>
          </mc:Choice>
        </mc:AlternateContent>
        <mc:AlternateContent xmlns:mc="http://schemas.openxmlformats.org/markup-compatibility/2006">
          <mc:Choice Requires="x14">
            <control shapeId="12790" r:id="rId239" name="Group Box 502">
              <controlPr defaultSize="0" autoFill="0" autoPict="0">
                <anchor moveWithCells="1" sizeWithCells="1">
                  <from>
                    <xdr:col>10</xdr:col>
                    <xdr:colOff>9525</xdr:colOff>
                    <xdr:row>61</xdr:row>
                    <xdr:rowOff>247650</xdr:rowOff>
                  </from>
                  <to>
                    <xdr:col>12</xdr:col>
                    <xdr:colOff>428625</xdr:colOff>
                    <xdr:row>63</xdr:row>
                    <xdr:rowOff>0</xdr:rowOff>
                  </to>
                </anchor>
              </controlPr>
            </control>
          </mc:Choice>
        </mc:AlternateContent>
        <mc:AlternateContent xmlns:mc="http://schemas.openxmlformats.org/markup-compatibility/2006">
          <mc:Choice Requires="x14">
            <control shapeId="12810" r:id="rId240" name="Option Button 522">
              <controlPr defaultSize="0" autoFill="0" autoLine="0" autoPict="0">
                <anchor moveWithCells="1" sizeWithCells="1">
                  <from>
                    <xdr:col>10</xdr:col>
                    <xdr:colOff>104775</xdr:colOff>
                    <xdr:row>62</xdr:row>
                    <xdr:rowOff>57150</xdr:rowOff>
                  </from>
                  <to>
                    <xdr:col>10</xdr:col>
                    <xdr:colOff>266700</xdr:colOff>
                    <xdr:row>62</xdr:row>
                    <xdr:rowOff>171450</xdr:rowOff>
                  </to>
                </anchor>
              </controlPr>
            </control>
          </mc:Choice>
        </mc:AlternateContent>
        <mc:AlternateContent xmlns:mc="http://schemas.openxmlformats.org/markup-compatibility/2006">
          <mc:Choice Requires="x14">
            <control shapeId="12829" r:id="rId241" name="Option Button 541">
              <controlPr defaultSize="0" autoFill="0" autoLine="0" autoPict="0">
                <anchor moveWithCells="1" sizeWithCells="1">
                  <from>
                    <xdr:col>11</xdr:col>
                    <xdr:colOff>95250</xdr:colOff>
                    <xdr:row>62</xdr:row>
                    <xdr:rowOff>57150</xdr:rowOff>
                  </from>
                  <to>
                    <xdr:col>11</xdr:col>
                    <xdr:colOff>266700</xdr:colOff>
                    <xdr:row>62</xdr:row>
                    <xdr:rowOff>171450</xdr:rowOff>
                  </to>
                </anchor>
              </controlPr>
            </control>
          </mc:Choice>
        </mc:AlternateContent>
        <mc:AlternateContent xmlns:mc="http://schemas.openxmlformats.org/markup-compatibility/2006">
          <mc:Choice Requires="x14">
            <control shapeId="12833" r:id="rId242" name="Group Box 545">
              <controlPr defaultSize="0" autoFill="0" autoPict="0">
                <anchor moveWithCells="1" sizeWithCells="1">
                  <from>
                    <xdr:col>10</xdr:col>
                    <xdr:colOff>9525</xdr:colOff>
                    <xdr:row>63</xdr:row>
                    <xdr:rowOff>0</xdr:rowOff>
                  </from>
                  <to>
                    <xdr:col>12</xdr:col>
                    <xdr:colOff>428625</xdr:colOff>
                    <xdr:row>64</xdr:row>
                    <xdr:rowOff>9525</xdr:rowOff>
                  </to>
                </anchor>
              </controlPr>
            </control>
          </mc:Choice>
        </mc:AlternateContent>
        <mc:AlternateContent xmlns:mc="http://schemas.openxmlformats.org/markup-compatibility/2006">
          <mc:Choice Requires="x14">
            <control shapeId="12834" r:id="rId243" name="Option Button 546">
              <controlPr defaultSize="0" autoFill="0" autoLine="0" autoPict="0">
                <anchor moveWithCells="1" sizeWithCells="1">
                  <from>
                    <xdr:col>10</xdr:col>
                    <xdr:colOff>104775</xdr:colOff>
                    <xdr:row>63</xdr:row>
                    <xdr:rowOff>114300</xdr:rowOff>
                  </from>
                  <to>
                    <xdr:col>10</xdr:col>
                    <xdr:colOff>266700</xdr:colOff>
                    <xdr:row>63</xdr:row>
                    <xdr:rowOff>485775</xdr:rowOff>
                  </to>
                </anchor>
              </controlPr>
            </control>
          </mc:Choice>
        </mc:AlternateContent>
        <mc:AlternateContent xmlns:mc="http://schemas.openxmlformats.org/markup-compatibility/2006">
          <mc:Choice Requires="x14">
            <control shapeId="12835" r:id="rId244" name="Option Button 547">
              <controlPr defaultSize="0" autoFill="0" autoLine="0" autoPict="0">
                <anchor moveWithCells="1" sizeWithCells="1">
                  <from>
                    <xdr:col>11</xdr:col>
                    <xdr:colOff>95250</xdr:colOff>
                    <xdr:row>63</xdr:row>
                    <xdr:rowOff>114300</xdr:rowOff>
                  </from>
                  <to>
                    <xdr:col>11</xdr:col>
                    <xdr:colOff>266700</xdr:colOff>
                    <xdr:row>63</xdr:row>
                    <xdr:rowOff>485775</xdr:rowOff>
                  </to>
                </anchor>
              </controlPr>
            </control>
          </mc:Choice>
        </mc:AlternateContent>
        <mc:AlternateContent xmlns:mc="http://schemas.openxmlformats.org/markup-compatibility/2006">
          <mc:Choice Requires="x14">
            <control shapeId="12836" r:id="rId245" name="Group Box 548">
              <controlPr defaultSize="0" autoFill="0" autoPict="0">
                <anchor moveWithCells="1" sizeWithCells="1">
                  <from>
                    <xdr:col>10</xdr:col>
                    <xdr:colOff>9525</xdr:colOff>
                    <xdr:row>64</xdr:row>
                    <xdr:rowOff>9525</xdr:rowOff>
                  </from>
                  <to>
                    <xdr:col>12</xdr:col>
                    <xdr:colOff>428625</xdr:colOff>
                    <xdr:row>65</xdr:row>
                    <xdr:rowOff>0</xdr:rowOff>
                  </to>
                </anchor>
              </controlPr>
            </control>
          </mc:Choice>
        </mc:AlternateContent>
        <mc:AlternateContent xmlns:mc="http://schemas.openxmlformats.org/markup-compatibility/2006">
          <mc:Choice Requires="x14">
            <control shapeId="12837" r:id="rId246" name="Option Button 549">
              <controlPr defaultSize="0" autoFill="0" autoLine="0" autoPict="0">
                <anchor moveWithCells="1" sizeWithCells="1">
                  <from>
                    <xdr:col>10</xdr:col>
                    <xdr:colOff>104775</xdr:colOff>
                    <xdr:row>64</xdr:row>
                    <xdr:rowOff>95250</xdr:rowOff>
                  </from>
                  <to>
                    <xdr:col>10</xdr:col>
                    <xdr:colOff>266700</xdr:colOff>
                    <xdr:row>64</xdr:row>
                    <xdr:rowOff>257175</xdr:rowOff>
                  </to>
                </anchor>
              </controlPr>
            </control>
          </mc:Choice>
        </mc:AlternateContent>
        <mc:AlternateContent xmlns:mc="http://schemas.openxmlformats.org/markup-compatibility/2006">
          <mc:Choice Requires="x14">
            <control shapeId="12838" r:id="rId247" name="Option Button 550">
              <controlPr defaultSize="0" autoFill="0" autoLine="0" autoPict="0">
                <anchor moveWithCells="1" sizeWithCells="1">
                  <from>
                    <xdr:col>11</xdr:col>
                    <xdr:colOff>95250</xdr:colOff>
                    <xdr:row>64</xdr:row>
                    <xdr:rowOff>95250</xdr:rowOff>
                  </from>
                  <to>
                    <xdr:col>11</xdr:col>
                    <xdr:colOff>266700</xdr:colOff>
                    <xdr:row>64</xdr:row>
                    <xdr:rowOff>257175</xdr:rowOff>
                  </to>
                </anchor>
              </controlPr>
            </control>
          </mc:Choice>
        </mc:AlternateContent>
        <mc:AlternateContent xmlns:mc="http://schemas.openxmlformats.org/markup-compatibility/2006">
          <mc:Choice Requires="x14">
            <control shapeId="12839" r:id="rId248" name="Group Box 551">
              <controlPr defaultSize="0" autoFill="0" autoPict="0">
                <anchor moveWithCells="1" sizeWithCells="1">
                  <from>
                    <xdr:col>10</xdr:col>
                    <xdr:colOff>9525</xdr:colOff>
                    <xdr:row>64</xdr:row>
                    <xdr:rowOff>381000</xdr:rowOff>
                  </from>
                  <to>
                    <xdr:col>12</xdr:col>
                    <xdr:colOff>428625</xdr:colOff>
                    <xdr:row>66</xdr:row>
                    <xdr:rowOff>0</xdr:rowOff>
                  </to>
                </anchor>
              </controlPr>
            </control>
          </mc:Choice>
        </mc:AlternateContent>
        <mc:AlternateContent xmlns:mc="http://schemas.openxmlformats.org/markup-compatibility/2006">
          <mc:Choice Requires="x14">
            <control shapeId="12840" r:id="rId249" name="Option Button 552">
              <controlPr defaultSize="0" autoFill="0" autoLine="0" autoPict="0">
                <anchor moveWithCells="1" sizeWithCells="1">
                  <from>
                    <xdr:col>10</xdr:col>
                    <xdr:colOff>104775</xdr:colOff>
                    <xdr:row>65</xdr:row>
                    <xdr:rowOff>85725</xdr:rowOff>
                  </from>
                  <to>
                    <xdr:col>10</xdr:col>
                    <xdr:colOff>266700</xdr:colOff>
                    <xdr:row>65</xdr:row>
                    <xdr:rowOff>257175</xdr:rowOff>
                  </to>
                </anchor>
              </controlPr>
            </control>
          </mc:Choice>
        </mc:AlternateContent>
        <mc:AlternateContent xmlns:mc="http://schemas.openxmlformats.org/markup-compatibility/2006">
          <mc:Choice Requires="x14">
            <control shapeId="12841" r:id="rId250" name="Option Button 553">
              <controlPr defaultSize="0" autoFill="0" autoLine="0" autoPict="0">
                <anchor moveWithCells="1" sizeWithCells="1">
                  <from>
                    <xdr:col>11</xdr:col>
                    <xdr:colOff>95250</xdr:colOff>
                    <xdr:row>65</xdr:row>
                    <xdr:rowOff>85725</xdr:rowOff>
                  </from>
                  <to>
                    <xdr:col>11</xdr:col>
                    <xdr:colOff>266700</xdr:colOff>
                    <xdr:row>65</xdr:row>
                    <xdr:rowOff>257175</xdr:rowOff>
                  </to>
                </anchor>
              </controlPr>
            </control>
          </mc:Choice>
        </mc:AlternateContent>
        <mc:AlternateContent xmlns:mc="http://schemas.openxmlformats.org/markup-compatibility/2006">
          <mc:Choice Requires="x14">
            <control shapeId="12843" r:id="rId251" name="Option Button 555">
              <controlPr defaultSize="0" autoFill="0" autoLine="0" autoPict="0">
                <anchor moveWithCells="1" sizeWithCells="1">
                  <from>
                    <xdr:col>10</xdr:col>
                    <xdr:colOff>104775</xdr:colOff>
                    <xdr:row>68</xdr:row>
                    <xdr:rowOff>85725</xdr:rowOff>
                  </from>
                  <to>
                    <xdr:col>10</xdr:col>
                    <xdr:colOff>266700</xdr:colOff>
                    <xdr:row>68</xdr:row>
                    <xdr:rowOff>466725</xdr:rowOff>
                  </to>
                </anchor>
              </controlPr>
            </control>
          </mc:Choice>
        </mc:AlternateContent>
        <mc:AlternateContent xmlns:mc="http://schemas.openxmlformats.org/markup-compatibility/2006">
          <mc:Choice Requires="x14">
            <control shapeId="12844" r:id="rId252" name="Option Button 556">
              <controlPr defaultSize="0" autoFill="0" autoLine="0" autoPict="0">
                <anchor moveWithCells="1" sizeWithCells="1">
                  <from>
                    <xdr:col>11</xdr:col>
                    <xdr:colOff>95250</xdr:colOff>
                    <xdr:row>68</xdr:row>
                    <xdr:rowOff>85725</xdr:rowOff>
                  </from>
                  <to>
                    <xdr:col>11</xdr:col>
                    <xdr:colOff>266700</xdr:colOff>
                    <xdr:row>68</xdr:row>
                    <xdr:rowOff>466725</xdr:rowOff>
                  </to>
                </anchor>
              </controlPr>
            </control>
          </mc:Choice>
        </mc:AlternateContent>
        <mc:AlternateContent xmlns:mc="http://schemas.openxmlformats.org/markup-compatibility/2006">
          <mc:Choice Requires="x14">
            <control shapeId="12845" r:id="rId253" name="Group Box 557">
              <controlPr defaultSize="0" autoFill="0" autoPict="0">
                <anchor moveWithCells="1" sizeWithCells="1">
                  <from>
                    <xdr:col>10</xdr:col>
                    <xdr:colOff>9525</xdr:colOff>
                    <xdr:row>70</xdr:row>
                    <xdr:rowOff>561975</xdr:rowOff>
                  </from>
                  <to>
                    <xdr:col>12</xdr:col>
                    <xdr:colOff>428625</xdr:colOff>
                    <xdr:row>71</xdr:row>
                    <xdr:rowOff>361950</xdr:rowOff>
                  </to>
                </anchor>
              </controlPr>
            </control>
          </mc:Choice>
        </mc:AlternateContent>
        <mc:AlternateContent xmlns:mc="http://schemas.openxmlformats.org/markup-compatibility/2006">
          <mc:Choice Requires="x14">
            <control shapeId="12846" r:id="rId254" name="Option Button 558">
              <controlPr defaultSize="0" autoFill="0" autoLine="0" autoPict="0">
                <anchor moveWithCells="1" sizeWithCells="1">
                  <from>
                    <xdr:col>10</xdr:col>
                    <xdr:colOff>104775</xdr:colOff>
                    <xdr:row>71</xdr:row>
                    <xdr:rowOff>47625</xdr:rowOff>
                  </from>
                  <to>
                    <xdr:col>10</xdr:col>
                    <xdr:colOff>266700</xdr:colOff>
                    <xdr:row>71</xdr:row>
                    <xdr:rowOff>295275</xdr:rowOff>
                  </to>
                </anchor>
              </controlPr>
            </control>
          </mc:Choice>
        </mc:AlternateContent>
        <mc:AlternateContent xmlns:mc="http://schemas.openxmlformats.org/markup-compatibility/2006">
          <mc:Choice Requires="x14">
            <control shapeId="12847" r:id="rId255" name="Option Button 559">
              <controlPr defaultSize="0" autoFill="0" autoLine="0" autoPict="0">
                <anchor moveWithCells="1" sizeWithCells="1">
                  <from>
                    <xdr:col>11</xdr:col>
                    <xdr:colOff>95250</xdr:colOff>
                    <xdr:row>71</xdr:row>
                    <xdr:rowOff>47625</xdr:rowOff>
                  </from>
                  <to>
                    <xdr:col>11</xdr:col>
                    <xdr:colOff>266700</xdr:colOff>
                    <xdr:row>71</xdr:row>
                    <xdr:rowOff>295275</xdr:rowOff>
                  </to>
                </anchor>
              </controlPr>
            </control>
          </mc:Choice>
        </mc:AlternateContent>
        <mc:AlternateContent xmlns:mc="http://schemas.openxmlformats.org/markup-compatibility/2006">
          <mc:Choice Requires="x14">
            <control shapeId="12857" r:id="rId256" name="Group Box 569">
              <controlPr defaultSize="0" autoFill="0" autoPict="0">
                <anchor moveWithCells="1" sizeWithCells="1">
                  <from>
                    <xdr:col>10</xdr:col>
                    <xdr:colOff>9525</xdr:colOff>
                    <xdr:row>163</xdr:row>
                    <xdr:rowOff>9525</xdr:rowOff>
                  </from>
                  <to>
                    <xdr:col>12</xdr:col>
                    <xdr:colOff>438150</xdr:colOff>
                    <xdr:row>163</xdr:row>
                    <xdr:rowOff>552450</xdr:rowOff>
                  </to>
                </anchor>
              </controlPr>
            </control>
          </mc:Choice>
        </mc:AlternateContent>
        <mc:AlternateContent xmlns:mc="http://schemas.openxmlformats.org/markup-compatibility/2006">
          <mc:Choice Requires="x14">
            <control shapeId="12858" r:id="rId257" name="Option Button 570">
              <controlPr defaultSize="0" autoFill="0" autoLine="0" autoPict="0">
                <anchor moveWithCells="1" sizeWithCells="1">
                  <from>
                    <xdr:col>10</xdr:col>
                    <xdr:colOff>142875</xdr:colOff>
                    <xdr:row>163</xdr:row>
                    <xdr:rowOff>133350</xdr:rowOff>
                  </from>
                  <to>
                    <xdr:col>10</xdr:col>
                    <xdr:colOff>304800</xdr:colOff>
                    <xdr:row>163</xdr:row>
                    <xdr:rowOff>381000</xdr:rowOff>
                  </to>
                </anchor>
              </controlPr>
            </control>
          </mc:Choice>
        </mc:AlternateContent>
        <mc:AlternateContent xmlns:mc="http://schemas.openxmlformats.org/markup-compatibility/2006">
          <mc:Choice Requires="x14">
            <control shapeId="12859" r:id="rId258" name="Option Button 571">
              <controlPr defaultSize="0" autoFill="0" autoLine="0" autoPict="0">
                <anchor moveWithCells="1" sizeWithCells="1">
                  <from>
                    <xdr:col>11</xdr:col>
                    <xdr:colOff>76200</xdr:colOff>
                    <xdr:row>163</xdr:row>
                    <xdr:rowOff>133350</xdr:rowOff>
                  </from>
                  <to>
                    <xdr:col>11</xdr:col>
                    <xdr:colOff>238125</xdr:colOff>
                    <xdr:row>163</xdr:row>
                    <xdr:rowOff>381000</xdr:rowOff>
                  </to>
                </anchor>
              </controlPr>
            </control>
          </mc:Choice>
        </mc:AlternateContent>
        <mc:AlternateContent xmlns:mc="http://schemas.openxmlformats.org/markup-compatibility/2006">
          <mc:Choice Requires="x14">
            <control shapeId="12863" r:id="rId259" name="Group Box 575">
              <controlPr defaultSize="0" autoFill="0" autoPict="0">
                <anchor moveWithCells="1" sizeWithCells="1">
                  <from>
                    <xdr:col>10</xdr:col>
                    <xdr:colOff>0</xdr:colOff>
                    <xdr:row>257</xdr:row>
                    <xdr:rowOff>9525</xdr:rowOff>
                  </from>
                  <to>
                    <xdr:col>12</xdr:col>
                    <xdr:colOff>428625</xdr:colOff>
                    <xdr:row>258</xdr:row>
                    <xdr:rowOff>9525</xdr:rowOff>
                  </to>
                </anchor>
              </controlPr>
            </control>
          </mc:Choice>
        </mc:AlternateContent>
        <mc:AlternateContent xmlns:mc="http://schemas.openxmlformats.org/markup-compatibility/2006">
          <mc:Choice Requires="x14">
            <control shapeId="12864" r:id="rId260" name="Option Button 576">
              <controlPr defaultSize="0" autoFill="0" autoLine="0" autoPict="0">
                <anchor moveWithCells="1" sizeWithCells="1">
                  <from>
                    <xdr:col>10</xdr:col>
                    <xdr:colOff>133350</xdr:colOff>
                    <xdr:row>257</xdr:row>
                    <xdr:rowOff>95250</xdr:rowOff>
                  </from>
                  <to>
                    <xdr:col>10</xdr:col>
                    <xdr:colOff>295275</xdr:colOff>
                    <xdr:row>257</xdr:row>
                    <xdr:rowOff>266700</xdr:rowOff>
                  </to>
                </anchor>
              </controlPr>
            </control>
          </mc:Choice>
        </mc:AlternateContent>
        <mc:AlternateContent xmlns:mc="http://schemas.openxmlformats.org/markup-compatibility/2006">
          <mc:Choice Requires="x14">
            <control shapeId="12865" r:id="rId261" name="Option Button 577">
              <controlPr defaultSize="0" autoFill="0" autoLine="0" autoPict="0">
                <anchor moveWithCells="1" sizeWithCells="1">
                  <from>
                    <xdr:col>11</xdr:col>
                    <xdr:colOff>104775</xdr:colOff>
                    <xdr:row>257</xdr:row>
                    <xdr:rowOff>95250</xdr:rowOff>
                  </from>
                  <to>
                    <xdr:col>11</xdr:col>
                    <xdr:colOff>257175</xdr:colOff>
                    <xdr:row>257</xdr:row>
                    <xdr:rowOff>266700</xdr:rowOff>
                  </to>
                </anchor>
              </controlPr>
            </control>
          </mc:Choice>
        </mc:AlternateContent>
        <mc:AlternateContent xmlns:mc="http://schemas.openxmlformats.org/markup-compatibility/2006">
          <mc:Choice Requires="x14">
            <control shapeId="12866" r:id="rId262" name="Group Box 578">
              <controlPr defaultSize="0" autoFill="0" autoPict="0">
                <anchor moveWithCells="1" sizeWithCells="1">
                  <from>
                    <xdr:col>10</xdr:col>
                    <xdr:colOff>0</xdr:colOff>
                    <xdr:row>256</xdr:row>
                    <xdr:rowOff>0</xdr:rowOff>
                  </from>
                  <to>
                    <xdr:col>12</xdr:col>
                    <xdr:colOff>428625</xdr:colOff>
                    <xdr:row>257</xdr:row>
                    <xdr:rowOff>9525</xdr:rowOff>
                  </to>
                </anchor>
              </controlPr>
            </control>
          </mc:Choice>
        </mc:AlternateContent>
        <mc:AlternateContent xmlns:mc="http://schemas.openxmlformats.org/markup-compatibility/2006">
          <mc:Choice Requires="x14">
            <control shapeId="12867" r:id="rId263" name="Option Button 579">
              <controlPr defaultSize="0" autoFill="0" autoLine="0" autoPict="0">
                <anchor moveWithCells="1" sizeWithCells="1">
                  <from>
                    <xdr:col>10</xdr:col>
                    <xdr:colOff>133350</xdr:colOff>
                    <xdr:row>256</xdr:row>
                    <xdr:rowOff>133350</xdr:rowOff>
                  </from>
                  <to>
                    <xdr:col>10</xdr:col>
                    <xdr:colOff>285750</xdr:colOff>
                    <xdr:row>256</xdr:row>
                    <xdr:rowOff>390525</xdr:rowOff>
                  </to>
                </anchor>
              </controlPr>
            </control>
          </mc:Choice>
        </mc:AlternateContent>
        <mc:AlternateContent xmlns:mc="http://schemas.openxmlformats.org/markup-compatibility/2006">
          <mc:Choice Requires="x14">
            <control shapeId="12868" r:id="rId264" name="Option Button 580">
              <controlPr defaultSize="0" autoFill="0" autoLine="0" autoPict="0">
                <anchor moveWithCells="1" sizeWithCells="1">
                  <from>
                    <xdr:col>11</xdr:col>
                    <xdr:colOff>95250</xdr:colOff>
                    <xdr:row>256</xdr:row>
                    <xdr:rowOff>133350</xdr:rowOff>
                  </from>
                  <to>
                    <xdr:col>11</xdr:col>
                    <xdr:colOff>257175</xdr:colOff>
                    <xdr:row>256</xdr:row>
                    <xdr:rowOff>390525</xdr:rowOff>
                  </to>
                </anchor>
              </controlPr>
            </control>
          </mc:Choice>
        </mc:AlternateContent>
        <mc:AlternateContent xmlns:mc="http://schemas.openxmlformats.org/markup-compatibility/2006">
          <mc:Choice Requires="x14">
            <control shapeId="12869" r:id="rId265" name="Group Box 581">
              <controlPr defaultSize="0" autoFill="0" autoPict="0">
                <anchor moveWithCells="1" sizeWithCells="1">
                  <from>
                    <xdr:col>9</xdr:col>
                    <xdr:colOff>3095625</xdr:colOff>
                    <xdr:row>257</xdr:row>
                    <xdr:rowOff>381000</xdr:rowOff>
                  </from>
                  <to>
                    <xdr:col>12</xdr:col>
                    <xdr:colOff>428625</xdr:colOff>
                    <xdr:row>259</xdr:row>
                    <xdr:rowOff>9525</xdr:rowOff>
                  </to>
                </anchor>
              </controlPr>
            </control>
          </mc:Choice>
        </mc:AlternateContent>
        <mc:AlternateContent xmlns:mc="http://schemas.openxmlformats.org/markup-compatibility/2006">
          <mc:Choice Requires="x14">
            <control shapeId="12870" r:id="rId266" name="Option Button 582">
              <controlPr defaultSize="0" autoFill="0" autoLine="0" autoPict="0">
                <anchor moveWithCells="1" sizeWithCells="1">
                  <from>
                    <xdr:col>10</xdr:col>
                    <xdr:colOff>133350</xdr:colOff>
                    <xdr:row>258</xdr:row>
                    <xdr:rowOff>133350</xdr:rowOff>
                  </from>
                  <to>
                    <xdr:col>10</xdr:col>
                    <xdr:colOff>285750</xdr:colOff>
                    <xdr:row>258</xdr:row>
                    <xdr:rowOff>400050</xdr:rowOff>
                  </to>
                </anchor>
              </controlPr>
            </control>
          </mc:Choice>
        </mc:AlternateContent>
        <mc:AlternateContent xmlns:mc="http://schemas.openxmlformats.org/markup-compatibility/2006">
          <mc:Choice Requires="x14">
            <control shapeId="12871" r:id="rId267" name="Option Button 583">
              <controlPr defaultSize="0" autoFill="0" autoLine="0" autoPict="0">
                <anchor moveWithCells="1" sizeWithCells="1">
                  <from>
                    <xdr:col>11</xdr:col>
                    <xdr:colOff>104775</xdr:colOff>
                    <xdr:row>258</xdr:row>
                    <xdr:rowOff>133350</xdr:rowOff>
                  </from>
                  <to>
                    <xdr:col>11</xdr:col>
                    <xdr:colOff>257175</xdr:colOff>
                    <xdr:row>258</xdr:row>
                    <xdr:rowOff>400050</xdr:rowOff>
                  </to>
                </anchor>
              </controlPr>
            </control>
          </mc:Choice>
        </mc:AlternateContent>
        <mc:AlternateContent xmlns:mc="http://schemas.openxmlformats.org/markup-compatibility/2006">
          <mc:Choice Requires="x14">
            <control shapeId="12872" r:id="rId268" name="Group Box 584">
              <controlPr defaultSize="0" autoFill="0" autoPict="0">
                <anchor moveWithCells="1" sizeWithCells="1">
                  <from>
                    <xdr:col>9</xdr:col>
                    <xdr:colOff>3095625</xdr:colOff>
                    <xdr:row>259</xdr:row>
                    <xdr:rowOff>0</xdr:rowOff>
                  </from>
                  <to>
                    <xdr:col>12</xdr:col>
                    <xdr:colOff>428625</xdr:colOff>
                    <xdr:row>260</xdr:row>
                    <xdr:rowOff>9525</xdr:rowOff>
                  </to>
                </anchor>
              </controlPr>
            </control>
          </mc:Choice>
        </mc:AlternateContent>
        <mc:AlternateContent xmlns:mc="http://schemas.openxmlformats.org/markup-compatibility/2006">
          <mc:Choice Requires="x14">
            <control shapeId="12873" r:id="rId269" name="Option Button 585">
              <controlPr defaultSize="0" autoFill="0" autoLine="0" autoPict="0">
                <anchor moveWithCells="1" sizeWithCells="1">
                  <from>
                    <xdr:col>10</xdr:col>
                    <xdr:colOff>133350</xdr:colOff>
                    <xdr:row>259</xdr:row>
                    <xdr:rowOff>133350</xdr:rowOff>
                  </from>
                  <to>
                    <xdr:col>10</xdr:col>
                    <xdr:colOff>285750</xdr:colOff>
                    <xdr:row>259</xdr:row>
                    <xdr:rowOff>400050</xdr:rowOff>
                  </to>
                </anchor>
              </controlPr>
            </control>
          </mc:Choice>
        </mc:AlternateContent>
        <mc:AlternateContent xmlns:mc="http://schemas.openxmlformats.org/markup-compatibility/2006">
          <mc:Choice Requires="x14">
            <control shapeId="12874" r:id="rId270" name="Option Button 586">
              <controlPr defaultSize="0" autoFill="0" autoLine="0" autoPict="0">
                <anchor moveWithCells="1" sizeWithCells="1">
                  <from>
                    <xdr:col>11</xdr:col>
                    <xdr:colOff>104775</xdr:colOff>
                    <xdr:row>259</xdr:row>
                    <xdr:rowOff>133350</xdr:rowOff>
                  </from>
                  <to>
                    <xdr:col>11</xdr:col>
                    <xdr:colOff>257175</xdr:colOff>
                    <xdr:row>259</xdr:row>
                    <xdr:rowOff>400050</xdr:rowOff>
                  </to>
                </anchor>
              </controlPr>
            </control>
          </mc:Choice>
        </mc:AlternateContent>
        <mc:AlternateContent xmlns:mc="http://schemas.openxmlformats.org/markup-compatibility/2006">
          <mc:Choice Requires="x14">
            <control shapeId="12875" r:id="rId271" name="Group Box 587">
              <controlPr defaultSize="0" autoFill="0" autoPict="0">
                <anchor moveWithCells="1" sizeWithCells="1">
                  <from>
                    <xdr:col>9</xdr:col>
                    <xdr:colOff>3095625</xdr:colOff>
                    <xdr:row>260</xdr:row>
                    <xdr:rowOff>0</xdr:rowOff>
                  </from>
                  <to>
                    <xdr:col>12</xdr:col>
                    <xdr:colOff>428625</xdr:colOff>
                    <xdr:row>261</xdr:row>
                    <xdr:rowOff>0</xdr:rowOff>
                  </to>
                </anchor>
              </controlPr>
            </control>
          </mc:Choice>
        </mc:AlternateContent>
        <mc:AlternateContent xmlns:mc="http://schemas.openxmlformats.org/markup-compatibility/2006">
          <mc:Choice Requires="x14">
            <control shapeId="12876" r:id="rId272" name="Option Button 588">
              <controlPr defaultSize="0" autoFill="0" autoLine="0" autoPict="0">
                <anchor moveWithCells="1" sizeWithCells="1">
                  <from>
                    <xdr:col>10</xdr:col>
                    <xdr:colOff>133350</xdr:colOff>
                    <xdr:row>260</xdr:row>
                    <xdr:rowOff>85725</xdr:rowOff>
                  </from>
                  <to>
                    <xdr:col>10</xdr:col>
                    <xdr:colOff>285750</xdr:colOff>
                    <xdr:row>260</xdr:row>
                    <xdr:rowOff>266700</xdr:rowOff>
                  </to>
                </anchor>
              </controlPr>
            </control>
          </mc:Choice>
        </mc:AlternateContent>
        <mc:AlternateContent xmlns:mc="http://schemas.openxmlformats.org/markup-compatibility/2006">
          <mc:Choice Requires="x14">
            <control shapeId="12877" r:id="rId273" name="Option Button 589">
              <controlPr defaultSize="0" autoFill="0" autoLine="0" autoPict="0">
                <anchor moveWithCells="1" sizeWithCells="1">
                  <from>
                    <xdr:col>11</xdr:col>
                    <xdr:colOff>104775</xdr:colOff>
                    <xdr:row>260</xdr:row>
                    <xdr:rowOff>85725</xdr:rowOff>
                  </from>
                  <to>
                    <xdr:col>11</xdr:col>
                    <xdr:colOff>257175</xdr:colOff>
                    <xdr:row>260</xdr:row>
                    <xdr:rowOff>266700</xdr:rowOff>
                  </to>
                </anchor>
              </controlPr>
            </control>
          </mc:Choice>
        </mc:AlternateContent>
        <mc:AlternateContent xmlns:mc="http://schemas.openxmlformats.org/markup-compatibility/2006">
          <mc:Choice Requires="x14">
            <control shapeId="12878" r:id="rId274" name="Group Box 590">
              <controlPr defaultSize="0" autoFill="0" autoPict="0">
                <anchor moveWithCells="1" sizeWithCells="1">
                  <from>
                    <xdr:col>10</xdr:col>
                    <xdr:colOff>0</xdr:colOff>
                    <xdr:row>261</xdr:row>
                    <xdr:rowOff>0</xdr:rowOff>
                  </from>
                  <to>
                    <xdr:col>12</xdr:col>
                    <xdr:colOff>428625</xdr:colOff>
                    <xdr:row>262</xdr:row>
                    <xdr:rowOff>0</xdr:rowOff>
                  </to>
                </anchor>
              </controlPr>
            </control>
          </mc:Choice>
        </mc:AlternateContent>
        <mc:AlternateContent xmlns:mc="http://schemas.openxmlformats.org/markup-compatibility/2006">
          <mc:Choice Requires="x14">
            <control shapeId="12879" r:id="rId275" name="Option Button 591">
              <controlPr defaultSize="0" autoFill="0" autoLine="0" autoPict="0">
                <anchor moveWithCells="1" sizeWithCells="1">
                  <from>
                    <xdr:col>10</xdr:col>
                    <xdr:colOff>133350</xdr:colOff>
                    <xdr:row>261</xdr:row>
                    <xdr:rowOff>85725</xdr:rowOff>
                  </from>
                  <to>
                    <xdr:col>10</xdr:col>
                    <xdr:colOff>285750</xdr:colOff>
                    <xdr:row>261</xdr:row>
                    <xdr:rowOff>257175</xdr:rowOff>
                  </to>
                </anchor>
              </controlPr>
            </control>
          </mc:Choice>
        </mc:AlternateContent>
        <mc:AlternateContent xmlns:mc="http://schemas.openxmlformats.org/markup-compatibility/2006">
          <mc:Choice Requires="x14">
            <control shapeId="12880" r:id="rId276" name="Option Button 592">
              <controlPr defaultSize="0" autoFill="0" autoLine="0" autoPict="0">
                <anchor moveWithCells="1" sizeWithCells="1">
                  <from>
                    <xdr:col>11</xdr:col>
                    <xdr:colOff>104775</xdr:colOff>
                    <xdr:row>261</xdr:row>
                    <xdr:rowOff>85725</xdr:rowOff>
                  </from>
                  <to>
                    <xdr:col>11</xdr:col>
                    <xdr:colOff>257175</xdr:colOff>
                    <xdr:row>261</xdr:row>
                    <xdr:rowOff>257175</xdr:rowOff>
                  </to>
                </anchor>
              </controlPr>
            </control>
          </mc:Choice>
        </mc:AlternateContent>
        <mc:AlternateContent xmlns:mc="http://schemas.openxmlformats.org/markup-compatibility/2006">
          <mc:Choice Requires="x14">
            <control shapeId="12881" r:id="rId277" name="Group Box 593">
              <controlPr defaultSize="0" autoFill="0" autoPict="0">
                <anchor moveWithCells="1" sizeWithCells="1">
                  <from>
                    <xdr:col>9</xdr:col>
                    <xdr:colOff>3095625</xdr:colOff>
                    <xdr:row>262</xdr:row>
                    <xdr:rowOff>0</xdr:rowOff>
                  </from>
                  <to>
                    <xdr:col>12</xdr:col>
                    <xdr:colOff>428625</xdr:colOff>
                    <xdr:row>263</xdr:row>
                    <xdr:rowOff>0</xdr:rowOff>
                  </to>
                </anchor>
              </controlPr>
            </control>
          </mc:Choice>
        </mc:AlternateContent>
        <mc:AlternateContent xmlns:mc="http://schemas.openxmlformats.org/markup-compatibility/2006">
          <mc:Choice Requires="x14">
            <control shapeId="12882" r:id="rId278" name="Option Button 594">
              <controlPr defaultSize="0" autoFill="0" autoLine="0" autoPict="0">
                <anchor moveWithCells="1" sizeWithCells="1">
                  <from>
                    <xdr:col>10</xdr:col>
                    <xdr:colOff>133350</xdr:colOff>
                    <xdr:row>262</xdr:row>
                    <xdr:rowOff>85725</xdr:rowOff>
                  </from>
                  <to>
                    <xdr:col>10</xdr:col>
                    <xdr:colOff>285750</xdr:colOff>
                    <xdr:row>262</xdr:row>
                    <xdr:rowOff>257175</xdr:rowOff>
                  </to>
                </anchor>
              </controlPr>
            </control>
          </mc:Choice>
        </mc:AlternateContent>
        <mc:AlternateContent xmlns:mc="http://schemas.openxmlformats.org/markup-compatibility/2006">
          <mc:Choice Requires="x14">
            <control shapeId="12883" r:id="rId279" name="Option Button 595">
              <controlPr defaultSize="0" autoFill="0" autoLine="0" autoPict="0">
                <anchor moveWithCells="1" sizeWithCells="1">
                  <from>
                    <xdr:col>11</xdr:col>
                    <xdr:colOff>104775</xdr:colOff>
                    <xdr:row>262</xdr:row>
                    <xdr:rowOff>85725</xdr:rowOff>
                  </from>
                  <to>
                    <xdr:col>11</xdr:col>
                    <xdr:colOff>257175</xdr:colOff>
                    <xdr:row>262</xdr:row>
                    <xdr:rowOff>257175</xdr:rowOff>
                  </to>
                </anchor>
              </controlPr>
            </control>
          </mc:Choice>
        </mc:AlternateContent>
        <mc:AlternateContent xmlns:mc="http://schemas.openxmlformats.org/markup-compatibility/2006">
          <mc:Choice Requires="x14">
            <control shapeId="12884" r:id="rId280" name="Group Box 596">
              <controlPr defaultSize="0" autoFill="0" autoPict="0">
                <anchor moveWithCells="1" sizeWithCells="1">
                  <from>
                    <xdr:col>9</xdr:col>
                    <xdr:colOff>3095625</xdr:colOff>
                    <xdr:row>263</xdr:row>
                    <xdr:rowOff>0</xdr:rowOff>
                  </from>
                  <to>
                    <xdr:col>12</xdr:col>
                    <xdr:colOff>428625</xdr:colOff>
                    <xdr:row>264</xdr:row>
                    <xdr:rowOff>0</xdr:rowOff>
                  </to>
                </anchor>
              </controlPr>
            </control>
          </mc:Choice>
        </mc:AlternateContent>
        <mc:AlternateContent xmlns:mc="http://schemas.openxmlformats.org/markup-compatibility/2006">
          <mc:Choice Requires="x14">
            <control shapeId="12885" r:id="rId281" name="Option Button 597">
              <controlPr defaultSize="0" autoFill="0" autoLine="0" autoPict="0">
                <anchor moveWithCells="1" sizeWithCells="1">
                  <from>
                    <xdr:col>10</xdr:col>
                    <xdr:colOff>133350</xdr:colOff>
                    <xdr:row>263</xdr:row>
                    <xdr:rowOff>133350</xdr:rowOff>
                  </from>
                  <to>
                    <xdr:col>10</xdr:col>
                    <xdr:colOff>285750</xdr:colOff>
                    <xdr:row>263</xdr:row>
                    <xdr:rowOff>390525</xdr:rowOff>
                  </to>
                </anchor>
              </controlPr>
            </control>
          </mc:Choice>
        </mc:AlternateContent>
        <mc:AlternateContent xmlns:mc="http://schemas.openxmlformats.org/markup-compatibility/2006">
          <mc:Choice Requires="x14">
            <control shapeId="12886" r:id="rId282" name="Option Button 598">
              <controlPr defaultSize="0" autoFill="0" autoLine="0" autoPict="0">
                <anchor moveWithCells="1" sizeWithCells="1">
                  <from>
                    <xdr:col>11</xdr:col>
                    <xdr:colOff>104775</xdr:colOff>
                    <xdr:row>263</xdr:row>
                    <xdr:rowOff>133350</xdr:rowOff>
                  </from>
                  <to>
                    <xdr:col>11</xdr:col>
                    <xdr:colOff>257175</xdr:colOff>
                    <xdr:row>263</xdr:row>
                    <xdr:rowOff>390525</xdr:rowOff>
                  </to>
                </anchor>
              </controlPr>
            </control>
          </mc:Choice>
        </mc:AlternateContent>
        <mc:AlternateContent xmlns:mc="http://schemas.openxmlformats.org/markup-compatibility/2006">
          <mc:Choice Requires="x14">
            <control shapeId="12887" r:id="rId283" name="Group Box 599">
              <controlPr defaultSize="0" autoFill="0" autoPict="0">
                <anchor moveWithCells="1" sizeWithCells="1">
                  <from>
                    <xdr:col>10</xdr:col>
                    <xdr:colOff>9525</xdr:colOff>
                    <xdr:row>263</xdr:row>
                    <xdr:rowOff>561975</xdr:rowOff>
                  </from>
                  <to>
                    <xdr:col>12</xdr:col>
                    <xdr:colOff>428625</xdr:colOff>
                    <xdr:row>265</xdr:row>
                    <xdr:rowOff>0</xdr:rowOff>
                  </to>
                </anchor>
              </controlPr>
            </control>
          </mc:Choice>
        </mc:AlternateContent>
        <mc:AlternateContent xmlns:mc="http://schemas.openxmlformats.org/markup-compatibility/2006">
          <mc:Choice Requires="x14">
            <control shapeId="12888" r:id="rId284" name="Option Button 600">
              <controlPr defaultSize="0" autoFill="0" autoLine="0" autoPict="0">
                <anchor moveWithCells="1" sizeWithCells="1">
                  <from>
                    <xdr:col>10</xdr:col>
                    <xdr:colOff>133350</xdr:colOff>
                    <xdr:row>264</xdr:row>
                    <xdr:rowOff>85725</xdr:rowOff>
                  </from>
                  <to>
                    <xdr:col>10</xdr:col>
                    <xdr:colOff>295275</xdr:colOff>
                    <xdr:row>264</xdr:row>
                    <xdr:rowOff>257175</xdr:rowOff>
                  </to>
                </anchor>
              </controlPr>
            </control>
          </mc:Choice>
        </mc:AlternateContent>
        <mc:AlternateContent xmlns:mc="http://schemas.openxmlformats.org/markup-compatibility/2006">
          <mc:Choice Requires="x14">
            <control shapeId="12889" r:id="rId285" name="Option Button 601">
              <controlPr defaultSize="0" autoFill="0" autoLine="0" autoPict="0">
                <anchor moveWithCells="1" sizeWithCells="1">
                  <from>
                    <xdr:col>11</xdr:col>
                    <xdr:colOff>104775</xdr:colOff>
                    <xdr:row>264</xdr:row>
                    <xdr:rowOff>85725</xdr:rowOff>
                  </from>
                  <to>
                    <xdr:col>11</xdr:col>
                    <xdr:colOff>257175</xdr:colOff>
                    <xdr:row>264</xdr:row>
                    <xdr:rowOff>257175</xdr:rowOff>
                  </to>
                </anchor>
              </controlPr>
            </control>
          </mc:Choice>
        </mc:AlternateContent>
        <mc:AlternateContent xmlns:mc="http://schemas.openxmlformats.org/markup-compatibility/2006">
          <mc:Choice Requires="x14">
            <control shapeId="12890" r:id="rId286" name="Group Box 602">
              <controlPr defaultSize="0" autoFill="0" autoPict="0">
                <anchor moveWithCells="1" sizeWithCells="1">
                  <from>
                    <xdr:col>10</xdr:col>
                    <xdr:colOff>0</xdr:colOff>
                    <xdr:row>265</xdr:row>
                    <xdr:rowOff>0</xdr:rowOff>
                  </from>
                  <to>
                    <xdr:col>12</xdr:col>
                    <xdr:colOff>428625</xdr:colOff>
                    <xdr:row>265</xdr:row>
                    <xdr:rowOff>352425</xdr:rowOff>
                  </to>
                </anchor>
              </controlPr>
            </control>
          </mc:Choice>
        </mc:AlternateContent>
        <mc:AlternateContent xmlns:mc="http://schemas.openxmlformats.org/markup-compatibility/2006">
          <mc:Choice Requires="x14">
            <control shapeId="12891" r:id="rId287" name="Option Button 603">
              <controlPr defaultSize="0" autoFill="0" autoLine="0" autoPict="0">
                <anchor moveWithCells="1" sizeWithCells="1">
                  <from>
                    <xdr:col>10</xdr:col>
                    <xdr:colOff>133350</xdr:colOff>
                    <xdr:row>265</xdr:row>
                    <xdr:rowOff>76200</xdr:rowOff>
                  </from>
                  <to>
                    <xdr:col>10</xdr:col>
                    <xdr:colOff>295275</xdr:colOff>
                    <xdr:row>265</xdr:row>
                    <xdr:rowOff>247650</xdr:rowOff>
                  </to>
                </anchor>
              </controlPr>
            </control>
          </mc:Choice>
        </mc:AlternateContent>
        <mc:AlternateContent xmlns:mc="http://schemas.openxmlformats.org/markup-compatibility/2006">
          <mc:Choice Requires="x14">
            <control shapeId="12892" r:id="rId288" name="Option Button 604">
              <controlPr defaultSize="0" autoFill="0" autoLine="0" autoPict="0">
                <anchor moveWithCells="1" sizeWithCells="1">
                  <from>
                    <xdr:col>11</xdr:col>
                    <xdr:colOff>104775</xdr:colOff>
                    <xdr:row>265</xdr:row>
                    <xdr:rowOff>76200</xdr:rowOff>
                  </from>
                  <to>
                    <xdr:col>11</xdr:col>
                    <xdr:colOff>257175</xdr:colOff>
                    <xdr:row>265</xdr:row>
                    <xdr:rowOff>247650</xdr:rowOff>
                  </to>
                </anchor>
              </controlPr>
            </control>
          </mc:Choice>
        </mc:AlternateContent>
        <mc:AlternateContent xmlns:mc="http://schemas.openxmlformats.org/markup-compatibility/2006">
          <mc:Choice Requires="x14">
            <control shapeId="12905" r:id="rId289" name="Group Box 617">
              <controlPr defaultSize="0" autoFill="0" autoPict="0">
                <anchor moveWithCells="1" sizeWithCells="1">
                  <from>
                    <xdr:col>9</xdr:col>
                    <xdr:colOff>3095625</xdr:colOff>
                    <xdr:row>345</xdr:row>
                    <xdr:rowOff>0</xdr:rowOff>
                  </from>
                  <to>
                    <xdr:col>12</xdr:col>
                    <xdr:colOff>428625</xdr:colOff>
                    <xdr:row>346</xdr:row>
                    <xdr:rowOff>9525</xdr:rowOff>
                  </to>
                </anchor>
              </controlPr>
            </control>
          </mc:Choice>
        </mc:AlternateContent>
        <mc:AlternateContent xmlns:mc="http://schemas.openxmlformats.org/markup-compatibility/2006">
          <mc:Choice Requires="x14">
            <control shapeId="12906" r:id="rId290" name="Option Button 618">
              <controlPr defaultSize="0" autoFill="0" autoLine="0" autoPict="0">
                <anchor moveWithCells="1" sizeWithCells="1">
                  <from>
                    <xdr:col>10</xdr:col>
                    <xdr:colOff>133350</xdr:colOff>
                    <xdr:row>345</xdr:row>
                    <xdr:rowOff>85725</xdr:rowOff>
                  </from>
                  <to>
                    <xdr:col>10</xdr:col>
                    <xdr:colOff>285750</xdr:colOff>
                    <xdr:row>345</xdr:row>
                    <xdr:rowOff>266700</xdr:rowOff>
                  </to>
                </anchor>
              </controlPr>
            </control>
          </mc:Choice>
        </mc:AlternateContent>
        <mc:AlternateContent xmlns:mc="http://schemas.openxmlformats.org/markup-compatibility/2006">
          <mc:Choice Requires="x14">
            <control shapeId="12907" r:id="rId291" name="Option Button 619">
              <controlPr defaultSize="0" autoFill="0" autoLine="0" autoPict="0">
                <anchor moveWithCells="1" sizeWithCells="1">
                  <from>
                    <xdr:col>11</xdr:col>
                    <xdr:colOff>85725</xdr:colOff>
                    <xdr:row>345</xdr:row>
                    <xdr:rowOff>85725</xdr:rowOff>
                  </from>
                  <to>
                    <xdr:col>11</xdr:col>
                    <xdr:colOff>247650</xdr:colOff>
                    <xdr:row>345</xdr:row>
                    <xdr:rowOff>266700</xdr:rowOff>
                  </to>
                </anchor>
              </controlPr>
            </control>
          </mc:Choice>
        </mc:AlternateContent>
        <mc:AlternateContent xmlns:mc="http://schemas.openxmlformats.org/markup-compatibility/2006">
          <mc:Choice Requires="x14">
            <control shapeId="12908" r:id="rId292" name="Group Box 620">
              <controlPr defaultSize="0" autoFill="0" autoPict="0">
                <anchor moveWithCells="1" sizeWithCells="1">
                  <from>
                    <xdr:col>10</xdr:col>
                    <xdr:colOff>9525</xdr:colOff>
                    <xdr:row>346</xdr:row>
                    <xdr:rowOff>0</xdr:rowOff>
                  </from>
                  <to>
                    <xdr:col>12</xdr:col>
                    <xdr:colOff>428625</xdr:colOff>
                    <xdr:row>347</xdr:row>
                    <xdr:rowOff>9525</xdr:rowOff>
                  </to>
                </anchor>
              </controlPr>
            </control>
          </mc:Choice>
        </mc:AlternateContent>
        <mc:AlternateContent xmlns:mc="http://schemas.openxmlformats.org/markup-compatibility/2006">
          <mc:Choice Requires="x14">
            <control shapeId="12909" r:id="rId293" name="Option Button 621">
              <controlPr defaultSize="0" autoFill="0" autoLine="0" autoPict="0">
                <anchor moveWithCells="1" sizeWithCells="1">
                  <from>
                    <xdr:col>10</xdr:col>
                    <xdr:colOff>133350</xdr:colOff>
                    <xdr:row>346</xdr:row>
                    <xdr:rowOff>133350</xdr:rowOff>
                  </from>
                  <to>
                    <xdr:col>10</xdr:col>
                    <xdr:colOff>285750</xdr:colOff>
                    <xdr:row>346</xdr:row>
                    <xdr:rowOff>400050</xdr:rowOff>
                  </to>
                </anchor>
              </controlPr>
            </control>
          </mc:Choice>
        </mc:AlternateContent>
        <mc:AlternateContent xmlns:mc="http://schemas.openxmlformats.org/markup-compatibility/2006">
          <mc:Choice Requires="x14">
            <control shapeId="12910" r:id="rId294" name="Option Button 622">
              <controlPr defaultSize="0" autoFill="0" autoLine="0" autoPict="0">
                <anchor moveWithCells="1" sizeWithCells="1">
                  <from>
                    <xdr:col>11</xdr:col>
                    <xdr:colOff>85725</xdr:colOff>
                    <xdr:row>346</xdr:row>
                    <xdr:rowOff>133350</xdr:rowOff>
                  </from>
                  <to>
                    <xdr:col>11</xdr:col>
                    <xdr:colOff>247650</xdr:colOff>
                    <xdr:row>346</xdr:row>
                    <xdr:rowOff>400050</xdr:rowOff>
                  </to>
                </anchor>
              </controlPr>
            </control>
          </mc:Choice>
        </mc:AlternateContent>
        <mc:AlternateContent xmlns:mc="http://schemas.openxmlformats.org/markup-compatibility/2006">
          <mc:Choice Requires="x14">
            <control shapeId="12911" r:id="rId295" name="Group Box 623">
              <controlPr defaultSize="0" autoFill="0" autoPict="0">
                <anchor moveWithCells="1" sizeWithCells="1">
                  <from>
                    <xdr:col>10</xdr:col>
                    <xdr:colOff>9525</xdr:colOff>
                    <xdr:row>344</xdr:row>
                    <xdr:rowOff>0</xdr:rowOff>
                  </from>
                  <to>
                    <xdr:col>12</xdr:col>
                    <xdr:colOff>428625</xdr:colOff>
                    <xdr:row>345</xdr:row>
                    <xdr:rowOff>9525</xdr:rowOff>
                  </to>
                </anchor>
              </controlPr>
            </control>
          </mc:Choice>
        </mc:AlternateContent>
        <mc:AlternateContent xmlns:mc="http://schemas.openxmlformats.org/markup-compatibility/2006">
          <mc:Choice Requires="x14">
            <control shapeId="12912" r:id="rId296" name="Option Button 624">
              <controlPr defaultSize="0" autoFill="0" autoLine="0" autoPict="0">
                <anchor moveWithCells="1" sizeWithCells="1">
                  <from>
                    <xdr:col>10</xdr:col>
                    <xdr:colOff>133350</xdr:colOff>
                    <xdr:row>344</xdr:row>
                    <xdr:rowOff>95250</xdr:rowOff>
                  </from>
                  <to>
                    <xdr:col>10</xdr:col>
                    <xdr:colOff>285750</xdr:colOff>
                    <xdr:row>344</xdr:row>
                    <xdr:rowOff>266700</xdr:rowOff>
                  </to>
                </anchor>
              </controlPr>
            </control>
          </mc:Choice>
        </mc:AlternateContent>
        <mc:AlternateContent xmlns:mc="http://schemas.openxmlformats.org/markup-compatibility/2006">
          <mc:Choice Requires="x14">
            <control shapeId="12913" r:id="rId297" name="Option Button 625">
              <controlPr defaultSize="0" autoFill="0" autoLine="0" autoPict="0">
                <anchor moveWithCells="1" sizeWithCells="1">
                  <from>
                    <xdr:col>11</xdr:col>
                    <xdr:colOff>85725</xdr:colOff>
                    <xdr:row>344</xdr:row>
                    <xdr:rowOff>95250</xdr:rowOff>
                  </from>
                  <to>
                    <xdr:col>11</xdr:col>
                    <xdr:colOff>247650</xdr:colOff>
                    <xdr:row>344</xdr:row>
                    <xdr:rowOff>266700</xdr:rowOff>
                  </to>
                </anchor>
              </controlPr>
            </control>
          </mc:Choice>
        </mc:AlternateContent>
        <mc:AlternateContent xmlns:mc="http://schemas.openxmlformats.org/markup-compatibility/2006">
          <mc:Choice Requires="x14">
            <control shapeId="12914" r:id="rId298" name="Group Box 626">
              <controlPr defaultSize="0" autoFill="0" autoPict="0">
                <anchor moveWithCells="1" sizeWithCells="1">
                  <from>
                    <xdr:col>10</xdr:col>
                    <xdr:colOff>9525</xdr:colOff>
                    <xdr:row>347</xdr:row>
                    <xdr:rowOff>0</xdr:rowOff>
                  </from>
                  <to>
                    <xdr:col>12</xdr:col>
                    <xdr:colOff>428625</xdr:colOff>
                    <xdr:row>348</xdr:row>
                    <xdr:rowOff>9525</xdr:rowOff>
                  </to>
                </anchor>
              </controlPr>
            </control>
          </mc:Choice>
        </mc:AlternateContent>
        <mc:AlternateContent xmlns:mc="http://schemas.openxmlformats.org/markup-compatibility/2006">
          <mc:Choice Requires="x14">
            <control shapeId="12915" r:id="rId299" name="Option Button 627">
              <controlPr defaultSize="0" autoFill="0" autoLine="0" autoPict="0">
                <anchor moveWithCells="1" sizeWithCells="1">
                  <from>
                    <xdr:col>10</xdr:col>
                    <xdr:colOff>133350</xdr:colOff>
                    <xdr:row>347</xdr:row>
                    <xdr:rowOff>133350</xdr:rowOff>
                  </from>
                  <to>
                    <xdr:col>10</xdr:col>
                    <xdr:colOff>285750</xdr:colOff>
                    <xdr:row>347</xdr:row>
                    <xdr:rowOff>400050</xdr:rowOff>
                  </to>
                </anchor>
              </controlPr>
            </control>
          </mc:Choice>
        </mc:AlternateContent>
        <mc:AlternateContent xmlns:mc="http://schemas.openxmlformats.org/markup-compatibility/2006">
          <mc:Choice Requires="x14">
            <control shapeId="12916" r:id="rId300" name="Option Button 628">
              <controlPr defaultSize="0" autoFill="0" autoLine="0" autoPict="0">
                <anchor moveWithCells="1" sizeWithCells="1">
                  <from>
                    <xdr:col>11</xdr:col>
                    <xdr:colOff>85725</xdr:colOff>
                    <xdr:row>347</xdr:row>
                    <xdr:rowOff>133350</xdr:rowOff>
                  </from>
                  <to>
                    <xdr:col>11</xdr:col>
                    <xdr:colOff>247650</xdr:colOff>
                    <xdr:row>347</xdr:row>
                    <xdr:rowOff>400050</xdr:rowOff>
                  </to>
                </anchor>
              </controlPr>
            </control>
          </mc:Choice>
        </mc:AlternateContent>
        <mc:AlternateContent xmlns:mc="http://schemas.openxmlformats.org/markup-compatibility/2006">
          <mc:Choice Requires="x14">
            <control shapeId="12917" r:id="rId301" name="Group Box 629">
              <controlPr defaultSize="0" autoFill="0" autoPict="0">
                <anchor moveWithCells="1" sizeWithCells="1">
                  <from>
                    <xdr:col>10</xdr:col>
                    <xdr:colOff>9525</xdr:colOff>
                    <xdr:row>348</xdr:row>
                    <xdr:rowOff>0</xdr:rowOff>
                  </from>
                  <to>
                    <xdr:col>12</xdr:col>
                    <xdr:colOff>428625</xdr:colOff>
                    <xdr:row>349</xdr:row>
                    <xdr:rowOff>9525</xdr:rowOff>
                  </to>
                </anchor>
              </controlPr>
            </control>
          </mc:Choice>
        </mc:AlternateContent>
        <mc:AlternateContent xmlns:mc="http://schemas.openxmlformats.org/markup-compatibility/2006">
          <mc:Choice Requires="x14">
            <control shapeId="12918" r:id="rId302" name="Option Button 630">
              <controlPr defaultSize="0" autoFill="0" autoLine="0" autoPict="0">
                <anchor moveWithCells="1" sizeWithCells="1">
                  <from>
                    <xdr:col>10</xdr:col>
                    <xdr:colOff>133350</xdr:colOff>
                    <xdr:row>348</xdr:row>
                    <xdr:rowOff>85725</xdr:rowOff>
                  </from>
                  <to>
                    <xdr:col>10</xdr:col>
                    <xdr:colOff>285750</xdr:colOff>
                    <xdr:row>348</xdr:row>
                    <xdr:rowOff>266700</xdr:rowOff>
                  </to>
                </anchor>
              </controlPr>
            </control>
          </mc:Choice>
        </mc:AlternateContent>
        <mc:AlternateContent xmlns:mc="http://schemas.openxmlformats.org/markup-compatibility/2006">
          <mc:Choice Requires="x14">
            <control shapeId="12919" r:id="rId303" name="Option Button 631">
              <controlPr defaultSize="0" autoFill="0" autoLine="0" autoPict="0">
                <anchor moveWithCells="1" sizeWithCells="1">
                  <from>
                    <xdr:col>11</xdr:col>
                    <xdr:colOff>85725</xdr:colOff>
                    <xdr:row>348</xdr:row>
                    <xdr:rowOff>85725</xdr:rowOff>
                  </from>
                  <to>
                    <xdr:col>11</xdr:col>
                    <xdr:colOff>247650</xdr:colOff>
                    <xdr:row>348</xdr:row>
                    <xdr:rowOff>266700</xdr:rowOff>
                  </to>
                </anchor>
              </controlPr>
            </control>
          </mc:Choice>
        </mc:AlternateContent>
        <mc:AlternateContent xmlns:mc="http://schemas.openxmlformats.org/markup-compatibility/2006">
          <mc:Choice Requires="x14">
            <control shapeId="12920" r:id="rId304" name="Group Box 632">
              <controlPr defaultSize="0" autoFill="0" autoPict="0">
                <anchor moveWithCells="1" sizeWithCells="1">
                  <from>
                    <xdr:col>10</xdr:col>
                    <xdr:colOff>0</xdr:colOff>
                    <xdr:row>349</xdr:row>
                    <xdr:rowOff>0</xdr:rowOff>
                  </from>
                  <to>
                    <xdr:col>12</xdr:col>
                    <xdr:colOff>428625</xdr:colOff>
                    <xdr:row>350</xdr:row>
                    <xdr:rowOff>19050</xdr:rowOff>
                  </to>
                </anchor>
              </controlPr>
            </control>
          </mc:Choice>
        </mc:AlternateContent>
        <mc:AlternateContent xmlns:mc="http://schemas.openxmlformats.org/markup-compatibility/2006">
          <mc:Choice Requires="x14">
            <control shapeId="12921" r:id="rId305" name="Option Button 633">
              <controlPr defaultSize="0" autoFill="0" autoLine="0" autoPict="0">
                <anchor moveWithCells="1" sizeWithCells="1">
                  <from>
                    <xdr:col>10</xdr:col>
                    <xdr:colOff>133350</xdr:colOff>
                    <xdr:row>349</xdr:row>
                    <xdr:rowOff>95250</xdr:rowOff>
                  </from>
                  <to>
                    <xdr:col>10</xdr:col>
                    <xdr:colOff>285750</xdr:colOff>
                    <xdr:row>349</xdr:row>
                    <xdr:rowOff>266700</xdr:rowOff>
                  </to>
                </anchor>
              </controlPr>
            </control>
          </mc:Choice>
        </mc:AlternateContent>
        <mc:AlternateContent xmlns:mc="http://schemas.openxmlformats.org/markup-compatibility/2006">
          <mc:Choice Requires="x14">
            <control shapeId="12922" r:id="rId306" name="Option Button 634">
              <controlPr defaultSize="0" autoFill="0" autoLine="0" autoPict="0">
                <anchor moveWithCells="1" sizeWithCells="1">
                  <from>
                    <xdr:col>11</xdr:col>
                    <xdr:colOff>85725</xdr:colOff>
                    <xdr:row>349</xdr:row>
                    <xdr:rowOff>95250</xdr:rowOff>
                  </from>
                  <to>
                    <xdr:col>11</xdr:col>
                    <xdr:colOff>247650</xdr:colOff>
                    <xdr:row>349</xdr:row>
                    <xdr:rowOff>266700</xdr:rowOff>
                  </to>
                </anchor>
              </controlPr>
            </control>
          </mc:Choice>
        </mc:AlternateContent>
        <mc:AlternateContent xmlns:mc="http://schemas.openxmlformats.org/markup-compatibility/2006">
          <mc:Choice Requires="x14">
            <control shapeId="12923" r:id="rId307" name="Group Box 635">
              <controlPr defaultSize="0" autoFill="0" autoPict="0">
                <anchor moveWithCells="1" sizeWithCells="1">
                  <from>
                    <xdr:col>10</xdr:col>
                    <xdr:colOff>9525</xdr:colOff>
                    <xdr:row>351</xdr:row>
                    <xdr:rowOff>0</xdr:rowOff>
                  </from>
                  <to>
                    <xdr:col>12</xdr:col>
                    <xdr:colOff>428625</xdr:colOff>
                    <xdr:row>351</xdr:row>
                    <xdr:rowOff>352425</xdr:rowOff>
                  </to>
                </anchor>
              </controlPr>
            </control>
          </mc:Choice>
        </mc:AlternateContent>
        <mc:AlternateContent xmlns:mc="http://schemas.openxmlformats.org/markup-compatibility/2006">
          <mc:Choice Requires="x14">
            <control shapeId="12924" r:id="rId308" name="Option Button 636">
              <controlPr defaultSize="0" autoFill="0" autoLine="0" autoPict="0">
                <anchor moveWithCells="1" sizeWithCells="1">
                  <from>
                    <xdr:col>10</xdr:col>
                    <xdr:colOff>133350</xdr:colOff>
                    <xdr:row>351</xdr:row>
                    <xdr:rowOff>76200</xdr:rowOff>
                  </from>
                  <to>
                    <xdr:col>10</xdr:col>
                    <xdr:colOff>285750</xdr:colOff>
                    <xdr:row>351</xdr:row>
                    <xdr:rowOff>257175</xdr:rowOff>
                  </to>
                </anchor>
              </controlPr>
            </control>
          </mc:Choice>
        </mc:AlternateContent>
        <mc:AlternateContent xmlns:mc="http://schemas.openxmlformats.org/markup-compatibility/2006">
          <mc:Choice Requires="x14">
            <control shapeId="12925" r:id="rId309" name="Option Button 637">
              <controlPr defaultSize="0" autoFill="0" autoLine="0" autoPict="0">
                <anchor moveWithCells="1" sizeWithCells="1">
                  <from>
                    <xdr:col>11</xdr:col>
                    <xdr:colOff>85725</xdr:colOff>
                    <xdr:row>351</xdr:row>
                    <xdr:rowOff>76200</xdr:rowOff>
                  </from>
                  <to>
                    <xdr:col>11</xdr:col>
                    <xdr:colOff>247650</xdr:colOff>
                    <xdr:row>351</xdr:row>
                    <xdr:rowOff>257175</xdr:rowOff>
                  </to>
                </anchor>
              </controlPr>
            </control>
          </mc:Choice>
        </mc:AlternateContent>
        <mc:AlternateContent xmlns:mc="http://schemas.openxmlformats.org/markup-compatibility/2006">
          <mc:Choice Requires="x14">
            <control shapeId="12926" r:id="rId310" name="Group Box 638">
              <controlPr defaultSize="0" autoFill="0" autoPict="0">
                <anchor moveWithCells="1" sizeWithCells="1">
                  <from>
                    <xdr:col>9</xdr:col>
                    <xdr:colOff>3095625</xdr:colOff>
                    <xdr:row>439</xdr:row>
                    <xdr:rowOff>9525</xdr:rowOff>
                  </from>
                  <to>
                    <xdr:col>12</xdr:col>
                    <xdr:colOff>447675</xdr:colOff>
                    <xdr:row>440</xdr:row>
                    <xdr:rowOff>19050</xdr:rowOff>
                  </to>
                </anchor>
              </controlPr>
            </control>
          </mc:Choice>
        </mc:AlternateContent>
        <mc:AlternateContent xmlns:mc="http://schemas.openxmlformats.org/markup-compatibility/2006">
          <mc:Choice Requires="x14">
            <control shapeId="12927" r:id="rId311" name="Option Button 639">
              <controlPr defaultSize="0" autoFill="0" autoLine="0" autoPict="0">
                <anchor moveWithCells="1" sizeWithCells="1">
                  <from>
                    <xdr:col>10</xdr:col>
                    <xdr:colOff>123825</xdr:colOff>
                    <xdr:row>439</xdr:row>
                    <xdr:rowOff>95250</xdr:rowOff>
                  </from>
                  <to>
                    <xdr:col>10</xdr:col>
                    <xdr:colOff>285750</xdr:colOff>
                    <xdr:row>439</xdr:row>
                    <xdr:rowOff>276225</xdr:rowOff>
                  </to>
                </anchor>
              </controlPr>
            </control>
          </mc:Choice>
        </mc:AlternateContent>
        <mc:AlternateContent xmlns:mc="http://schemas.openxmlformats.org/markup-compatibility/2006">
          <mc:Choice Requires="x14">
            <control shapeId="12928" r:id="rId312" name="Option Button 640">
              <controlPr defaultSize="0" autoFill="0" autoLine="0" autoPict="0">
                <anchor moveWithCells="1" sizeWithCells="1">
                  <from>
                    <xdr:col>11</xdr:col>
                    <xdr:colOff>95250</xdr:colOff>
                    <xdr:row>439</xdr:row>
                    <xdr:rowOff>95250</xdr:rowOff>
                  </from>
                  <to>
                    <xdr:col>11</xdr:col>
                    <xdr:colOff>257175</xdr:colOff>
                    <xdr:row>439</xdr:row>
                    <xdr:rowOff>276225</xdr:rowOff>
                  </to>
                </anchor>
              </controlPr>
            </control>
          </mc:Choice>
        </mc:AlternateContent>
        <mc:AlternateContent xmlns:mc="http://schemas.openxmlformats.org/markup-compatibility/2006">
          <mc:Choice Requires="x14">
            <control shapeId="12929" r:id="rId313" name="Group Box 641">
              <controlPr defaultSize="0" autoFill="0" autoPict="0">
                <anchor moveWithCells="1" sizeWithCells="1">
                  <from>
                    <xdr:col>9</xdr:col>
                    <xdr:colOff>3095625</xdr:colOff>
                    <xdr:row>440</xdr:row>
                    <xdr:rowOff>9525</xdr:rowOff>
                  </from>
                  <to>
                    <xdr:col>12</xdr:col>
                    <xdr:colOff>447675</xdr:colOff>
                    <xdr:row>441</xdr:row>
                    <xdr:rowOff>9525</xdr:rowOff>
                  </to>
                </anchor>
              </controlPr>
            </control>
          </mc:Choice>
        </mc:AlternateContent>
        <mc:AlternateContent xmlns:mc="http://schemas.openxmlformats.org/markup-compatibility/2006">
          <mc:Choice Requires="x14">
            <control shapeId="12930" r:id="rId314" name="Option Button 642">
              <controlPr defaultSize="0" autoFill="0" autoLine="0" autoPict="0">
                <anchor moveWithCells="1" sizeWithCells="1">
                  <from>
                    <xdr:col>10</xdr:col>
                    <xdr:colOff>123825</xdr:colOff>
                    <xdr:row>440</xdr:row>
                    <xdr:rowOff>142875</xdr:rowOff>
                  </from>
                  <to>
                    <xdr:col>10</xdr:col>
                    <xdr:colOff>285750</xdr:colOff>
                    <xdr:row>440</xdr:row>
                    <xdr:rowOff>400050</xdr:rowOff>
                  </to>
                </anchor>
              </controlPr>
            </control>
          </mc:Choice>
        </mc:AlternateContent>
        <mc:AlternateContent xmlns:mc="http://schemas.openxmlformats.org/markup-compatibility/2006">
          <mc:Choice Requires="x14">
            <control shapeId="12931" r:id="rId315" name="Option Button 643">
              <controlPr defaultSize="0" autoFill="0" autoLine="0" autoPict="0">
                <anchor moveWithCells="1" sizeWithCells="1">
                  <from>
                    <xdr:col>11</xdr:col>
                    <xdr:colOff>95250</xdr:colOff>
                    <xdr:row>440</xdr:row>
                    <xdr:rowOff>142875</xdr:rowOff>
                  </from>
                  <to>
                    <xdr:col>11</xdr:col>
                    <xdr:colOff>257175</xdr:colOff>
                    <xdr:row>440</xdr:row>
                    <xdr:rowOff>400050</xdr:rowOff>
                  </to>
                </anchor>
              </controlPr>
            </control>
          </mc:Choice>
        </mc:AlternateContent>
        <mc:AlternateContent xmlns:mc="http://schemas.openxmlformats.org/markup-compatibility/2006">
          <mc:Choice Requires="x14">
            <control shapeId="12932" r:id="rId316" name="Group Box 644">
              <controlPr defaultSize="0" autoFill="0" autoPict="0">
                <anchor moveWithCells="1" sizeWithCells="1">
                  <from>
                    <xdr:col>10</xdr:col>
                    <xdr:colOff>0</xdr:colOff>
                    <xdr:row>436</xdr:row>
                    <xdr:rowOff>0</xdr:rowOff>
                  </from>
                  <to>
                    <xdr:col>12</xdr:col>
                    <xdr:colOff>447675</xdr:colOff>
                    <xdr:row>437</xdr:row>
                    <xdr:rowOff>0</xdr:rowOff>
                  </to>
                </anchor>
              </controlPr>
            </control>
          </mc:Choice>
        </mc:AlternateContent>
        <mc:AlternateContent xmlns:mc="http://schemas.openxmlformats.org/markup-compatibility/2006">
          <mc:Choice Requires="x14">
            <control shapeId="12933" r:id="rId317" name="Option Button 645">
              <controlPr defaultSize="0" autoFill="0" autoLine="0" autoPict="0">
                <anchor moveWithCells="1" sizeWithCells="1">
                  <from>
                    <xdr:col>10</xdr:col>
                    <xdr:colOff>123825</xdr:colOff>
                    <xdr:row>436</xdr:row>
                    <xdr:rowOff>57150</xdr:rowOff>
                  </from>
                  <to>
                    <xdr:col>10</xdr:col>
                    <xdr:colOff>447675</xdr:colOff>
                    <xdr:row>436</xdr:row>
                    <xdr:rowOff>180975</xdr:rowOff>
                  </to>
                </anchor>
              </controlPr>
            </control>
          </mc:Choice>
        </mc:AlternateContent>
        <mc:AlternateContent xmlns:mc="http://schemas.openxmlformats.org/markup-compatibility/2006">
          <mc:Choice Requires="x14">
            <control shapeId="12934" r:id="rId318" name="Option Button 646">
              <controlPr defaultSize="0" autoFill="0" autoLine="0" autoPict="0">
                <anchor moveWithCells="1" sizeWithCells="1">
                  <from>
                    <xdr:col>11</xdr:col>
                    <xdr:colOff>95250</xdr:colOff>
                    <xdr:row>436</xdr:row>
                    <xdr:rowOff>57150</xdr:rowOff>
                  </from>
                  <to>
                    <xdr:col>11</xdr:col>
                    <xdr:colOff>257175</xdr:colOff>
                    <xdr:row>436</xdr:row>
                    <xdr:rowOff>180975</xdr:rowOff>
                  </to>
                </anchor>
              </controlPr>
            </control>
          </mc:Choice>
        </mc:AlternateContent>
        <mc:AlternateContent xmlns:mc="http://schemas.openxmlformats.org/markup-compatibility/2006">
          <mc:Choice Requires="x14">
            <control shapeId="12935" r:id="rId319" name="Group Box 647">
              <controlPr defaultSize="0" autoFill="0" autoPict="0">
                <anchor moveWithCells="1" sizeWithCells="1">
                  <from>
                    <xdr:col>9</xdr:col>
                    <xdr:colOff>3095625</xdr:colOff>
                    <xdr:row>442</xdr:row>
                    <xdr:rowOff>0</xdr:rowOff>
                  </from>
                  <to>
                    <xdr:col>12</xdr:col>
                    <xdr:colOff>447675</xdr:colOff>
                    <xdr:row>443</xdr:row>
                    <xdr:rowOff>0</xdr:rowOff>
                  </to>
                </anchor>
              </controlPr>
            </control>
          </mc:Choice>
        </mc:AlternateContent>
        <mc:AlternateContent xmlns:mc="http://schemas.openxmlformats.org/markup-compatibility/2006">
          <mc:Choice Requires="x14">
            <control shapeId="12936" r:id="rId320" name="Option Button 648">
              <controlPr defaultSize="0" autoFill="0" autoLine="0" autoPict="0">
                <anchor moveWithCells="1" sizeWithCells="1">
                  <from>
                    <xdr:col>10</xdr:col>
                    <xdr:colOff>123825</xdr:colOff>
                    <xdr:row>442</xdr:row>
                    <xdr:rowOff>85725</xdr:rowOff>
                  </from>
                  <to>
                    <xdr:col>10</xdr:col>
                    <xdr:colOff>285750</xdr:colOff>
                    <xdr:row>442</xdr:row>
                    <xdr:rowOff>257175</xdr:rowOff>
                  </to>
                </anchor>
              </controlPr>
            </control>
          </mc:Choice>
        </mc:AlternateContent>
        <mc:AlternateContent xmlns:mc="http://schemas.openxmlformats.org/markup-compatibility/2006">
          <mc:Choice Requires="x14">
            <control shapeId="12937" r:id="rId321" name="Option Button 649">
              <controlPr defaultSize="0" autoFill="0" autoLine="0" autoPict="0">
                <anchor moveWithCells="1" sizeWithCells="1">
                  <from>
                    <xdr:col>11</xdr:col>
                    <xdr:colOff>95250</xdr:colOff>
                    <xdr:row>442</xdr:row>
                    <xdr:rowOff>85725</xdr:rowOff>
                  </from>
                  <to>
                    <xdr:col>11</xdr:col>
                    <xdr:colOff>257175</xdr:colOff>
                    <xdr:row>442</xdr:row>
                    <xdr:rowOff>257175</xdr:rowOff>
                  </to>
                </anchor>
              </controlPr>
            </control>
          </mc:Choice>
        </mc:AlternateContent>
        <mc:AlternateContent xmlns:mc="http://schemas.openxmlformats.org/markup-compatibility/2006">
          <mc:Choice Requires="x14">
            <control shapeId="12938" r:id="rId322" name="Group Box 650">
              <controlPr defaultSize="0" autoFill="0" autoPict="0">
                <anchor moveWithCells="1" sizeWithCells="1">
                  <from>
                    <xdr:col>9</xdr:col>
                    <xdr:colOff>3095625</xdr:colOff>
                    <xdr:row>442</xdr:row>
                    <xdr:rowOff>361950</xdr:rowOff>
                  </from>
                  <to>
                    <xdr:col>12</xdr:col>
                    <xdr:colOff>447675</xdr:colOff>
                    <xdr:row>444</xdr:row>
                    <xdr:rowOff>0</xdr:rowOff>
                  </to>
                </anchor>
              </controlPr>
            </control>
          </mc:Choice>
        </mc:AlternateContent>
        <mc:AlternateContent xmlns:mc="http://schemas.openxmlformats.org/markup-compatibility/2006">
          <mc:Choice Requires="x14">
            <control shapeId="12939" r:id="rId323" name="Option Button 651">
              <controlPr defaultSize="0" autoFill="0" autoLine="0" autoPict="0">
                <anchor moveWithCells="1" sizeWithCells="1">
                  <from>
                    <xdr:col>10</xdr:col>
                    <xdr:colOff>123825</xdr:colOff>
                    <xdr:row>443</xdr:row>
                    <xdr:rowOff>66675</xdr:rowOff>
                  </from>
                  <to>
                    <xdr:col>10</xdr:col>
                    <xdr:colOff>285750</xdr:colOff>
                    <xdr:row>443</xdr:row>
                    <xdr:rowOff>247650</xdr:rowOff>
                  </to>
                </anchor>
              </controlPr>
            </control>
          </mc:Choice>
        </mc:AlternateContent>
        <mc:AlternateContent xmlns:mc="http://schemas.openxmlformats.org/markup-compatibility/2006">
          <mc:Choice Requires="x14">
            <control shapeId="12940" r:id="rId324" name="Option Button 652">
              <controlPr defaultSize="0" autoFill="0" autoLine="0" autoPict="0">
                <anchor moveWithCells="1" sizeWithCells="1">
                  <from>
                    <xdr:col>11</xdr:col>
                    <xdr:colOff>95250</xdr:colOff>
                    <xdr:row>443</xdr:row>
                    <xdr:rowOff>66675</xdr:rowOff>
                  </from>
                  <to>
                    <xdr:col>11</xdr:col>
                    <xdr:colOff>257175</xdr:colOff>
                    <xdr:row>443</xdr:row>
                    <xdr:rowOff>247650</xdr:rowOff>
                  </to>
                </anchor>
              </controlPr>
            </control>
          </mc:Choice>
        </mc:AlternateContent>
        <mc:AlternateContent xmlns:mc="http://schemas.openxmlformats.org/markup-compatibility/2006">
          <mc:Choice Requires="x14">
            <control shapeId="12941" r:id="rId325" name="Group Box 653">
              <controlPr defaultSize="0" autoFill="0" autoPict="0">
                <anchor moveWithCells="1" sizeWithCells="1">
                  <from>
                    <xdr:col>9</xdr:col>
                    <xdr:colOff>3095625</xdr:colOff>
                    <xdr:row>444</xdr:row>
                    <xdr:rowOff>0</xdr:rowOff>
                  </from>
                  <to>
                    <xdr:col>12</xdr:col>
                    <xdr:colOff>447675</xdr:colOff>
                    <xdr:row>444</xdr:row>
                    <xdr:rowOff>247650</xdr:rowOff>
                  </to>
                </anchor>
              </controlPr>
            </control>
          </mc:Choice>
        </mc:AlternateContent>
        <mc:AlternateContent xmlns:mc="http://schemas.openxmlformats.org/markup-compatibility/2006">
          <mc:Choice Requires="x14">
            <control shapeId="12942" r:id="rId326" name="Option Button 654">
              <controlPr defaultSize="0" autoFill="0" autoLine="0" autoPict="0">
                <anchor moveWithCells="1" sizeWithCells="1">
                  <from>
                    <xdr:col>10</xdr:col>
                    <xdr:colOff>123825</xdr:colOff>
                    <xdr:row>444</xdr:row>
                    <xdr:rowOff>47625</xdr:rowOff>
                  </from>
                  <to>
                    <xdr:col>10</xdr:col>
                    <xdr:colOff>285750</xdr:colOff>
                    <xdr:row>444</xdr:row>
                    <xdr:rowOff>161925</xdr:rowOff>
                  </to>
                </anchor>
              </controlPr>
            </control>
          </mc:Choice>
        </mc:AlternateContent>
        <mc:AlternateContent xmlns:mc="http://schemas.openxmlformats.org/markup-compatibility/2006">
          <mc:Choice Requires="x14">
            <control shapeId="12943" r:id="rId327" name="Option Button 655">
              <controlPr defaultSize="0" autoFill="0" autoLine="0" autoPict="0">
                <anchor moveWithCells="1" sizeWithCells="1">
                  <from>
                    <xdr:col>11</xdr:col>
                    <xdr:colOff>95250</xdr:colOff>
                    <xdr:row>444</xdr:row>
                    <xdr:rowOff>47625</xdr:rowOff>
                  </from>
                  <to>
                    <xdr:col>11</xdr:col>
                    <xdr:colOff>257175</xdr:colOff>
                    <xdr:row>444</xdr:row>
                    <xdr:rowOff>161925</xdr:rowOff>
                  </to>
                </anchor>
              </controlPr>
            </control>
          </mc:Choice>
        </mc:AlternateContent>
        <mc:AlternateContent xmlns:mc="http://schemas.openxmlformats.org/markup-compatibility/2006">
          <mc:Choice Requires="x14">
            <control shapeId="12947" r:id="rId328" name="Group Box 659">
              <controlPr defaultSize="0" autoFill="0" autoPict="0">
                <anchor moveWithCells="1" sizeWithCells="1">
                  <from>
                    <xdr:col>10</xdr:col>
                    <xdr:colOff>0</xdr:colOff>
                    <xdr:row>445</xdr:row>
                    <xdr:rowOff>238125</xdr:rowOff>
                  </from>
                  <to>
                    <xdr:col>12</xdr:col>
                    <xdr:colOff>447675</xdr:colOff>
                    <xdr:row>447</xdr:row>
                    <xdr:rowOff>0</xdr:rowOff>
                  </to>
                </anchor>
              </controlPr>
            </control>
          </mc:Choice>
        </mc:AlternateContent>
        <mc:AlternateContent xmlns:mc="http://schemas.openxmlformats.org/markup-compatibility/2006">
          <mc:Choice Requires="x14">
            <control shapeId="12948" r:id="rId329" name="Option Button 660">
              <controlPr defaultSize="0" autoFill="0" autoLine="0" autoPict="0">
                <anchor moveWithCells="1" sizeWithCells="1">
                  <from>
                    <xdr:col>10</xdr:col>
                    <xdr:colOff>123825</xdr:colOff>
                    <xdr:row>446</xdr:row>
                    <xdr:rowOff>76200</xdr:rowOff>
                  </from>
                  <to>
                    <xdr:col>10</xdr:col>
                    <xdr:colOff>285750</xdr:colOff>
                    <xdr:row>446</xdr:row>
                    <xdr:rowOff>257175</xdr:rowOff>
                  </to>
                </anchor>
              </controlPr>
            </control>
          </mc:Choice>
        </mc:AlternateContent>
        <mc:AlternateContent xmlns:mc="http://schemas.openxmlformats.org/markup-compatibility/2006">
          <mc:Choice Requires="x14">
            <control shapeId="12949" r:id="rId330" name="Option Button 661">
              <controlPr defaultSize="0" autoFill="0" autoLine="0" autoPict="0">
                <anchor moveWithCells="1" sizeWithCells="1">
                  <from>
                    <xdr:col>11</xdr:col>
                    <xdr:colOff>95250</xdr:colOff>
                    <xdr:row>446</xdr:row>
                    <xdr:rowOff>76200</xdr:rowOff>
                  </from>
                  <to>
                    <xdr:col>11</xdr:col>
                    <xdr:colOff>257175</xdr:colOff>
                    <xdr:row>446</xdr:row>
                    <xdr:rowOff>257175</xdr:rowOff>
                  </to>
                </anchor>
              </controlPr>
            </control>
          </mc:Choice>
        </mc:AlternateContent>
        <mc:AlternateContent xmlns:mc="http://schemas.openxmlformats.org/markup-compatibility/2006">
          <mc:Choice Requires="x14">
            <control shapeId="12953" r:id="rId331" name="Group Box 665">
              <controlPr defaultSize="0" autoFill="0" autoPict="0">
                <anchor moveWithCells="1" sizeWithCells="1">
                  <from>
                    <xdr:col>10</xdr:col>
                    <xdr:colOff>9525</xdr:colOff>
                    <xdr:row>447</xdr:row>
                    <xdr:rowOff>238125</xdr:rowOff>
                  </from>
                  <to>
                    <xdr:col>12</xdr:col>
                    <xdr:colOff>447675</xdr:colOff>
                    <xdr:row>449</xdr:row>
                    <xdr:rowOff>0</xdr:rowOff>
                  </to>
                </anchor>
              </controlPr>
            </control>
          </mc:Choice>
        </mc:AlternateContent>
        <mc:AlternateContent xmlns:mc="http://schemas.openxmlformats.org/markup-compatibility/2006">
          <mc:Choice Requires="x14">
            <control shapeId="12954" r:id="rId332" name="Option Button 666">
              <controlPr defaultSize="0" autoFill="0" autoLine="0" autoPict="0">
                <anchor moveWithCells="1" sizeWithCells="1">
                  <from>
                    <xdr:col>10</xdr:col>
                    <xdr:colOff>123825</xdr:colOff>
                    <xdr:row>448</xdr:row>
                    <xdr:rowOff>76200</xdr:rowOff>
                  </from>
                  <to>
                    <xdr:col>10</xdr:col>
                    <xdr:colOff>285750</xdr:colOff>
                    <xdr:row>448</xdr:row>
                    <xdr:rowOff>257175</xdr:rowOff>
                  </to>
                </anchor>
              </controlPr>
            </control>
          </mc:Choice>
        </mc:AlternateContent>
        <mc:AlternateContent xmlns:mc="http://schemas.openxmlformats.org/markup-compatibility/2006">
          <mc:Choice Requires="x14">
            <control shapeId="12955" r:id="rId333" name="Option Button 667">
              <controlPr defaultSize="0" autoFill="0" autoLine="0" autoPict="0">
                <anchor moveWithCells="1" sizeWithCells="1">
                  <from>
                    <xdr:col>11</xdr:col>
                    <xdr:colOff>95250</xdr:colOff>
                    <xdr:row>448</xdr:row>
                    <xdr:rowOff>76200</xdr:rowOff>
                  </from>
                  <to>
                    <xdr:col>11</xdr:col>
                    <xdr:colOff>257175</xdr:colOff>
                    <xdr:row>448</xdr:row>
                    <xdr:rowOff>257175</xdr:rowOff>
                  </to>
                </anchor>
              </controlPr>
            </control>
          </mc:Choice>
        </mc:AlternateContent>
        <mc:AlternateContent xmlns:mc="http://schemas.openxmlformats.org/markup-compatibility/2006">
          <mc:Choice Requires="x14">
            <control shapeId="12956" r:id="rId334" name="Group Box 668">
              <controlPr defaultSize="0" autoFill="0" autoPict="0">
                <anchor moveWithCells="1" sizeWithCells="1">
                  <from>
                    <xdr:col>10</xdr:col>
                    <xdr:colOff>0</xdr:colOff>
                    <xdr:row>450</xdr:row>
                    <xdr:rowOff>0</xdr:rowOff>
                  </from>
                  <to>
                    <xdr:col>12</xdr:col>
                    <xdr:colOff>447675</xdr:colOff>
                    <xdr:row>451</xdr:row>
                    <xdr:rowOff>0</xdr:rowOff>
                  </to>
                </anchor>
              </controlPr>
            </control>
          </mc:Choice>
        </mc:AlternateContent>
        <mc:AlternateContent xmlns:mc="http://schemas.openxmlformats.org/markup-compatibility/2006">
          <mc:Choice Requires="x14">
            <control shapeId="12957" r:id="rId335" name="Option Button 669">
              <controlPr defaultSize="0" autoFill="0" autoLine="0" autoPict="0">
                <anchor moveWithCells="1" sizeWithCells="1">
                  <from>
                    <xdr:col>10</xdr:col>
                    <xdr:colOff>123825</xdr:colOff>
                    <xdr:row>450</xdr:row>
                    <xdr:rowOff>85725</xdr:rowOff>
                  </from>
                  <to>
                    <xdr:col>10</xdr:col>
                    <xdr:colOff>285750</xdr:colOff>
                    <xdr:row>450</xdr:row>
                    <xdr:rowOff>257175</xdr:rowOff>
                  </to>
                </anchor>
              </controlPr>
            </control>
          </mc:Choice>
        </mc:AlternateContent>
        <mc:AlternateContent xmlns:mc="http://schemas.openxmlformats.org/markup-compatibility/2006">
          <mc:Choice Requires="x14">
            <control shapeId="12958" r:id="rId336" name="Option Button 670">
              <controlPr defaultSize="0" autoFill="0" autoLine="0" autoPict="0">
                <anchor moveWithCells="1" sizeWithCells="1">
                  <from>
                    <xdr:col>11</xdr:col>
                    <xdr:colOff>95250</xdr:colOff>
                    <xdr:row>450</xdr:row>
                    <xdr:rowOff>85725</xdr:rowOff>
                  </from>
                  <to>
                    <xdr:col>11</xdr:col>
                    <xdr:colOff>257175</xdr:colOff>
                    <xdr:row>450</xdr:row>
                    <xdr:rowOff>257175</xdr:rowOff>
                  </to>
                </anchor>
              </controlPr>
            </control>
          </mc:Choice>
        </mc:AlternateContent>
        <mc:AlternateContent xmlns:mc="http://schemas.openxmlformats.org/markup-compatibility/2006">
          <mc:Choice Requires="x14">
            <control shapeId="12959" r:id="rId337" name="Group Box 671">
              <controlPr defaultSize="0" autoFill="0" autoPict="0">
                <anchor moveWithCells="1" sizeWithCells="1">
                  <from>
                    <xdr:col>10</xdr:col>
                    <xdr:colOff>9525</xdr:colOff>
                    <xdr:row>452</xdr:row>
                    <xdr:rowOff>0</xdr:rowOff>
                  </from>
                  <to>
                    <xdr:col>12</xdr:col>
                    <xdr:colOff>447675</xdr:colOff>
                    <xdr:row>453</xdr:row>
                    <xdr:rowOff>9525</xdr:rowOff>
                  </to>
                </anchor>
              </controlPr>
            </control>
          </mc:Choice>
        </mc:AlternateContent>
        <mc:AlternateContent xmlns:mc="http://schemas.openxmlformats.org/markup-compatibility/2006">
          <mc:Choice Requires="x14">
            <control shapeId="12960" r:id="rId338" name="Option Button 672">
              <controlPr defaultSize="0" autoFill="0" autoLine="0" autoPict="0">
                <anchor moveWithCells="1" sizeWithCells="1">
                  <from>
                    <xdr:col>10</xdr:col>
                    <xdr:colOff>123825</xdr:colOff>
                    <xdr:row>452</xdr:row>
                    <xdr:rowOff>85725</xdr:rowOff>
                  </from>
                  <to>
                    <xdr:col>10</xdr:col>
                    <xdr:colOff>285750</xdr:colOff>
                    <xdr:row>452</xdr:row>
                    <xdr:rowOff>266700</xdr:rowOff>
                  </to>
                </anchor>
              </controlPr>
            </control>
          </mc:Choice>
        </mc:AlternateContent>
        <mc:AlternateContent xmlns:mc="http://schemas.openxmlformats.org/markup-compatibility/2006">
          <mc:Choice Requires="x14">
            <control shapeId="12961" r:id="rId339" name="Option Button 673">
              <controlPr defaultSize="0" autoFill="0" autoLine="0" autoPict="0">
                <anchor moveWithCells="1" sizeWithCells="1">
                  <from>
                    <xdr:col>11</xdr:col>
                    <xdr:colOff>95250</xdr:colOff>
                    <xdr:row>452</xdr:row>
                    <xdr:rowOff>85725</xdr:rowOff>
                  </from>
                  <to>
                    <xdr:col>11</xdr:col>
                    <xdr:colOff>257175</xdr:colOff>
                    <xdr:row>452</xdr:row>
                    <xdr:rowOff>266700</xdr:rowOff>
                  </to>
                </anchor>
              </controlPr>
            </control>
          </mc:Choice>
        </mc:AlternateContent>
        <mc:AlternateContent xmlns:mc="http://schemas.openxmlformats.org/markup-compatibility/2006">
          <mc:Choice Requires="x14">
            <control shapeId="12962" r:id="rId340" name="Group Box 674">
              <controlPr defaultSize="0" autoFill="0" autoPict="0">
                <anchor moveWithCells="1" sizeWithCells="1">
                  <from>
                    <xdr:col>10</xdr:col>
                    <xdr:colOff>9525</xdr:colOff>
                    <xdr:row>451</xdr:row>
                    <xdr:rowOff>0</xdr:rowOff>
                  </from>
                  <to>
                    <xdr:col>12</xdr:col>
                    <xdr:colOff>447675</xdr:colOff>
                    <xdr:row>452</xdr:row>
                    <xdr:rowOff>9525</xdr:rowOff>
                  </to>
                </anchor>
              </controlPr>
            </control>
          </mc:Choice>
        </mc:AlternateContent>
        <mc:AlternateContent xmlns:mc="http://schemas.openxmlformats.org/markup-compatibility/2006">
          <mc:Choice Requires="x14">
            <control shapeId="12963" r:id="rId341" name="Option Button 675">
              <controlPr defaultSize="0" autoFill="0" autoLine="0" autoPict="0">
                <anchor moveWithCells="1" sizeWithCells="1">
                  <from>
                    <xdr:col>10</xdr:col>
                    <xdr:colOff>123825</xdr:colOff>
                    <xdr:row>451</xdr:row>
                    <xdr:rowOff>85725</xdr:rowOff>
                  </from>
                  <to>
                    <xdr:col>10</xdr:col>
                    <xdr:colOff>285750</xdr:colOff>
                    <xdr:row>451</xdr:row>
                    <xdr:rowOff>266700</xdr:rowOff>
                  </to>
                </anchor>
              </controlPr>
            </control>
          </mc:Choice>
        </mc:AlternateContent>
        <mc:AlternateContent xmlns:mc="http://schemas.openxmlformats.org/markup-compatibility/2006">
          <mc:Choice Requires="x14">
            <control shapeId="12964" r:id="rId342" name="Option Button 676">
              <controlPr defaultSize="0" autoFill="0" autoLine="0" autoPict="0">
                <anchor moveWithCells="1" sizeWithCells="1">
                  <from>
                    <xdr:col>11</xdr:col>
                    <xdr:colOff>95250</xdr:colOff>
                    <xdr:row>451</xdr:row>
                    <xdr:rowOff>85725</xdr:rowOff>
                  </from>
                  <to>
                    <xdr:col>11</xdr:col>
                    <xdr:colOff>257175</xdr:colOff>
                    <xdr:row>451</xdr:row>
                    <xdr:rowOff>266700</xdr:rowOff>
                  </to>
                </anchor>
              </controlPr>
            </control>
          </mc:Choice>
        </mc:AlternateContent>
        <mc:AlternateContent xmlns:mc="http://schemas.openxmlformats.org/markup-compatibility/2006">
          <mc:Choice Requires="x14">
            <control shapeId="12965" r:id="rId343" name="Group Box 677">
              <controlPr defaultSize="0" autoFill="0" autoPict="0">
                <anchor moveWithCells="1" sizeWithCells="1">
                  <from>
                    <xdr:col>10</xdr:col>
                    <xdr:colOff>9525</xdr:colOff>
                    <xdr:row>453</xdr:row>
                    <xdr:rowOff>0</xdr:rowOff>
                  </from>
                  <to>
                    <xdr:col>12</xdr:col>
                    <xdr:colOff>447675</xdr:colOff>
                    <xdr:row>453</xdr:row>
                    <xdr:rowOff>561975</xdr:rowOff>
                  </to>
                </anchor>
              </controlPr>
            </control>
          </mc:Choice>
        </mc:AlternateContent>
        <mc:AlternateContent xmlns:mc="http://schemas.openxmlformats.org/markup-compatibility/2006">
          <mc:Choice Requires="x14">
            <control shapeId="12966" r:id="rId344" name="Option Button 678">
              <controlPr defaultSize="0" autoFill="0" autoLine="0" autoPict="0">
                <anchor moveWithCells="1" sizeWithCells="1">
                  <from>
                    <xdr:col>10</xdr:col>
                    <xdr:colOff>123825</xdr:colOff>
                    <xdr:row>453</xdr:row>
                    <xdr:rowOff>133350</xdr:rowOff>
                  </from>
                  <to>
                    <xdr:col>10</xdr:col>
                    <xdr:colOff>285750</xdr:colOff>
                    <xdr:row>453</xdr:row>
                    <xdr:rowOff>381000</xdr:rowOff>
                  </to>
                </anchor>
              </controlPr>
            </control>
          </mc:Choice>
        </mc:AlternateContent>
        <mc:AlternateContent xmlns:mc="http://schemas.openxmlformats.org/markup-compatibility/2006">
          <mc:Choice Requires="x14">
            <control shapeId="12967" r:id="rId345" name="Option Button 679">
              <controlPr defaultSize="0" autoFill="0" autoLine="0" autoPict="0">
                <anchor moveWithCells="1" sizeWithCells="1">
                  <from>
                    <xdr:col>11</xdr:col>
                    <xdr:colOff>95250</xdr:colOff>
                    <xdr:row>453</xdr:row>
                    <xdr:rowOff>133350</xdr:rowOff>
                  </from>
                  <to>
                    <xdr:col>11</xdr:col>
                    <xdr:colOff>257175</xdr:colOff>
                    <xdr:row>453</xdr:row>
                    <xdr:rowOff>381000</xdr:rowOff>
                  </to>
                </anchor>
              </controlPr>
            </control>
          </mc:Choice>
        </mc:AlternateContent>
        <mc:AlternateContent xmlns:mc="http://schemas.openxmlformats.org/markup-compatibility/2006">
          <mc:Choice Requires="x14">
            <control shapeId="12968" r:id="rId346" name="Group Box 680">
              <controlPr defaultSize="0" autoFill="0" autoPict="0">
                <anchor moveWithCells="1" sizeWithCells="1">
                  <from>
                    <xdr:col>10</xdr:col>
                    <xdr:colOff>9525</xdr:colOff>
                    <xdr:row>455</xdr:row>
                    <xdr:rowOff>9525</xdr:rowOff>
                  </from>
                  <to>
                    <xdr:col>12</xdr:col>
                    <xdr:colOff>447675</xdr:colOff>
                    <xdr:row>456</xdr:row>
                    <xdr:rowOff>0</xdr:rowOff>
                  </to>
                </anchor>
              </controlPr>
            </control>
          </mc:Choice>
        </mc:AlternateContent>
        <mc:AlternateContent xmlns:mc="http://schemas.openxmlformats.org/markup-compatibility/2006">
          <mc:Choice Requires="x14">
            <control shapeId="12969" r:id="rId347" name="Option Button 681">
              <controlPr defaultSize="0" autoFill="0" autoLine="0" autoPict="0">
                <anchor moveWithCells="1" sizeWithCells="1">
                  <from>
                    <xdr:col>10</xdr:col>
                    <xdr:colOff>123825</xdr:colOff>
                    <xdr:row>455</xdr:row>
                    <xdr:rowOff>95250</xdr:rowOff>
                  </from>
                  <to>
                    <xdr:col>10</xdr:col>
                    <xdr:colOff>285750</xdr:colOff>
                    <xdr:row>455</xdr:row>
                    <xdr:rowOff>266700</xdr:rowOff>
                  </to>
                </anchor>
              </controlPr>
            </control>
          </mc:Choice>
        </mc:AlternateContent>
        <mc:AlternateContent xmlns:mc="http://schemas.openxmlformats.org/markup-compatibility/2006">
          <mc:Choice Requires="x14">
            <control shapeId="12970" r:id="rId348" name="Option Button 682">
              <controlPr defaultSize="0" autoFill="0" autoLine="0" autoPict="0">
                <anchor moveWithCells="1" sizeWithCells="1">
                  <from>
                    <xdr:col>11</xdr:col>
                    <xdr:colOff>95250</xdr:colOff>
                    <xdr:row>455</xdr:row>
                    <xdr:rowOff>95250</xdr:rowOff>
                  </from>
                  <to>
                    <xdr:col>11</xdr:col>
                    <xdr:colOff>257175</xdr:colOff>
                    <xdr:row>455</xdr:row>
                    <xdr:rowOff>266700</xdr:rowOff>
                  </to>
                </anchor>
              </controlPr>
            </control>
          </mc:Choice>
        </mc:AlternateContent>
        <mc:AlternateContent xmlns:mc="http://schemas.openxmlformats.org/markup-compatibility/2006">
          <mc:Choice Requires="x14">
            <control shapeId="12971" r:id="rId349" name="Group Box 683">
              <controlPr defaultSize="0" autoFill="0" autoPict="0">
                <anchor moveWithCells="1" sizeWithCells="1">
                  <from>
                    <xdr:col>10</xdr:col>
                    <xdr:colOff>9525</xdr:colOff>
                    <xdr:row>550</xdr:row>
                    <xdr:rowOff>0</xdr:rowOff>
                  </from>
                  <to>
                    <xdr:col>12</xdr:col>
                    <xdr:colOff>428625</xdr:colOff>
                    <xdr:row>550</xdr:row>
                    <xdr:rowOff>219075</xdr:rowOff>
                  </to>
                </anchor>
              </controlPr>
            </control>
          </mc:Choice>
        </mc:AlternateContent>
        <mc:AlternateContent xmlns:mc="http://schemas.openxmlformats.org/markup-compatibility/2006">
          <mc:Choice Requires="x14">
            <control shapeId="12972" r:id="rId350" name="Option Button 684">
              <controlPr defaultSize="0" autoFill="0" autoLine="0" autoPict="0">
                <anchor moveWithCells="1" sizeWithCells="1">
                  <from>
                    <xdr:col>10</xdr:col>
                    <xdr:colOff>133350</xdr:colOff>
                    <xdr:row>550</xdr:row>
                    <xdr:rowOff>47625</xdr:rowOff>
                  </from>
                  <to>
                    <xdr:col>10</xdr:col>
                    <xdr:colOff>295275</xdr:colOff>
                    <xdr:row>550</xdr:row>
                    <xdr:rowOff>152400</xdr:rowOff>
                  </to>
                </anchor>
              </controlPr>
            </control>
          </mc:Choice>
        </mc:AlternateContent>
        <mc:AlternateContent xmlns:mc="http://schemas.openxmlformats.org/markup-compatibility/2006">
          <mc:Choice Requires="x14">
            <control shapeId="12973" r:id="rId351" name="Option Button 685">
              <controlPr defaultSize="0" autoFill="0" autoLine="0" autoPict="0">
                <anchor moveWithCells="1" sizeWithCells="1">
                  <from>
                    <xdr:col>11</xdr:col>
                    <xdr:colOff>85725</xdr:colOff>
                    <xdr:row>550</xdr:row>
                    <xdr:rowOff>47625</xdr:rowOff>
                  </from>
                  <to>
                    <xdr:col>11</xdr:col>
                    <xdr:colOff>238125</xdr:colOff>
                    <xdr:row>550</xdr:row>
                    <xdr:rowOff>152400</xdr:rowOff>
                  </to>
                </anchor>
              </controlPr>
            </control>
          </mc:Choice>
        </mc:AlternateContent>
        <mc:AlternateContent xmlns:mc="http://schemas.openxmlformats.org/markup-compatibility/2006">
          <mc:Choice Requires="x14">
            <control shapeId="12974" r:id="rId352" name="Group Box 686">
              <controlPr defaultSize="0" autoFill="0" autoPict="0">
                <anchor moveWithCells="1" sizeWithCells="1">
                  <from>
                    <xdr:col>9</xdr:col>
                    <xdr:colOff>3095625</xdr:colOff>
                    <xdr:row>546</xdr:row>
                    <xdr:rowOff>0</xdr:rowOff>
                  </from>
                  <to>
                    <xdr:col>12</xdr:col>
                    <xdr:colOff>428625</xdr:colOff>
                    <xdr:row>547</xdr:row>
                    <xdr:rowOff>9525</xdr:rowOff>
                  </to>
                </anchor>
              </controlPr>
            </control>
          </mc:Choice>
        </mc:AlternateContent>
        <mc:AlternateContent xmlns:mc="http://schemas.openxmlformats.org/markup-compatibility/2006">
          <mc:Choice Requires="x14">
            <control shapeId="12975" r:id="rId353" name="Option Button 687">
              <controlPr defaultSize="0" autoFill="0" autoLine="0" autoPict="0">
                <anchor moveWithCells="1" sizeWithCells="1">
                  <from>
                    <xdr:col>10</xdr:col>
                    <xdr:colOff>133350</xdr:colOff>
                    <xdr:row>546</xdr:row>
                    <xdr:rowOff>57150</xdr:rowOff>
                  </from>
                  <to>
                    <xdr:col>10</xdr:col>
                    <xdr:colOff>285750</xdr:colOff>
                    <xdr:row>546</xdr:row>
                    <xdr:rowOff>171450</xdr:rowOff>
                  </to>
                </anchor>
              </controlPr>
            </control>
          </mc:Choice>
        </mc:AlternateContent>
        <mc:AlternateContent xmlns:mc="http://schemas.openxmlformats.org/markup-compatibility/2006">
          <mc:Choice Requires="x14">
            <control shapeId="12976" r:id="rId354" name="Option Button 688">
              <controlPr defaultSize="0" autoFill="0" autoLine="0" autoPict="0">
                <anchor moveWithCells="1" sizeWithCells="1">
                  <from>
                    <xdr:col>11</xdr:col>
                    <xdr:colOff>85725</xdr:colOff>
                    <xdr:row>546</xdr:row>
                    <xdr:rowOff>57150</xdr:rowOff>
                  </from>
                  <to>
                    <xdr:col>11</xdr:col>
                    <xdr:colOff>238125</xdr:colOff>
                    <xdr:row>546</xdr:row>
                    <xdr:rowOff>171450</xdr:rowOff>
                  </to>
                </anchor>
              </controlPr>
            </control>
          </mc:Choice>
        </mc:AlternateContent>
        <mc:AlternateContent xmlns:mc="http://schemas.openxmlformats.org/markup-compatibility/2006">
          <mc:Choice Requires="x14">
            <control shapeId="12977" r:id="rId355" name="Group Box 689">
              <controlPr defaultSize="0" autoFill="0" autoPict="0">
                <anchor moveWithCells="1" sizeWithCells="1">
                  <from>
                    <xdr:col>10</xdr:col>
                    <xdr:colOff>0</xdr:colOff>
                    <xdr:row>547</xdr:row>
                    <xdr:rowOff>0</xdr:rowOff>
                  </from>
                  <to>
                    <xdr:col>12</xdr:col>
                    <xdr:colOff>428625</xdr:colOff>
                    <xdr:row>548</xdr:row>
                    <xdr:rowOff>9525</xdr:rowOff>
                  </to>
                </anchor>
              </controlPr>
            </control>
          </mc:Choice>
        </mc:AlternateContent>
        <mc:AlternateContent xmlns:mc="http://schemas.openxmlformats.org/markup-compatibility/2006">
          <mc:Choice Requires="x14">
            <control shapeId="12978" r:id="rId356" name="Option Button 690">
              <controlPr defaultSize="0" autoFill="0" autoLine="0" autoPict="0">
                <anchor moveWithCells="1" sizeWithCells="1">
                  <from>
                    <xdr:col>10</xdr:col>
                    <xdr:colOff>133350</xdr:colOff>
                    <xdr:row>547</xdr:row>
                    <xdr:rowOff>57150</xdr:rowOff>
                  </from>
                  <to>
                    <xdr:col>10</xdr:col>
                    <xdr:colOff>285750</xdr:colOff>
                    <xdr:row>547</xdr:row>
                    <xdr:rowOff>171450</xdr:rowOff>
                  </to>
                </anchor>
              </controlPr>
            </control>
          </mc:Choice>
        </mc:AlternateContent>
        <mc:AlternateContent xmlns:mc="http://schemas.openxmlformats.org/markup-compatibility/2006">
          <mc:Choice Requires="x14">
            <control shapeId="12979" r:id="rId357" name="Option Button 691">
              <controlPr defaultSize="0" autoFill="0" autoLine="0" autoPict="0">
                <anchor moveWithCells="1" sizeWithCells="1">
                  <from>
                    <xdr:col>11</xdr:col>
                    <xdr:colOff>85725</xdr:colOff>
                    <xdr:row>547</xdr:row>
                    <xdr:rowOff>57150</xdr:rowOff>
                  </from>
                  <to>
                    <xdr:col>11</xdr:col>
                    <xdr:colOff>238125</xdr:colOff>
                    <xdr:row>547</xdr:row>
                    <xdr:rowOff>171450</xdr:rowOff>
                  </to>
                </anchor>
              </controlPr>
            </control>
          </mc:Choice>
        </mc:AlternateContent>
        <mc:AlternateContent xmlns:mc="http://schemas.openxmlformats.org/markup-compatibility/2006">
          <mc:Choice Requires="x14">
            <control shapeId="12980" r:id="rId358" name="Group Box 692">
              <controlPr defaultSize="0" autoFill="0" autoPict="0">
                <anchor moveWithCells="1" sizeWithCells="1">
                  <from>
                    <xdr:col>10</xdr:col>
                    <xdr:colOff>0</xdr:colOff>
                    <xdr:row>548</xdr:row>
                    <xdr:rowOff>0</xdr:rowOff>
                  </from>
                  <to>
                    <xdr:col>12</xdr:col>
                    <xdr:colOff>428625</xdr:colOff>
                    <xdr:row>549</xdr:row>
                    <xdr:rowOff>9525</xdr:rowOff>
                  </to>
                </anchor>
              </controlPr>
            </control>
          </mc:Choice>
        </mc:AlternateContent>
        <mc:AlternateContent xmlns:mc="http://schemas.openxmlformats.org/markup-compatibility/2006">
          <mc:Choice Requires="x14">
            <control shapeId="12981" r:id="rId359" name="Option Button 693">
              <controlPr defaultSize="0" autoFill="0" autoLine="0" autoPict="0">
                <anchor moveWithCells="1" sizeWithCells="1">
                  <from>
                    <xdr:col>10</xdr:col>
                    <xdr:colOff>133350</xdr:colOff>
                    <xdr:row>548</xdr:row>
                    <xdr:rowOff>57150</xdr:rowOff>
                  </from>
                  <to>
                    <xdr:col>10</xdr:col>
                    <xdr:colOff>285750</xdr:colOff>
                    <xdr:row>548</xdr:row>
                    <xdr:rowOff>171450</xdr:rowOff>
                  </to>
                </anchor>
              </controlPr>
            </control>
          </mc:Choice>
        </mc:AlternateContent>
        <mc:AlternateContent xmlns:mc="http://schemas.openxmlformats.org/markup-compatibility/2006">
          <mc:Choice Requires="x14">
            <control shapeId="12982" r:id="rId360" name="Option Button 694">
              <controlPr defaultSize="0" autoFill="0" autoLine="0" autoPict="0">
                <anchor moveWithCells="1" sizeWithCells="1">
                  <from>
                    <xdr:col>11</xdr:col>
                    <xdr:colOff>85725</xdr:colOff>
                    <xdr:row>548</xdr:row>
                    <xdr:rowOff>57150</xdr:rowOff>
                  </from>
                  <to>
                    <xdr:col>11</xdr:col>
                    <xdr:colOff>238125</xdr:colOff>
                    <xdr:row>548</xdr:row>
                    <xdr:rowOff>171450</xdr:rowOff>
                  </to>
                </anchor>
              </controlPr>
            </control>
          </mc:Choice>
        </mc:AlternateContent>
        <mc:AlternateContent xmlns:mc="http://schemas.openxmlformats.org/markup-compatibility/2006">
          <mc:Choice Requires="x14">
            <control shapeId="12983" r:id="rId361" name="Group Box 695">
              <controlPr defaultSize="0" autoFill="0" autoPict="0">
                <anchor moveWithCells="1" sizeWithCells="1">
                  <from>
                    <xdr:col>10</xdr:col>
                    <xdr:colOff>0</xdr:colOff>
                    <xdr:row>549</xdr:row>
                    <xdr:rowOff>9525</xdr:rowOff>
                  </from>
                  <to>
                    <xdr:col>12</xdr:col>
                    <xdr:colOff>428625</xdr:colOff>
                    <xdr:row>550</xdr:row>
                    <xdr:rowOff>9525</xdr:rowOff>
                  </to>
                </anchor>
              </controlPr>
            </control>
          </mc:Choice>
        </mc:AlternateContent>
        <mc:AlternateContent xmlns:mc="http://schemas.openxmlformats.org/markup-compatibility/2006">
          <mc:Choice Requires="x14">
            <control shapeId="12984" r:id="rId362" name="Option Button 696">
              <controlPr defaultSize="0" autoFill="0" autoLine="0" autoPict="0">
                <anchor moveWithCells="1" sizeWithCells="1">
                  <from>
                    <xdr:col>10</xdr:col>
                    <xdr:colOff>133350</xdr:colOff>
                    <xdr:row>549</xdr:row>
                    <xdr:rowOff>95250</xdr:rowOff>
                  </from>
                  <to>
                    <xdr:col>10</xdr:col>
                    <xdr:colOff>295275</xdr:colOff>
                    <xdr:row>549</xdr:row>
                    <xdr:rowOff>276225</xdr:rowOff>
                  </to>
                </anchor>
              </controlPr>
            </control>
          </mc:Choice>
        </mc:AlternateContent>
        <mc:AlternateContent xmlns:mc="http://schemas.openxmlformats.org/markup-compatibility/2006">
          <mc:Choice Requires="x14">
            <control shapeId="12985" r:id="rId363" name="Option Button 697">
              <controlPr defaultSize="0" autoFill="0" autoLine="0" autoPict="0">
                <anchor moveWithCells="1" sizeWithCells="1">
                  <from>
                    <xdr:col>11</xdr:col>
                    <xdr:colOff>85725</xdr:colOff>
                    <xdr:row>549</xdr:row>
                    <xdr:rowOff>95250</xdr:rowOff>
                  </from>
                  <to>
                    <xdr:col>11</xdr:col>
                    <xdr:colOff>238125</xdr:colOff>
                    <xdr:row>549</xdr:row>
                    <xdr:rowOff>276225</xdr:rowOff>
                  </to>
                </anchor>
              </controlPr>
            </control>
          </mc:Choice>
        </mc:AlternateContent>
        <mc:AlternateContent xmlns:mc="http://schemas.openxmlformats.org/markup-compatibility/2006">
          <mc:Choice Requires="x14">
            <control shapeId="12986" r:id="rId364" name="Group Box 698">
              <controlPr defaultSize="0" autoFill="0" autoPict="0">
                <anchor moveWithCells="1" sizeWithCells="1">
                  <from>
                    <xdr:col>10</xdr:col>
                    <xdr:colOff>9525</xdr:colOff>
                    <xdr:row>624</xdr:row>
                    <xdr:rowOff>9525</xdr:rowOff>
                  </from>
                  <to>
                    <xdr:col>12</xdr:col>
                    <xdr:colOff>428625</xdr:colOff>
                    <xdr:row>625</xdr:row>
                    <xdr:rowOff>0</xdr:rowOff>
                  </to>
                </anchor>
              </controlPr>
            </control>
          </mc:Choice>
        </mc:AlternateContent>
        <mc:AlternateContent xmlns:mc="http://schemas.openxmlformats.org/markup-compatibility/2006">
          <mc:Choice Requires="x14">
            <control shapeId="12987" r:id="rId365" name="Option Button 699">
              <controlPr defaultSize="0" autoFill="0" autoLine="0" autoPict="0">
                <anchor moveWithCells="1" sizeWithCells="1">
                  <from>
                    <xdr:col>10</xdr:col>
                    <xdr:colOff>123825</xdr:colOff>
                    <xdr:row>624</xdr:row>
                    <xdr:rowOff>95250</xdr:rowOff>
                  </from>
                  <to>
                    <xdr:col>10</xdr:col>
                    <xdr:colOff>276225</xdr:colOff>
                    <xdr:row>624</xdr:row>
                    <xdr:rowOff>266700</xdr:rowOff>
                  </to>
                </anchor>
              </controlPr>
            </control>
          </mc:Choice>
        </mc:AlternateContent>
        <mc:AlternateContent xmlns:mc="http://schemas.openxmlformats.org/markup-compatibility/2006">
          <mc:Choice Requires="x14">
            <control shapeId="12988" r:id="rId366" name="Option Button 700">
              <controlPr defaultSize="0" autoFill="0" autoLine="0" autoPict="0">
                <anchor moveWithCells="1" sizeWithCells="1">
                  <from>
                    <xdr:col>11</xdr:col>
                    <xdr:colOff>95250</xdr:colOff>
                    <xdr:row>624</xdr:row>
                    <xdr:rowOff>95250</xdr:rowOff>
                  </from>
                  <to>
                    <xdr:col>11</xdr:col>
                    <xdr:colOff>257175</xdr:colOff>
                    <xdr:row>624</xdr:row>
                    <xdr:rowOff>266700</xdr:rowOff>
                  </to>
                </anchor>
              </controlPr>
            </control>
          </mc:Choice>
        </mc:AlternateContent>
        <mc:AlternateContent xmlns:mc="http://schemas.openxmlformats.org/markup-compatibility/2006">
          <mc:Choice Requires="x14">
            <control shapeId="12989" r:id="rId367" name="Group Box 701">
              <controlPr defaultSize="0" autoFill="0" autoPict="0">
                <anchor moveWithCells="1" sizeWithCells="1">
                  <from>
                    <xdr:col>10</xdr:col>
                    <xdr:colOff>9525</xdr:colOff>
                    <xdr:row>626</xdr:row>
                    <xdr:rowOff>0</xdr:rowOff>
                  </from>
                  <to>
                    <xdr:col>12</xdr:col>
                    <xdr:colOff>428625</xdr:colOff>
                    <xdr:row>627</xdr:row>
                    <xdr:rowOff>9525</xdr:rowOff>
                  </to>
                </anchor>
              </controlPr>
            </control>
          </mc:Choice>
        </mc:AlternateContent>
        <mc:AlternateContent xmlns:mc="http://schemas.openxmlformats.org/markup-compatibility/2006">
          <mc:Choice Requires="x14">
            <control shapeId="12990" r:id="rId368" name="Option Button 702">
              <controlPr defaultSize="0" autoFill="0" autoLine="0" autoPict="0">
                <anchor moveWithCells="1" sizeWithCells="1">
                  <from>
                    <xdr:col>10</xdr:col>
                    <xdr:colOff>123825</xdr:colOff>
                    <xdr:row>626</xdr:row>
                    <xdr:rowOff>85725</xdr:rowOff>
                  </from>
                  <to>
                    <xdr:col>10</xdr:col>
                    <xdr:colOff>276225</xdr:colOff>
                    <xdr:row>626</xdr:row>
                    <xdr:rowOff>266700</xdr:rowOff>
                  </to>
                </anchor>
              </controlPr>
            </control>
          </mc:Choice>
        </mc:AlternateContent>
        <mc:AlternateContent xmlns:mc="http://schemas.openxmlformats.org/markup-compatibility/2006">
          <mc:Choice Requires="x14">
            <control shapeId="12991" r:id="rId369" name="Option Button 703">
              <controlPr defaultSize="0" autoFill="0" autoLine="0" autoPict="0">
                <anchor moveWithCells="1" sizeWithCells="1">
                  <from>
                    <xdr:col>11</xdr:col>
                    <xdr:colOff>95250</xdr:colOff>
                    <xdr:row>626</xdr:row>
                    <xdr:rowOff>85725</xdr:rowOff>
                  </from>
                  <to>
                    <xdr:col>11</xdr:col>
                    <xdr:colOff>257175</xdr:colOff>
                    <xdr:row>626</xdr:row>
                    <xdr:rowOff>266700</xdr:rowOff>
                  </to>
                </anchor>
              </controlPr>
            </control>
          </mc:Choice>
        </mc:AlternateContent>
        <mc:AlternateContent xmlns:mc="http://schemas.openxmlformats.org/markup-compatibility/2006">
          <mc:Choice Requires="x14">
            <control shapeId="12995" r:id="rId370" name="Group Box 707">
              <controlPr defaultSize="0" autoFill="0" autoPict="0">
                <anchor moveWithCells="1" sizeWithCells="1">
                  <from>
                    <xdr:col>10</xdr:col>
                    <xdr:colOff>9525</xdr:colOff>
                    <xdr:row>627</xdr:row>
                    <xdr:rowOff>9525</xdr:rowOff>
                  </from>
                  <to>
                    <xdr:col>12</xdr:col>
                    <xdr:colOff>428625</xdr:colOff>
                    <xdr:row>628</xdr:row>
                    <xdr:rowOff>9525</xdr:rowOff>
                  </to>
                </anchor>
              </controlPr>
            </control>
          </mc:Choice>
        </mc:AlternateContent>
        <mc:AlternateContent xmlns:mc="http://schemas.openxmlformats.org/markup-compatibility/2006">
          <mc:Choice Requires="x14">
            <control shapeId="12996" r:id="rId371" name="Option Button 708">
              <controlPr defaultSize="0" autoFill="0" autoLine="0" autoPict="0">
                <anchor moveWithCells="1" sizeWithCells="1">
                  <from>
                    <xdr:col>10</xdr:col>
                    <xdr:colOff>123825</xdr:colOff>
                    <xdr:row>627</xdr:row>
                    <xdr:rowOff>95250</xdr:rowOff>
                  </from>
                  <to>
                    <xdr:col>10</xdr:col>
                    <xdr:colOff>276225</xdr:colOff>
                    <xdr:row>627</xdr:row>
                    <xdr:rowOff>266700</xdr:rowOff>
                  </to>
                </anchor>
              </controlPr>
            </control>
          </mc:Choice>
        </mc:AlternateContent>
        <mc:AlternateContent xmlns:mc="http://schemas.openxmlformats.org/markup-compatibility/2006">
          <mc:Choice Requires="x14">
            <control shapeId="12997" r:id="rId372" name="Option Button 709">
              <controlPr defaultSize="0" autoFill="0" autoLine="0" autoPict="0">
                <anchor moveWithCells="1" sizeWithCells="1">
                  <from>
                    <xdr:col>11</xdr:col>
                    <xdr:colOff>95250</xdr:colOff>
                    <xdr:row>627</xdr:row>
                    <xdr:rowOff>95250</xdr:rowOff>
                  </from>
                  <to>
                    <xdr:col>11</xdr:col>
                    <xdr:colOff>257175</xdr:colOff>
                    <xdr:row>627</xdr:row>
                    <xdr:rowOff>266700</xdr:rowOff>
                  </to>
                </anchor>
              </controlPr>
            </control>
          </mc:Choice>
        </mc:AlternateContent>
        <mc:AlternateContent xmlns:mc="http://schemas.openxmlformats.org/markup-compatibility/2006">
          <mc:Choice Requires="x14">
            <control shapeId="12998" r:id="rId373" name="Group Box 710">
              <controlPr defaultSize="0" autoFill="0" autoPict="0">
                <anchor moveWithCells="1" sizeWithCells="1">
                  <from>
                    <xdr:col>10</xdr:col>
                    <xdr:colOff>9525</xdr:colOff>
                    <xdr:row>628</xdr:row>
                    <xdr:rowOff>0</xdr:rowOff>
                  </from>
                  <to>
                    <xdr:col>12</xdr:col>
                    <xdr:colOff>428625</xdr:colOff>
                    <xdr:row>629</xdr:row>
                    <xdr:rowOff>9525</xdr:rowOff>
                  </to>
                </anchor>
              </controlPr>
            </control>
          </mc:Choice>
        </mc:AlternateContent>
        <mc:AlternateContent xmlns:mc="http://schemas.openxmlformats.org/markup-compatibility/2006">
          <mc:Choice Requires="x14">
            <control shapeId="12999" r:id="rId374" name="Option Button 711">
              <controlPr defaultSize="0" autoFill="0" autoLine="0" autoPict="0">
                <anchor moveWithCells="1" sizeWithCells="1">
                  <from>
                    <xdr:col>10</xdr:col>
                    <xdr:colOff>123825</xdr:colOff>
                    <xdr:row>628</xdr:row>
                    <xdr:rowOff>123825</xdr:rowOff>
                  </from>
                  <to>
                    <xdr:col>10</xdr:col>
                    <xdr:colOff>276225</xdr:colOff>
                    <xdr:row>628</xdr:row>
                    <xdr:rowOff>390525</xdr:rowOff>
                  </to>
                </anchor>
              </controlPr>
            </control>
          </mc:Choice>
        </mc:AlternateContent>
        <mc:AlternateContent xmlns:mc="http://schemas.openxmlformats.org/markup-compatibility/2006">
          <mc:Choice Requires="x14">
            <control shapeId="13000" r:id="rId375" name="Option Button 712">
              <controlPr defaultSize="0" autoFill="0" autoLine="0" autoPict="0">
                <anchor moveWithCells="1" sizeWithCells="1">
                  <from>
                    <xdr:col>11</xdr:col>
                    <xdr:colOff>95250</xdr:colOff>
                    <xdr:row>628</xdr:row>
                    <xdr:rowOff>123825</xdr:rowOff>
                  </from>
                  <to>
                    <xdr:col>11</xdr:col>
                    <xdr:colOff>257175</xdr:colOff>
                    <xdr:row>628</xdr:row>
                    <xdr:rowOff>390525</xdr:rowOff>
                  </to>
                </anchor>
              </controlPr>
            </control>
          </mc:Choice>
        </mc:AlternateContent>
        <mc:AlternateContent xmlns:mc="http://schemas.openxmlformats.org/markup-compatibility/2006">
          <mc:Choice Requires="x14">
            <control shapeId="13001" r:id="rId376" name="Group Box 713">
              <controlPr defaultSize="0" autoFill="0" autoPict="0">
                <anchor moveWithCells="1" sizeWithCells="1">
                  <from>
                    <xdr:col>10</xdr:col>
                    <xdr:colOff>9525</xdr:colOff>
                    <xdr:row>629</xdr:row>
                    <xdr:rowOff>0</xdr:rowOff>
                  </from>
                  <to>
                    <xdr:col>12</xdr:col>
                    <xdr:colOff>428625</xdr:colOff>
                    <xdr:row>630</xdr:row>
                    <xdr:rowOff>9525</xdr:rowOff>
                  </to>
                </anchor>
              </controlPr>
            </control>
          </mc:Choice>
        </mc:AlternateContent>
        <mc:AlternateContent xmlns:mc="http://schemas.openxmlformats.org/markup-compatibility/2006">
          <mc:Choice Requires="x14">
            <control shapeId="13002" r:id="rId377" name="Option Button 714">
              <controlPr defaultSize="0" autoFill="0" autoLine="0" autoPict="0">
                <anchor moveWithCells="1" sizeWithCells="1">
                  <from>
                    <xdr:col>10</xdr:col>
                    <xdr:colOff>123825</xdr:colOff>
                    <xdr:row>629</xdr:row>
                    <xdr:rowOff>85725</xdr:rowOff>
                  </from>
                  <to>
                    <xdr:col>10</xdr:col>
                    <xdr:colOff>276225</xdr:colOff>
                    <xdr:row>629</xdr:row>
                    <xdr:rowOff>266700</xdr:rowOff>
                  </to>
                </anchor>
              </controlPr>
            </control>
          </mc:Choice>
        </mc:AlternateContent>
        <mc:AlternateContent xmlns:mc="http://schemas.openxmlformats.org/markup-compatibility/2006">
          <mc:Choice Requires="x14">
            <control shapeId="13003" r:id="rId378" name="Option Button 715">
              <controlPr defaultSize="0" autoFill="0" autoLine="0" autoPict="0">
                <anchor moveWithCells="1" sizeWithCells="1">
                  <from>
                    <xdr:col>11</xdr:col>
                    <xdr:colOff>95250</xdr:colOff>
                    <xdr:row>629</xdr:row>
                    <xdr:rowOff>85725</xdr:rowOff>
                  </from>
                  <to>
                    <xdr:col>11</xdr:col>
                    <xdr:colOff>257175</xdr:colOff>
                    <xdr:row>629</xdr:row>
                    <xdr:rowOff>266700</xdr:rowOff>
                  </to>
                </anchor>
              </controlPr>
            </control>
          </mc:Choice>
        </mc:AlternateContent>
        <mc:AlternateContent xmlns:mc="http://schemas.openxmlformats.org/markup-compatibility/2006">
          <mc:Choice Requires="x14">
            <control shapeId="13004" r:id="rId379" name="Group Box 716">
              <controlPr defaultSize="0" autoFill="0" autoPict="0">
                <anchor moveWithCells="1" sizeWithCells="1">
                  <from>
                    <xdr:col>10</xdr:col>
                    <xdr:colOff>9525</xdr:colOff>
                    <xdr:row>630</xdr:row>
                    <xdr:rowOff>0</xdr:rowOff>
                  </from>
                  <to>
                    <xdr:col>12</xdr:col>
                    <xdr:colOff>428625</xdr:colOff>
                    <xdr:row>630</xdr:row>
                    <xdr:rowOff>561975</xdr:rowOff>
                  </to>
                </anchor>
              </controlPr>
            </control>
          </mc:Choice>
        </mc:AlternateContent>
        <mc:AlternateContent xmlns:mc="http://schemas.openxmlformats.org/markup-compatibility/2006">
          <mc:Choice Requires="x14">
            <control shapeId="13005" r:id="rId380" name="Option Button 717">
              <controlPr defaultSize="0" autoFill="0" autoLine="0" autoPict="0">
                <anchor moveWithCells="1" sizeWithCells="1">
                  <from>
                    <xdr:col>10</xdr:col>
                    <xdr:colOff>123825</xdr:colOff>
                    <xdr:row>630</xdr:row>
                    <xdr:rowOff>123825</xdr:rowOff>
                  </from>
                  <to>
                    <xdr:col>10</xdr:col>
                    <xdr:colOff>276225</xdr:colOff>
                    <xdr:row>630</xdr:row>
                    <xdr:rowOff>381000</xdr:rowOff>
                  </to>
                </anchor>
              </controlPr>
            </control>
          </mc:Choice>
        </mc:AlternateContent>
        <mc:AlternateContent xmlns:mc="http://schemas.openxmlformats.org/markup-compatibility/2006">
          <mc:Choice Requires="x14">
            <control shapeId="13006" r:id="rId381" name="Option Button 718">
              <controlPr defaultSize="0" autoFill="0" autoLine="0" autoPict="0">
                <anchor moveWithCells="1" sizeWithCells="1">
                  <from>
                    <xdr:col>11</xdr:col>
                    <xdr:colOff>95250</xdr:colOff>
                    <xdr:row>630</xdr:row>
                    <xdr:rowOff>123825</xdr:rowOff>
                  </from>
                  <to>
                    <xdr:col>11</xdr:col>
                    <xdr:colOff>257175</xdr:colOff>
                    <xdr:row>630</xdr:row>
                    <xdr:rowOff>381000</xdr:rowOff>
                  </to>
                </anchor>
              </controlPr>
            </control>
          </mc:Choice>
        </mc:AlternateContent>
        <mc:AlternateContent xmlns:mc="http://schemas.openxmlformats.org/markup-compatibility/2006">
          <mc:Choice Requires="x14">
            <control shapeId="13025" r:id="rId382" name="Drop Down 737">
              <controlPr defaultSize="0" autoLine="0" autoPict="0">
                <anchor moveWithCells="1" sizeWithCells="1">
                  <from>
                    <xdr:col>3</xdr:col>
                    <xdr:colOff>47625</xdr:colOff>
                    <xdr:row>183</xdr:row>
                    <xdr:rowOff>28575</xdr:rowOff>
                  </from>
                  <to>
                    <xdr:col>7</xdr:col>
                    <xdr:colOff>781050</xdr:colOff>
                    <xdr:row>183</xdr:row>
                    <xdr:rowOff>333375</xdr:rowOff>
                  </to>
                </anchor>
              </controlPr>
            </control>
          </mc:Choice>
        </mc:AlternateContent>
        <mc:AlternateContent xmlns:mc="http://schemas.openxmlformats.org/markup-compatibility/2006">
          <mc:Choice Requires="x14">
            <control shapeId="13026" r:id="rId383" name="Drop Down 738">
              <controlPr defaultSize="0" autoLine="0" autoPict="0">
                <anchor moveWithCells="1" sizeWithCells="1">
                  <from>
                    <xdr:col>12</xdr:col>
                    <xdr:colOff>57150</xdr:colOff>
                    <xdr:row>183</xdr:row>
                    <xdr:rowOff>38100</xdr:rowOff>
                  </from>
                  <to>
                    <xdr:col>14</xdr:col>
                    <xdr:colOff>0</xdr:colOff>
                    <xdr:row>183</xdr:row>
                    <xdr:rowOff>447675</xdr:rowOff>
                  </to>
                </anchor>
              </controlPr>
            </control>
          </mc:Choice>
        </mc:AlternateContent>
        <mc:AlternateContent xmlns:mc="http://schemas.openxmlformats.org/markup-compatibility/2006">
          <mc:Choice Requires="x14">
            <control shapeId="13027" r:id="rId384" name="Drop Down 739">
              <controlPr defaultSize="0" autoLine="0" autoPict="0">
                <anchor moveWithCells="1" sizeWithCells="1">
                  <from>
                    <xdr:col>10</xdr:col>
                    <xdr:colOff>38100</xdr:colOff>
                    <xdr:row>183</xdr:row>
                    <xdr:rowOff>38100</xdr:rowOff>
                  </from>
                  <to>
                    <xdr:col>12</xdr:col>
                    <xdr:colOff>0</xdr:colOff>
                    <xdr:row>183</xdr:row>
                    <xdr:rowOff>447675</xdr:rowOff>
                  </to>
                </anchor>
              </controlPr>
            </control>
          </mc:Choice>
        </mc:AlternateContent>
        <mc:AlternateContent xmlns:mc="http://schemas.openxmlformats.org/markup-compatibility/2006">
          <mc:Choice Requires="x14">
            <control shapeId="13028" r:id="rId385" name="Drop Down 740">
              <controlPr defaultSize="0" autoLine="0" autoPict="0">
                <anchor moveWithCells="1" sizeWithCells="1">
                  <from>
                    <xdr:col>3</xdr:col>
                    <xdr:colOff>47625</xdr:colOff>
                    <xdr:row>188</xdr:row>
                    <xdr:rowOff>28575</xdr:rowOff>
                  </from>
                  <to>
                    <xdr:col>7</xdr:col>
                    <xdr:colOff>781050</xdr:colOff>
                    <xdr:row>188</xdr:row>
                    <xdr:rowOff>333375</xdr:rowOff>
                  </to>
                </anchor>
              </controlPr>
            </control>
          </mc:Choice>
        </mc:AlternateContent>
        <mc:AlternateContent xmlns:mc="http://schemas.openxmlformats.org/markup-compatibility/2006">
          <mc:Choice Requires="x14">
            <control shapeId="13029" r:id="rId386" name="Drop Down 741">
              <controlPr defaultSize="0" autoLine="0" autoPict="0">
                <anchor moveWithCells="1" sizeWithCells="1">
                  <from>
                    <xdr:col>12</xdr:col>
                    <xdr:colOff>57150</xdr:colOff>
                    <xdr:row>188</xdr:row>
                    <xdr:rowOff>38100</xdr:rowOff>
                  </from>
                  <to>
                    <xdr:col>14</xdr:col>
                    <xdr:colOff>0</xdr:colOff>
                    <xdr:row>188</xdr:row>
                    <xdr:rowOff>447675</xdr:rowOff>
                  </to>
                </anchor>
              </controlPr>
            </control>
          </mc:Choice>
        </mc:AlternateContent>
        <mc:AlternateContent xmlns:mc="http://schemas.openxmlformats.org/markup-compatibility/2006">
          <mc:Choice Requires="x14">
            <control shapeId="13030" r:id="rId387" name="Drop Down 742">
              <controlPr defaultSize="0" autoLine="0" autoPict="0">
                <anchor moveWithCells="1" sizeWithCells="1">
                  <from>
                    <xdr:col>10</xdr:col>
                    <xdr:colOff>38100</xdr:colOff>
                    <xdr:row>188</xdr:row>
                    <xdr:rowOff>38100</xdr:rowOff>
                  </from>
                  <to>
                    <xdr:col>12</xdr:col>
                    <xdr:colOff>0</xdr:colOff>
                    <xdr:row>188</xdr:row>
                    <xdr:rowOff>447675</xdr:rowOff>
                  </to>
                </anchor>
              </controlPr>
            </control>
          </mc:Choice>
        </mc:AlternateContent>
        <mc:AlternateContent xmlns:mc="http://schemas.openxmlformats.org/markup-compatibility/2006">
          <mc:Choice Requires="x14">
            <control shapeId="13031" r:id="rId388" name="Drop Down 743">
              <controlPr defaultSize="0" autoLine="0" autoPict="0">
                <anchor moveWithCells="1" sizeWithCells="1">
                  <from>
                    <xdr:col>3</xdr:col>
                    <xdr:colOff>47625</xdr:colOff>
                    <xdr:row>197</xdr:row>
                    <xdr:rowOff>28575</xdr:rowOff>
                  </from>
                  <to>
                    <xdr:col>7</xdr:col>
                    <xdr:colOff>781050</xdr:colOff>
                    <xdr:row>197</xdr:row>
                    <xdr:rowOff>333375</xdr:rowOff>
                  </to>
                </anchor>
              </controlPr>
            </control>
          </mc:Choice>
        </mc:AlternateContent>
        <mc:AlternateContent xmlns:mc="http://schemas.openxmlformats.org/markup-compatibility/2006">
          <mc:Choice Requires="x14">
            <control shapeId="13032" r:id="rId389" name="Drop Down 744">
              <controlPr defaultSize="0" autoLine="0" autoPict="0">
                <anchor moveWithCells="1" sizeWithCells="1">
                  <from>
                    <xdr:col>12</xdr:col>
                    <xdr:colOff>57150</xdr:colOff>
                    <xdr:row>197</xdr:row>
                    <xdr:rowOff>38100</xdr:rowOff>
                  </from>
                  <to>
                    <xdr:col>14</xdr:col>
                    <xdr:colOff>0</xdr:colOff>
                    <xdr:row>197</xdr:row>
                    <xdr:rowOff>447675</xdr:rowOff>
                  </to>
                </anchor>
              </controlPr>
            </control>
          </mc:Choice>
        </mc:AlternateContent>
        <mc:AlternateContent xmlns:mc="http://schemas.openxmlformats.org/markup-compatibility/2006">
          <mc:Choice Requires="x14">
            <control shapeId="13033" r:id="rId390" name="Drop Down 745">
              <controlPr defaultSize="0" autoLine="0" autoPict="0">
                <anchor moveWithCells="1" sizeWithCells="1">
                  <from>
                    <xdr:col>10</xdr:col>
                    <xdr:colOff>38100</xdr:colOff>
                    <xdr:row>197</xdr:row>
                    <xdr:rowOff>38100</xdr:rowOff>
                  </from>
                  <to>
                    <xdr:col>12</xdr:col>
                    <xdr:colOff>0</xdr:colOff>
                    <xdr:row>197</xdr:row>
                    <xdr:rowOff>447675</xdr:rowOff>
                  </to>
                </anchor>
              </controlPr>
            </control>
          </mc:Choice>
        </mc:AlternateContent>
        <mc:AlternateContent xmlns:mc="http://schemas.openxmlformats.org/markup-compatibility/2006">
          <mc:Choice Requires="x14">
            <control shapeId="13034" r:id="rId391" name="Drop Down 746">
              <controlPr defaultSize="0" autoLine="0" autoPict="0">
                <anchor moveWithCells="1" sizeWithCells="1">
                  <from>
                    <xdr:col>3</xdr:col>
                    <xdr:colOff>47625</xdr:colOff>
                    <xdr:row>205</xdr:row>
                    <xdr:rowOff>28575</xdr:rowOff>
                  </from>
                  <to>
                    <xdr:col>7</xdr:col>
                    <xdr:colOff>781050</xdr:colOff>
                    <xdr:row>205</xdr:row>
                    <xdr:rowOff>333375</xdr:rowOff>
                  </to>
                </anchor>
              </controlPr>
            </control>
          </mc:Choice>
        </mc:AlternateContent>
        <mc:AlternateContent xmlns:mc="http://schemas.openxmlformats.org/markup-compatibility/2006">
          <mc:Choice Requires="x14">
            <control shapeId="13035" r:id="rId392" name="Drop Down 747">
              <controlPr defaultSize="0" autoLine="0" autoPict="0">
                <anchor moveWithCells="1" sizeWithCells="1">
                  <from>
                    <xdr:col>12</xdr:col>
                    <xdr:colOff>57150</xdr:colOff>
                    <xdr:row>205</xdr:row>
                    <xdr:rowOff>38100</xdr:rowOff>
                  </from>
                  <to>
                    <xdr:col>14</xdr:col>
                    <xdr:colOff>0</xdr:colOff>
                    <xdr:row>205</xdr:row>
                    <xdr:rowOff>447675</xdr:rowOff>
                  </to>
                </anchor>
              </controlPr>
            </control>
          </mc:Choice>
        </mc:AlternateContent>
        <mc:AlternateContent xmlns:mc="http://schemas.openxmlformats.org/markup-compatibility/2006">
          <mc:Choice Requires="x14">
            <control shapeId="13036" r:id="rId393" name="Drop Down 748">
              <controlPr defaultSize="0" autoLine="0" autoPict="0">
                <anchor moveWithCells="1" sizeWithCells="1">
                  <from>
                    <xdr:col>10</xdr:col>
                    <xdr:colOff>38100</xdr:colOff>
                    <xdr:row>205</xdr:row>
                    <xdr:rowOff>38100</xdr:rowOff>
                  </from>
                  <to>
                    <xdr:col>12</xdr:col>
                    <xdr:colOff>0</xdr:colOff>
                    <xdr:row>205</xdr:row>
                    <xdr:rowOff>447675</xdr:rowOff>
                  </to>
                </anchor>
              </controlPr>
            </control>
          </mc:Choice>
        </mc:AlternateContent>
        <mc:AlternateContent xmlns:mc="http://schemas.openxmlformats.org/markup-compatibility/2006">
          <mc:Choice Requires="x14">
            <control shapeId="13037" r:id="rId394" name="Button 749">
              <controlPr defaultSize="0" print="0" autoFill="0" autoPict="0" macro="[0]!Module2AutoFitCellsSafB">
                <anchor moveWithCells="1" sizeWithCells="1">
                  <from>
                    <xdr:col>3</xdr:col>
                    <xdr:colOff>28575</xdr:colOff>
                    <xdr:row>209</xdr:row>
                    <xdr:rowOff>123825</xdr:rowOff>
                  </from>
                  <to>
                    <xdr:col>6</xdr:col>
                    <xdr:colOff>133350</xdr:colOff>
                    <xdr:row>212</xdr:row>
                    <xdr:rowOff>0</xdr:rowOff>
                  </to>
                </anchor>
              </controlPr>
            </control>
          </mc:Choice>
        </mc:AlternateContent>
        <mc:AlternateContent xmlns:mc="http://schemas.openxmlformats.org/markup-compatibility/2006">
          <mc:Choice Requires="x14">
            <control shapeId="13061" r:id="rId395" name="Drop Down 773">
              <controlPr defaultSize="0" autoLine="0" autoPict="0">
                <anchor moveWithCells="1" sizeWithCells="1">
                  <from>
                    <xdr:col>3</xdr:col>
                    <xdr:colOff>47625</xdr:colOff>
                    <xdr:row>283</xdr:row>
                    <xdr:rowOff>28575</xdr:rowOff>
                  </from>
                  <to>
                    <xdr:col>7</xdr:col>
                    <xdr:colOff>781050</xdr:colOff>
                    <xdr:row>283</xdr:row>
                    <xdr:rowOff>333375</xdr:rowOff>
                  </to>
                </anchor>
              </controlPr>
            </control>
          </mc:Choice>
        </mc:AlternateContent>
        <mc:AlternateContent xmlns:mc="http://schemas.openxmlformats.org/markup-compatibility/2006">
          <mc:Choice Requires="x14">
            <control shapeId="13062" r:id="rId396" name="Drop Down 774">
              <controlPr defaultSize="0" autoLine="0" autoPict="0">
                <anchor moveWithCells="1" sizeWithCells="1">
                  <from>
                    <xdr:col>13</xdr:col>
                    <xdr:colOff>38100</xdr:colOff>
                    <xdr:row>283</xdr:row>
                    <xdr:rowOff>38100</xdr:rowOff>
                  </from>
                  <to>
                    <xdr:col>13</xdr:col>
                    <xdr:colOff>828675</xdr:colOff>
                    <xdr:row>283</xdr:row>
                    <xdr:rowOff>447675</xdr:rowOff>
                  </to>
                </anchor>
              </controlPr>
            </control>
          </mc:Choice>
        </mc:AlternateContent>
        <mc:AlternateContent xmlns:mc="http://schemas.openxmlformats.org/markup-compatibility/2006">
          <mc:Choice Requires="x14">
            <control shapeId="13064" r:id="rId397" name="Drop Down 776">
              <controlPr defaultSize="0" autoLine="0" autoPict="0">
                <anchor moveWithCells="1" sizeWithCells="1">
                  <from>
                    <xdr:col>3</xdr:col>
                    <xdr:colOff>47625</xdr:colOff>
                    <xdr:row>283</xdr:row>
                    <xdr:rowOff>28575</xdr:rowOff>
                  </from>
                  <to>
                    <xdr:col>7</xdr:col>
                    <xdr:colOff>781050</xdr:colOff>
                    <xdr:row>283</xdr:row>
                    <xdr:rowOff>333375</xdr:rowOff>
                  </to>
                </anchor>
              </controlPr>
            </control>
          </mc:Choice>
        </mc:AlternateContent>
        <mc:AlternateContent xmlns:mc="http://schemas.openxmlformats.org/markup-compatibility/2006">
          <mc:Choice Requires="x14">
            <control shapeId="13065" r:id="rId398" name="Drop Down 777">
              <controlPr defaultSize="0" autoLine="0" autoPict="0">
                <anchor moveWithCells="1" sizeWithCells="1">
                  <from>
                    <xdr:col>13</xdr:col>
                    <xdr:colOff>38100</xdr:colOff>
                    <xdr:row>283</xdr:row>
                    <xdr:rowOff>38100</xdr:rowOff>
                  </from>
                  <to>
                    <xdr:col>13</xdr:col>
                    <xdr:colOff>828675</xdr:colOff>
                    <xdr:row>283</xdr:row>
                    <xdr:rowOff>447675</xdr:rowOff>
                  </to>
                </anchor>
              </controlPr>
            </control>
          </mc:Choice>
        </mc:AlternateContent>
        <mc:AlternateContent xmlns:mc="http://schemas.openxmlformats.org/markup-compatibility/2006">
          <mc:Choice Requires="x14">
            <control shapeId="13067" r:id="rId399" name="Drop Down 779">
              <controlPr defaultSize="0" autoLine="0" autoPict="0">
                <anchor moveWithCells="1" sizeWithCells="1">
                  <from>
                    <xdr:col>3</xdr:col>
                    <xdr:colOff>47625</xdr:colOff>
                    <xdr:row>283</xdr:row>
                    <xdr:rowOff>28575</xdr:rowOff>
                  </from>
                  <to>
                    <xdr:col>7</xdr:col>
                    <xdr:colOff>781050</xdr:colOff>
                    <xdr:row>283</xdr:row>
                    <xdr:rowOff>333375</xdr:rowOff>
                  </to>
                </anchor>
              </controlPr>
            </control>
          </mc:Choice>
        </mc:AlternateContent>
        <mc:AlternateContent xmlns:mc="http://schemas.openxmlformats.org/markup-compatibility/2006">
          <mc:Choice Requires="x14">
            <control shapeId="13068" r:id="rId400" name="Drop Down 780">
              <controlPr defaultSize="0" autoLine="0" autoPict="0">
                <anchor moveWithCells="1" sizeWithCells="1">
                  <from>
                    <xdr:col>12</xdr:col>
                    <xdr:colOff>57150</xdr:colOff>
                    <xdr:row>283</xdr:row>
                    <xdr:rowOff>38100</xdr:rowOff>
                  </from>
                  <to>
                    <xdr:col>14</xdr:col>
                    <xdr:colOff>0</xdr:colOff>
                    <xdr:row>283</xdr:row>
                    <xdr:rowOff>447675</xdr:rowOff>
                  </to>
                </anchor>
              </controlPr>
            </control>
          </mc:Choice>
        </mc:AlternateContent>
        <mc:AlternateContent xmlns:mc="http://schemas.openxmlformats.org/markup-compatibility/2006">
          <mc:Choice Requires="x14">
            <control shapeId="13069" r:id="rId401" name="Drop Down 781">
              <controlPr defaultSize="0" autoLine="0" autoPict="0">
                <anchor moveWithCells="1" sizeWithCells="1">
                  <from>
                    <xdr:col>10</xdr:col>
                    <xdr:colOff>38100</xdr:colOff>
                    <xdr:row>283</xdr:row>
                    <xdr:rowOff>38100</xdr:rowOff>
                  </from>
                  <to>
                    <xdr:col>12</xdr:col>
                    <xdr:colOff>0</xdr:colOff>
                    <xdr:row>283</xdr:row>
                    <xdr:rowOff>447675</xdr:rowOff>
                  </to>
                </anchor>
              </controlPr>
            </control>
          </mc:Choice>
        </mc:AlternateContent>
        <mc:AlternateContent xmlns:mc="http://schemas.openxmlformats.org/markup-compatibility/2006">
          <mc:Choice Requires="x14">
            <control shapeId="13076" r:id="rId402" name="Drop Down 788">
              <controlPr defaultSize="0" autoLine="0" autoPict="0">
                <anchor moveWithCells="1" sizeWithCells="1">
                  <from>
                    <xdr:col>3</xdr:col>
                    <xdr:colOff>47625</xdr:colOff>
                    <xdr:row>292</xdr:row>
                    <xdr:rowOff>28575</xdr:rowOff>
                  </from>
                  <to>
                    <xdr:col>7</xdr:col>
                    <xdr:colOff>781050</xdr:colOff>
                    <xdr:row>292</xdr:row>
                    <xdr:rowOff>333375</xdr:rowOff>
                  </to>
                </anchor>
              </controlPr>
            </control>
          </mc:Choice>
        </mc:AlternateContent>
        <mc:AlternateContent xmlns:mc="http://schemas.openxmlformats.org/markup-compatibility/2006">
          <mc:Choice Requires="x14">
            <control shapeId="13077" r:id="rId403" name="Drop Down 789">
              <controlPr defaultSize="0" autoLine="0" autoPict="0">
                <anchor moveWithCells="1" sizeWithCells="1">
                  <from>
                    <xdr:col>12</xdr:col>
                    <xdr:colOff>57150</xdr:colOff>
                    <xdr:row>292</xdr:row>
                    <xdr:rowOff>38100</xdr:rowOff>
                  </from>
                  <to>
                    <xdr:col>14</xdr:col>
                    <xdr:colOff>0</xdr:colOff>
                    <xdr:row>292</xdr:row>
                    <xdr:rowOff>447675</xdr:rowOff>
                  </to>
                </anchor>
              </controlPr>
            </control>
          </mc:Choice>
        </mc:AlternateContent>
        <mc:AlternateContent xmlns:mc="http://schemas.openxmlformats.org/markup-compatibility/2006">
          <mc:Choice Requires="x14">
            <control shapeId="13078" r:id="rId404" name="Drop Down 790">
              <controlPr defaultSize="0" autoLine="0" autoPict="0">
                <anchor moveWithCells="1" sizeWithCells="1">
                  <from>
                    <xdr:col>10</xdr:col>
                    <xdr:colOff>38100</xdr:colOff>
                    <xdr:row>292</xdr:row>
                    <xdr:rowOff>38100</xdr:rowOff>
                  </from>
                  <to>
                    <xdr:col>12</xdr:col>
                    <xdr:colOff>0</xdr:colOff>
                    <xdr:row>292</xdr:row>
                    <xdr:rowOff>447675</xdr:rowOff>
                  </to>
                </anchor>
              </controlPr>
            </control>
          </mc:Choice>
        </mc:AlternateContent>
        <mc:AlternateContent xmlns:mc="http://schemas.openxmlformats.org/markup-compatibility/2006">
          <mc:Choice Requires="x14">
            <control shapeId="13082" r:id="rId405" name="Drop Down 794">
              <controlPr defaultSize="0" autoLine="0" autoPict="0">
                <anchor moveWithCells="1" sizeWithCells="1">
                  <from>
                    <xdr:col>3</xdr:col>
                    <xdr:colOff>47625</xdr:colOff>
                    <xdr:row>293</xdr:row>
                    <xdr:rowOff>28575</xdr:rowOff>
                  </from>
                  <to>
                    <xdr:col>7</xdr:col>
                    <xdr:colOff>781050</xdr:colOff>
                    <xdr:row>293</xdr:row>
                    <xdr:rowOff>333375</xdr:rowOff>
                  </to>
                </anchor>
              </controlPr>
            </control>
          </mc:Choice>
        </mc:AlternateContent>
        <mc:AlternateContent xmlns:mc="http://schemas.openxmlformats.org/markup-compatibility/2006">
          <mc:Choice Requires="x14">
            <control shapeId="13083" r:id="rId406" name="Drop Down 795">
              <controlPr defaultSize="0" autoLine="0" autoPict="0">
                <anchor moveWithCells="1" sizeWithCells="1">
                  <from>
                    <xdr:col>12</xdr:col>
                    <xdr:colOff>57150</xdr:colOff>
                    <xdr:row>293</xdr:row>
                    <xdr:rowOff>38100</xdr:rowOff>
                  </from>
                  <to>
                    <xdr:col>14</xdr:col>
                    <xdr:colOff>0</xdr:colOff>
                    <xdr:row>293</xdr:row>
                    <xdr:rowOff>447675</xdr:rowOff>
                  </to>
                </anchor>
              </controlPr>
            </control>
          </mc:Choice>
        </mc:AlternateContent>
        <mc:AlternateContent xmlns:mc="http://schemas.openxmlformats.org/markup-compatibility/2006">
          <mc:Choice Requires="x14">
            <control shapeId="13084" r:id="rId407" name="Drop Down 796">
              <controlPr defaultSize="0" autoLine="0" autoPict="0">
                <anchor moveWithCells="1" sizeWithCells="1">
                  <from>
                    <xdr:col>10</xdr:col>
                    <xdr:colOff>38100</xdr:colOff>
                    <xdr:row>293</xdr:row>
                    <xdr:rowOff>38100</xdr:rowOff>
                  </from>
                  <to>
                    <xdr:col>12</xdr:col>
                    <xdr:colOff>0</xdr:colOff>
                    <xdr:row>293</xdr:row>
                    <xdr:rowOff>447675</xdr:rowOff>
                  </to>
                </anchor>
              </controlPr>
            </control>
          </mc:Choice>
        </mc:AlternateContent>
        <mc:AlternateContent xmlns:mc="http://schemas.openxmlformats.org/markup-compatibility/2006">
          <mc:Choice Requires="x14">
            <control shapeId="13085" r:id="rId408" name="Drop Down 797">
              <controlPr defaultSize="0" autoLine="0" autoPict="0">
                <anchor moveWithCells="1" sizeWithCells="1">
                  <from>
                    <xdr:col>3</xdr:col>
                    <xdr:colOff>47625</xdr:colOff>
                    <xdr:row>294</xdr:row>
                    <xdr:rowOff>28575</xdr:rowOff>
                  </from>
                  <to>
                    <xdr:col>7</xdr:col>
                    <xdr:colOff>781050</xdr:colOff>
                    <xdr:row>294</xdr:row>
                    <xdr:rowOff>333375</xdr:rowOff>
                  </to>
                </anchor>
              </controlPr>
            </control>
          </mc:Choice>
        </mc:AlternateContent>
        <mc:AlternateContent xmlns:mc="http://schemas.openxmlformats.org/markup-compatibility/2006">
          <mc:Choice Requires="x14">
            <control shapeId="13086" r:id="rId409" name="Drop Down 798">
              <controlPr defaultSize="0" autoLine="0" autoPict="0">
                <anchor moveWithCells="1" sizeWithCells="1">
                  <from>
                    <xdr:col>12</xdr:col>
                    <xdr:colOff>57150</xdr:colOff>
                    <xdr:row>294</xdr:row>
                    <xdr:rowOff>38100</xdr:rowOff>
                  </from>
                  <to>
                    <xdr:col>14</xdr:col>
                    <xdr:colOff>0</xdr:colOff>
                    <xdr:row>294</xdr:row>
                    <xdr:rowOff>447675</xdr:rowOff>
                  </to>
                </anchor>
              </controlPr>
            </control>
          </mc:Choice>
        </mc:AlternateContent>
        <mc:AlternateContent xmlns:mc="http://schemas.openxmlformats.org/markup-compatibility/2006">
          <mc:Choice Requires="x14">
            <control shapeId="13087" r:id="rId410" name="Drop Down 799">
              <controlPr defaultSize="0" autoLine="0" autoPict="0">
                <anchor moveWithCells="1" sizeWithCells="1">
                  <from>
                    <xdr:col>10</xdr:col>
                    <xdr:colOff>38100</xdr:colOff>
                    <xdr:row>294</xdr:row>
                    <xdr:rowOff>38100</xdr:rowOff>
                  </from>
                  <to>
                    <xdr:col>12</xdr:col>
                    <xdr:colOff>0</xdr:colOff>
                    <xdr:row>294</xdr:row>
                    <xdr:rowOff>447675</xdr:rowOff>
                  </to>
                </anchor>
              </controlPr>
            </control>
          </mc:Choice>
        </mc:AlternateContent>
        <mc:AlternateContent xmlns:mc="http://schemas.openxmlformats.org/markup-compatibility/2006">
          <mc:Choice Requires="x14">
            <control shapeId="13088" r:id="rId411" name="Drop Down 800">
              <controlPr defaultSize="0" autoLine="0" autoPict="0">
                <anchor moveWithCells="1" sizeWithCells="1">
                  <from>
                    <xdr:col>3</xdr:col>
                    <xdr:colOff>47625</xdr:colOff>
                    <xdr:row>295</xdr:row>
                    <xdr:rowOff>28575</xdr:rowOff>
                  </from>
                  <to>
                    <xdr:col>7</xdr:col>
                    <xdr:colOff>781050</xdr:colOff>
                    <xdr:row>295</xdr:row>
                    <xdr:rowOff>333375</xdr:rowOff>
                  </to>
                </anchor>
              </controlPr>
            </control>
          </mc:Choice>
        </mc:AlternateContent>
        <mc:AlternateContent xmlns:mc="http://schemas.openxmlformats.org/markup-compatibility/2006">
          <mc:Choice Requires="x14">
            <control shapeId="13089" r:id="rId412" name="Drop Down 801">
              <controlPr defaultSize="0" autoLine="0" autoPict="0">
                <anchor moveWithCells="1" sizeWithCells="1">
                  <from>
                    <xdr:col>12</xdr:col>
                    <xdr:colOff>57150</xdr:colOff>
                    <xdr:row>295</xdr:row>
                    <xdr:rowOff>38100</xdr:rowOff>
                  </from>
                  <to>
                    <xdr:col>14</xdr:col>
                    <xdr:colOff>0</xdr:colOff>
                    <xdr:row>295</xdr:row>
                    <xdr:rowOff>447675</xdr:rowOff>
                  </to>
                </anchor>
              </controlPr>
            </control>
          </mc:Choice>
        </mc:AlternateContent>
        <mc:AlternateContent xmlns:mc="http://schemas.openxmlformats.org/markup-compatibility/2006">
          <mc:Choice Requires="x14">
            <control shapeId="13090" r:id="rId413" name="Drop Down 802">
              <controlPr defaultSize="0" autoLine="0" autoPict="0">
                <anchor moveWithCells="1" sizeWithCells="1">
                  <from>
                    <xdr:col>10</xdr:col>
                    <xdr:colOff>38100</xdr:colOff>
                    <xdr:row>295</xdr:row>
                    <xdr:rowOff>38100</xdr:rowOff>
                  </from>
                  <to>
                    <xdr:col>12</xdr:col>
                    <xdr:colOff>0</xdr:colOff>
                    <xdr:row>295</xdr:row>
                    <xdr:rowOff>447675</xdr:rowOff>
                  </to>
                </anchor>
              </controlPr>
            </control>
          </mc:Choice>
        </mc:AlternateContent>
        <mc:AlternateContent xmlns:mc="http://schemas.openxmlformats.org/markup-compatibility/2006">
          <mc:Choice Requires="x14">
            <control shapeId="13091" r:id="rId414" name="Drop Down 803">
              <controlPr defaultSize="0" autoLine="0" autoPict="0">
                <anchor moveWithCells="1" sizeWithCells="1">
                  <from>
                    <xdr:col>3</xdr:col>
                    <xdr:colOff>47625</xdr:colOff>
                    <xdr:row>296</xdr:row>
                    <xdr:rowOff>28575</xdr:rowOff>
                  </from>
                  <to>
                    <xdr:col>7</xdr:col>
                    <xdr:colOff>781050</xdr:colOff>
                    <xdr:row>296</xdr:row>
                    <xdr:rowOff>333375</xdr:rowOff>
                  </to>
                </anchor>
              </controlPr>
            </control>
          </mc:Choice>
        </mc:AlternateContent>
        <mc:AlternateContent xmlns:mc="http://schemas.openxmlformats.org/markup-compatibility/2006">
          <mc:Choice Requires="x14">
            <control shapeId="13092" r:id="rId415" name="Drop Down 804">
              <controlPr defaultSize="0" autoLine="0" autoPict="0">
                <anchor moveWithCells="1" sizeWithCells="1">
                  <from>
                    <xdr:col>12</xdr:col>
                    <xdr:colOff>57150</xdr:colOff>
                    <xdr:row>296</xdr:row>
                    <xdr:rowOff>38100</xdr:rowOff>
                  </from>
                  <to>
                    <xdr:col>14</xdr:col>
                    <xdr:colOff>0</xdr:colOff>
                    <xdr:row>296</xdr:row>
                    <xdr:rowOff>447675</xdr:rowOff>
                  </to>
                </anchor>
              </controlPr>
            </control>
          </mc:Choice>
        </mc:AlternateContent>
        <mc:AlternateContent xmlns:mc="http://schemas.openxmlformats.org/markup-compatibility/2006">
          <mc:Choice Requires="x14">
            <control shapeId="13093" r:id="rId416" name="Drop Down 805">
              <controlPr defaultSize="0" autoLine="0" autoPict="0">
                <anchor moveWithCells="1" sizeWithCells="1">
                  <from>
                    <xdr:col>10</xdr:col>
                    <xdr:colOff>38100</xdr:colOff>
                    <xdr:row>296</xdr:row>
                    <xdr:rowOff>38100</xdr:rowOff>
                  </from>
                  <to>
                    <xdr:col>12</xdr:col>
                    <xdr:colOff>0</xdr:colOff>
                    <xdr:row>296</xdr:row>
                    <xdr:rowOff>447675</xdr:rowOff>
                  </to>
                </anchor>
              </controlPr>
            </control>
          </mc:Choice>
        </mc:AlternateContent>
        <mc:AlternateContent xmlns:mc="http://schemas.openxmlformats.org/markup-compatibility/2006">
          <mc:Choice Requires="x14">
            <control shapeId="13094" r:id="rId417" name="Drop Down 806">
              <controlPr defaultSize="0" autoLine="0" autoPict="0">
                <anchor moveWithCells="1" sizeWithCells="1">
                  <from>
                    <xdr:col>3</xdr:col>
                    <xdr:colOff>47625</xdr:colOff>
                    <xdr:row>297</xdr:row>
                    <xdr:rowOff>28575</xdr:rowOff>
                  </from>
                  <to>
                    <xdr:col>7</xdr:col>
                    <xdr:colOff>781050</xdr:colOff>
                    <xdr:row>297</xdr:row>
                    <xdr:rowOff>333375</xdr:rowOff>
                  </to>
                </anchor>
              </controlPr>
            </control>
          </mc:Choice>
        </mc:AlternateContent>
        <mc:AlternateContent xmlns:mc="http://schemas.openxmlformats.org/markup-compatibility/2006">
          <mc:Choice Requires="x14">
            <control shapeId="13095" r:id="rId418" name="Drop Down 807">
              <controlPr defaultSize="0" autoLine="0" autoPict="0">
                <anchor moveWithCells="1" sizeWithCells="1">
                  <from>
                    <xdr:col>12</xdr:col>
                    <xdr:colOff>57150</xdr:colOff>
                    <xdr:row>297</xdr:row>
                    <xdr:rowOff>38100</xdr:rowOff>
                  </from>
                  <to>
                    <xdr:col>14</xdr:col>
                    <xdr:colOff>0</xdr:colOff>
                    <xdr:row>297</xdr:row>
                    <xdr:rowOff>447675</xdr:rowOff>
                  </to>
                </anchor>
              </controlPr>
            </control>
          </mc:Choice>
        </mc:AlternateContent>
        <mc:AlternateContent xmlns:mc="http://schemas.openxmlformats.org/markup-compatibility/2006">
          <mc:Choice Requires="x14">
            <control shapeId="13096" r:id="rId419" name="Drop Down 808">
              <controlPr defaultSize="0" autoLine="0" autoPict="0">
                <anchor moveWithCells="1" sizeWithCells="1">
                  <from>
                    <xdr:col>10</xdr:col>
                    <xdr:colOff>38100</xdr:colOff>
                    <xdr:row>297</xdr:row>
                    <xdr:rowOff>38100</xdr:rowOff>
                  </from>
                  <to>
                    <xdr:col>12</xdr:col>
                    <xdr:colOff>0</xdr:colOff>
                    <xdr:row>297</xdr:row>
                    <xdr:rowOff>447675</xdr:rowOff>
                  </to>
                </anchor>
              </controlPr>
            </control>
          </mc:Choice>
        </mc:AlternateContent>
        <mc:AlternateContent xmlns:mc="http://schemas.openxmlformats.org/markup-compatibility/2006">
          <mc:Choice Requires="x14">
            <control shapeId="13097" r:id="rId420" name="Drop Down 809">
              <controlPr defaultSize="0" autoLine="0" autoPict="0">
                <anchor moveWithCells="1" sizeWithCells="1">
                  <from>
                    <xdr:col>3</xdr:col>
                    <xdr:colOff>47625</xdr:colOff>
                    <xdr:row>298</xdr:row>
                    <xdr:rowOff>28575</xdr:rowOff>
                  </from>
                  <to>
                    <xdr:col>7</xdr:col>
                    <xdr:colOff>781050</xdr:colOff>
                    <xdr:row>298</xdr:row>
                    <xdr:rowOff>333375</xdr:rowOff>
                  </to>
                </anchor>
              </controlPr>
            </control>
          </mc:Choice>
        </mc:AlternateContent>
        <mc:AlternateContent xmlns:mc="http://schemas.openxmlformats.org/markup-compatibility/2006">
          <mc:Choice Requires="x14">
            <control shapeId="13098" r:id="rId421" name="Drop Down 810">
              <controlPr defaultSize="0" autoLine="0" autoPict="0">
                <anchor moveWithCells="1" sizeWithCells="1">
                  <from>
                    <xdr:col>12</xdr:col>
                    <xdr:colOff>57150</xdr:colOff>
                    <xdr:row>298</xdr:row>
                    <xdr:rowOff>38100</xdr:rowOff>
                  </from>
                  <to>
                    <xdr:col>14</xdr:col>
                    <xdr:colOff>0</xdr:colOff>
                    <xdr:row>298</xdr:row>
                    <xdr:rowOff>447675</xdr:rowOff>
                  </to>
                </anchor>
              </controlPr>
            </control>
          </mc:Choice>
        </mc:AlternateContent>
        <mc:AlternateContent xmlns:mc="http://schemas.openxmlformats.org/markup-compatibility/2006">
          <mc:Choice Requires="x14">
            <control shapeId="13099" r:id="rId422" name="Drop Down 811">
              <controlPr defaultSize="0" autoLine="0" autoPict="0">
                <anchor moveWithCells="1" sizeWithCells="1">
                  <from>
                    <xdr:col>10</xdr:col>
                    <xdr:colOff>38100</xdr:colOff>
                    <xdr:row>298</xdr:row>
                    <xdr:rowOff>38100</xdr:rowOff>
                  </from>
                  <to>
                    <xdr:col>12</xdr:col>
                    <xdr:colOff>0</xdr:colOff>
                    <xdr:row>298</xdr:row>
                    <xdr:rowOff>447675</xdr:rowOff>
                  </to>
                </anchor>
              </controlPr>
            </control>
          </mc:Choice>
        </mc:AlternateContent>
        <mc:AlternateContent xmlns:mc="http://schemas.openxmlformats.org/markup-compatibility/2006">
          <mc:Choice Requires="x14">
            <control shapeId="13100" r:id="rId423" name="Drop Down 812">
              <controlPr defaultSize="0" autoLine="0" autoPict="0">
                <anchor moveWithCells="1" sizeWithCells="1">
                  <from>
                    <xdr:col>3</xdr:col>
                    <xdr:colOff>47625</xdr:colOff>
                    <xdr:row>299</xdr:row>
                    <xdr:rowOff>28575</xdr:rowOff>
                  </from>
                  <to>
                    <xdr:col>7</xdr:col>
                    <xdr:colOff>781050</xdr:colOff>
                    <xdr:row>299</xdr:row>
                    <xdr:rowOff>333375</xdr:rowOff>
                  </to>
                </anchor>
              </controlPr>
            </control>
          </mc:Choice>
        </mc:AlternateContent>
        <mc:AlternateContent xmlns:mc="http://schemas.openxmlformats.org/markup-compatibility/2006">
          <mc:Choice Requires="x14">
            <control shapeId="13101" r:id="rId424" name="Drop Down 813">
              <controlPr defaultSize="0" autoLine="0" autoPict="0">
                <anchor moveWithCells="1" sizeWithCells="1">
                  <from>
                    <xdr:col>12</xdr:col>
                    <xdr:colOff>57150</xdr:colOff>
                    <xdr:row>299</xdr:row>
                    <xdr:rowOff>38100</xdr:rowOff>
                  </from>
                  <to>
                    <xdr:col>14</xdr:col>
                    <xdr:colOff>0</xdr:colOff>
                    <xdr:row>299</xdr:row>
                    <xdr:rowOff>447675</xdr:rowOff>
                  </to>
                </anchor>
              </controlPr>
            </control>
          </mc:Choice>
        </mc:AlternateContent>
        <mc:AlternateContent xmlns:mc="http://schemas.openxmlformats.org/markup-compatibility/2006">
          <mc:Choice Requires="x14">
            <control shapeId="13102" r:id="rId425" name="Drop Down 814">
              <controlPr defaultSize="0" autoLine="0" autoPict="0">
                <anchor moveWithCells="1" sizeWithCells="1">
                  <from>
                    <xdr:col>10</xdr:col>
                    <xdr:colOff>38100</xdr:colOff>
                    <xdr:row>299</xdr:row>
                    <xdr:rowOff>38100</xdr:rowOff>
                  </from>
                  <to>
                    <xdr:col>12</xdr:col>
                    <xdr:colOff>0</xdr:colOff>
                    <xdr:row>299</xdr:row>
                    <xdr:rowOff>447675</xdr:rowOff>
                  </to>
                </anchor>
              </controlPr>
            </control>
          </mc:Choice>
        </mc:AlternateContent>
        <mc:AlternateContent xmlns:mc="http://schemas.openxmlformats.org/markup-compatibility/2006">
          <mc:Choice Requires="x14">
            <control shapeId="13106" r:id="rId426" name="Drop Down 818">
              <controlPr defaultSize="0" autoLine="0" autoPict="0">
                <anchor moveWithCells="1" sizeWithCells="1">
                  <from>
                    <xdr:col>3</xdr:col>
                    <xdr:colOff>47625</xdr:colOff>
                    <xdr:row>300</xdr:row>
                    <xdr:rowOff>28575</xdr:rowOff>
                  </from>
                  <to>
                    <xdr:col>7</xdr:col>
                    <xdr:colOff>781050</xdr:colOff>
                    <xdr:row>300</xdr:row>
                    <xdr:rowOff>333375</xdr:rowOff>
                  </to>
                </anchor>
              </controlPr>
            </control>
          </mc:Choice>
        </mc:AlternateContent>
        <mc:AlternateContent xmlns:mc="http://schemas.openxmlformats.org/markup-compatibility/2006">
          <mc:Choice Requires="x14">
            <control shapeId="13107" r:id="rId427" name="Drop Down 819">
              <controlPr defaultSize="0" autoLine="0" autoPict="0">
                <anchor moveWithCells="1" sizeWithCells="1">
                  <from>
                    <xdr:col>12</xdr:col>
                    <xdr:colOff>57150</xdr:colOff>
                    <xdr:row>300</xdr:row>
                    <xdr:rowOff>38100</xdr:rowOff>
                  </from>
                  <to>
                    <xdr:col>14</xdr:col>
                    <xdr:colOff>0</xdr:colOff>
                    <xdr:row>300</xdr:row>
                    <xdr:rowOff>447675</xdr:rowOff>
                  </to>
                </anchor>
              </controlPr>
            </control>
          </mc:Choice>
        </mc:AlternateContent>
        <mc:AlternateContent xmlns:mc="http://schemas.openxmlformats.org/markup-compatibility/2006">
          <mc:Choice Requires="x14">
            <control shapeId="13108" r:id="rId428" name="Drop Down 820">
              <controlPr defaultSize="0" autoLine="0" autoPict="0">
                <anchor moveWithCells="1" sizeWithCells="1">
                  <from>
                    <xdr:col>10</xdr:col>
                    <xdr:colOff>38100</xdr:colOff>
                    <xdr:row>300</xdr:row>
                    <xdr:rowOff>38100</xdr:rowOff>
                  </from>
                  <to>
                    <xdr:col>12</xdr:col>
                    <xdr:colOff>0</xdr:colOff>
                    <xdr:row>300</xdr:row>
                    <xdr:rowOff>447675</xdr:rowOff>
                  </to>
                </anchor>
              </controlPr>
            </control>
          </mc:Choice>
        </mc:AlternateContent>
        <mc:AlternateContent xmlns:mc="http://schemas.openxmlformats.org/markup-compatibility/2006">
          <mc:Choice Requires="x14">
            <control shapeId="13109" r:id="rId429" name="Button 821">
              <controlPr defaultSize="0" print="0" autoFill="0" autoPict="0" macro="[0]!Module2AutoFitCellsSafC">
                <anchor moveWithCells="1" sizeWithCells="1">
                  <from>
                    <xdr:col>3</xdr:col>
                    <xdr:colOff>0</xdr:colOff>
                    <xdr:row>304</xdr:row>
                    <xdr:rowOff>114300</xdr:rowOff>
                  </from>
                  <to>
                    <xdr:col>6</xdr:col>
                    <xdr:colOff>114300</xdr:colOff>
                    <xdr:row>306</xdr:row>
                    <xdr:rowOff>180975</xdr:rowOff>
                  </to>
                </anchor>
              </controlPr>
            </control>
          </mc:Choice>
        </mc:AlternateContent>
        <mc:AlternateContent xmlns:mc="http://schemas.openxmlformats.org/markup-compatibility/2006">
          <mc:Choice Requires="x14">
            <control shapeId="13110" r:id="rId430" name="Drop Down 822">
              <controlPr defaultSize="0" autoLine="0" autoPict="0">
                <anchor moveWithCells="1" sizeWithCells="1">
                  <from>
                    <xdr:col>3</xdr:col>
                    <xdr:colOff>47625</xdr:colOff>
                    <xdr:row>375</xdr:row>
                    <xdr:rowOff>28575</xdr:rowOff>
                  </from>
                  <to>
                    <xdr:col>7</xdr:col>
                    <xdr:colOff>781050</xdr:colOff>
                    <xdr:row>375</xdr:row>
                    <xdr:rowOff>333375</xdr:rowOff>
                  </to>
                </anchor>
              </controlPr>
            </control>
          </mc:Choice>
        </mc:AlternateContent>
        <mc:AlternateContent xmlns:mc="http://schemas.openxmlformats.org/markup-compatibility/2006">
          <mc:Choice Requires="x14">
            <control shapeId="13111" r:id="rId431" name="Drop Down 823">
              <controlPr defaultSize="0" autoLine="0" autoPict="0">
                <anchor moveWithCells="1" sizeWithCells="1">
                  <from>
                    <xdr:col>12</xdr:col>
                    <xdr:colOff>57150</xdr:colOff>
                    <xdr:row>375</xdr:row>
                    <xdr:rowOff>38100</xdr:rowOff>
                  </from>
                  <to>
                    <xdr:col>14</xdr:col>
                    <xdr:colOff>0</xdr:colOff>
                    <xdr:row>375</xdr:row>
                    <xdr:rowOff>447675</xdr:rowOff>
                  </to>
                </anchor>
              </controlPr>
            </control>
          </mc:Choice>
        </mc:AlternateContent>
        <mc:AlternateContent xmlns:mc="http://schemas.openxmlformats.org/markup-compatibility/2006">
          <mc:Choice Requires="x14">
            <control shapeId="13112" r:id="rId432" name="Drop Down 824">
              <controlPr defaultSize="0" autoLine="0" autoPict="0">
                <anchor moveWithCells="1" sizeWithCells="1">
                  <from>
                    <xdr:col>10</xdr:col>
                    <xdr:colOff>38100</xdr:colOff>
                    <xdr:row>375</xdr:row>
                    <xdr:rowOff>38100</xdr:rowOff>
                  </from>
                  <to>
                    <xdr:col>12</xdr:col>
                    <xdr:colOff>0</xdr:colOff>
                    <xdr:row>375</xdr:row>
                    <xdr:rowOff>447675</xdr:rowOff>
                  </to>
                </anchor>
              </controlPr>
            </control>
          </mc:Choice>
        </mc:AlternateContent>
        <mc:AlternateContent xmlns:mc="http://schemas.openxmlformats.org/markup-compatibility/2006">
          <mc:Choice Requires="x14">
            <control shapeId="13116" r:id="rId433" name="Drop Down 828">
              <controlPr defaultSize="0" autoLine="0" autoPict="0">
                <anchor moveWithCells="1" sizeWithCells="1">
                  <from>
                    <xdr:col>3</xdr:col>
                    <xdr:colOff>47625</xdr:colOff>
                    <xdr:row>372</xdr:row>
                    <xdr:rowOff>28575</xdr:rowOff>
                  </from>
                  <to>
                    <xdr:col>7</xdr:col>
                    <xdr:colOff>781050</xdr:colOff>
                    <xdr:row>372</xdr:row>
                    <xdr:rowOff>333375</xdr:rowOff>
                  </to>
                </anchor>
              </controlPr>
            </control>
          </mc:Choice>
        </mc:AlternateContent>
        <mc:AlternateContent xmlns:mc="http://schemas.openxmlformats.org/markup-compatibility/2006">
          <mc:Choice Requires="x14">
            <control shapeId="13117" r:id="rId434" name="Drop Down 829">
              <controlPr defaultSize="0" autoLine="0" autoPict="0">
                <anchor moveWithCells="1" sizeWithCells="1">
                  <from>
                    <xdr:col>12</xdr:col>
                    <xdr:colOff>57150</xdr:colOff>
                    <xdr:row>372</xdr:row>
                    <xdr:rowOff>38100</xdr:rowOff>
                  </from>
                  <to>
                    <xdr:col>14</xdr:col>
                    <xdr:colOff>0</xdr:colOff>
                    <xdr:row>372</xdr:row>
                    <xdr:rowOff>447675</xdr:rowOff>
                  </to>
                </anchor>
              </controlPr>
            </control>
          </mc:Choice>
        </mc:AlternateContent>
        <mc:AlternateContent xmlns:mc="http://schemas.openxmlformats.org/markup-compatibility/2006">
          <mc:Choice Requires="x14">
            <control shapeId="13118" r:id="rId435" name="Drop Down 830">
              <controlPr defaultSize="0" autoLine="0" autoPict="0">
                <anchor moveWithCells="1" sizeWithCells="1">
                  <from>
                    <xdr:col>10</xdr:col>
                    <xdr:colOff>38100</xdr:colOff>
                    <xdr:row>372</xdr:row>
                    <xdr:rowOff>38100</xdr:rowOff>
                  </from>
                  <to>
                    <xdr:col>12</xdr:col>
                    <xdr:colOff>0</xdr:colOff>
                    <xdr:row>372</xdr:row>
                    <xdr:rowOff>447675</xdr:rowOff>
                  </to>
                </anchor>
              </controlPr>
            </control>
          </mc:Choice>
        </mc:AlternateContent>
        <mc:AlternateContent xmlns:mc="http://schemas.openxmlformats.org/markup-compatibility/2006">
          <mc:Choice Requires="x14">
            <control shapeId="13119" r:id="rId436" name="Drop Down 831">
              <controlPr defaultSize="0" autoLine="0" autoPict="0">
                <anchor moveWithCells="1" sizeWithCells="1">
                  <from>
                    <xdr:col>3</xdr:col>
                    <xdr:colOff>47625</xdr:colOff>
                    <xdr:row>371</xdr:row>
                    <xdr:rowOff>28575</xdr:rowOff>
                  </from>
                  <to>
                    <xdr:col>7</xdr:col>
                    <xdr:colOff>781050</xdr:colOff>
                    <xdr:row>371</xdr:row>
                    <xdr:rowOff>333375</xdr:rowOff>
                  </to>
                </anchor>
              </controlPr>
            </control>
          </mc:Choice>
        </mc:AlternateContent>
        <mc:AlternateContent xmlns:mc="http://schemas.openxmlformats.org/markup-compatibility/2006">
          <mc:Choice Requires="x14">
            <control shapeId="13120" r:id="rId437" name="Drop Down 832">
              <controlPr defaultSize="0" autoLine="0" autoPict="0">
                <anchor moveWithCells="1" sizeWithCells="1">
                  <from>
                    <xdr:col>12</xdr:col>
                    <xdr:colOff>57150</xdr:colOff>
                    <xdr:row>371</xdr:row>
                    <xdr:rowOff>38100</xdr:rowOff>
                  </from>
                  <to>
                    <xdr:col>14</xdr:col>
                    <xdr:colOff>0</xdr:colOff>
                    <xdr:row>371</xdr:row>
                    <xdr:rowOff>447675</xdr:rowOff>
                  </to>
                </anchor>
              </controlPr>
            </control>
          </mc:Choice>
        </mc:AlternateContent>
        <mc:AlternateContent xmlns:mc="http://schemas.openxmlformats.org/markup-compatibility/2006">
          <mc:Choice Requires="x14">
            <control shapeId="13121" r:id="rId438" name="Drop Down 833">
              <controlPr defaultSize="0" autoLine="0" autoPict="0">
                <anchor moveWithCells="1" sizeWithCells="1">
                  <from>
                    <xdr:col>10</xdr:col>
                    <xdr:colOff>38100</xdr:colOff>
                    <xdr:row>371</xdr:row>
                    <xdr:rowOff>38100</xdr:rowOff>
                  </from>
                  <to>
                    <xdr:col>12</xdr:col>
                    <xdr:colOff>0</xdr:colOff>
                    <xdr:row>371</xdr:row>
                    <xdr:rowOff>447675</xdr:rowOff>
                  </to>
                </anchor>
              </controlPr>
            </control>
          </mc:Choice>
        </mc:AlternateContent>
        <mc:AlternateContent xmlns:mc="http://schemas.openxmlformats.org/markup-compatibility/2006">
          <mc:Choice Requires="x14">
            <control shapeId="13122" r:id="rId439" name="Drop Down 834">
              <controlPr defaultSize="0" autoLine="0" autoPict="0">
                <anchor moveWithCells="1" sizeWithCells="1">
                  <from>
                    <xdr:col>3</xdr:col>
                    <xdr:colOff>47625</xdr:colOff>
                    <xdr:row>374</xdr:row>
                    <xdr:rowOff>28575</xdr:rowOff>
                  </from>
                  <to>
                    <xdr:col>7</xdr:col>
                    <xdr:colOff>781050</xdr:colOff>
                    <xdr:row>374</xdr:row>
                    <xdr:rowOff>333375</xdr:rowOff>
                  </to>
                </anchor>
              </controlPr>
            </control>
          </mc:Choice>
        </mc:AlternateContent>
        <mc:AlternateContent xmlns:mc="http://schemas.openxmlformats.org/markup-compatibility/2006">
          <mc:Choice Requires="x14">
            <control shapeId="13123" r:id="rId440" name="Drop Down 835">
              <controlPr defaultSize="0" autoLine="0" autoPict="0">
                <anchor moveWithCells="1" sizeWithCells="1">
                  <from>
                    <xdr:col>12</xdr:col>
                    <xdr:colOff>57150</xdr:colOff>
                    <xdr:row>374</xdr:row>
                    <xdr:rowOff>38100</xdr:rowOff>
                  </from>
                  <to>
                    <xdr:col>14</xdr:col>
                    <xdr:colOff>0</xdr:colOff>
                    <xdr:row>374</xdr:row>
                    <xdr:rowOff>447675</xdr:rowOff>
                  </to>
                </anchor>
              </controlPr>
            </control>
          </mc:Choice>
        </mc:AlternateContent>
        <mc:AlternateContent xmlns:mc="http://schemas.openxmlformats.org/markup-compatibility/2006">
          <mc:Choice Requires="x14">
            <control shapeId="13124" r:id="rId441" name="Drop Down 836">
              <controlPr defaultSize="0" autoLine="0" autoPict="0">
                <anchor moveWithCells="1" sizeWithCells="1">
                  <from>
                    <xdr:col>10</xdr:col>
                    <xdr:colOff>38100</xdr:colOff>
                    <xdr:row>374</xdr:row>
                    <xdr:rowOff>38100</xdr:rowOff>
                  </from>
                  <to>
                    <xdr:col>12</xdr:col>
                    <xdr:colOff>0</xdr:colOff>
                    <xdr:row>374</xdr:row>
                    <xdr:rowOff>447675</xdr:rowOff>
                  </to>
                </anchor>
              </controlPr>
            </control>
          </mc:Choice>
        </mc:AlternateContent>
        <mc:AlternateContent xmlns:mc="http://schemas.openxmlformats.org/markup-compatibility/2006">
          <mc:Choice Requires="x14">
            <control shapeId="13125" r:id="rId442" name="Drop Down 837">
              <controlPr defaultSize="0" autoLine="0" autoPict="0">
                <anchor moveWithCells="1" sizeWithCells="1">
                  <from>
                    <xdr:col>3</xdr:col>
                    <xdr:colOff>47625</xdr:colOff>
                    <xdr:row>373</xdr:row>
                    <xdr:rowOff>28575</xdr:rowOff>
                  </from>
                  <to>
                    <xdr:col>7</xdr:col>
                    <xdr:colOff>781050</xdr:colOff>
                    <xdr:row>373</xdr:row>
                    <xdr:rowOff>333375</xdr:rowOff>
                  </to>
                </anchor>
              </controlPr>
            </control>
          </mc:Choice>
        </mc:AlternateContent>
        <mc:AlternateContent xmlns:mc="http://schemas.openxmlformats.org/markup-compatibility/2006">
          <mc:Choice Requires="x14">
            <control shapeId="13126" r:id="rId443" name="Drop Down 838">
              <controlPr defaultSize="0" autoLine="0" autoPict="0">
                <anchor moveWithCells="1" sizeWithCells="1">
                  <from>
                    <xdr:col>12</xdr:col>
                    <xdr:colOff>57150</xdr:colOff>
                    <xdr:row>373</xdr:row>
                    <xdr:rowOff>38100</xdr:rowOff>
                  </from>
                  <to>
                    <xdr:col>14</xdr:col>
                    <xdr:colOff>0</xdr:colOff>
                    <xdr:row>373</xdr:row>
                    <xdr:rowOff>447675</xdr:rowOff>
                  </to>
                </anchor>
              </controlPr>
            </control>
          </mc:Choice>
        </mc:AlternateContent>
        <mc:AlternateContent xmlns:mc="http://schemas.openxmlformats.org/markup-compatibility/2006">
          <mc:Choice Requires="x14">
            <control shapeId="13127" r:id="rId444" name="Drop Down 839">
              <controlPr defaultSize="0" autoLine="0" autoPict="0">
                <anchor moveWithCells="1" sizeWithCells="1">
                  <from>
                    <xdr:col>10</xdr:col>
                    <xdr:colOff>38100</xdr:colOff>
                    <xdr:row>373</xdr:row>
                    <xdr:rowOff>38100</xdr:rowOff>
                  </from>
                  <to>
                    <xdr:col>12</xdr:col>
                    <xdr:colOff>0</xdr:colOff>
                    <xdr:row>373</xdr:row>
                    <xdr:rowOff>447675</xdr:rowOff>
                  </to>
                </anchor>
              </controlPr>
            </control>
          </mc:Choice>
        </mc:AlternateContent>
        <mc:AlternateContent xmlns:mc="http://schemas.openxmlformats.org/markup-compatibility/2006">
          <mc:Choice Requires="x14">
            <control shapeId="13128" r:id="rId445" name="Drop Down 840">
              <controlPr defaultSize="0" autoLine="0" autoPict="0">
                <anchor moveWithCells="1" sizeWithCells="1">
                  <from>
                    <xdr:col>3</xdr:col>
                    <xdr:colOff>47625</xdr:colOff>
                    <xdr:row>384</xdr:row>
                    <xdr:rowOff>28575</xdr:rowOff>
                  </from>
                  <to>
                    <xdr:col>7</xdr:col>
                    <xdr:colOff>781050</xdr:colOff>
                    <xdr:row>384</xdr:row>
                    <xdr:rowOff>333375</xdr:rowOff>
                  </to>
                </anchor>
              </controlPr>
            </control>
          </mc:Choice>
        </mc:AlternateContent>
        <mc:AlternateContent xmlns:mc="http://schemas.openxmlformats.org/markup-compatibility/2006">
          <mc:Choice Requires="x14">
            <control shapeId="13129" r:id="rId446" name="Drop Down 841">
              <controlPr defaultSize="0" autoLine="0" autoPict="0">
                <anchor moveWithCells="1" sizeWithCells="1">
                  <from>
                    <xdr:col>12</xdr:col>
                    <xdr:colOff>57150</xdr:colOff>
                    <xdr:row>384</xdr:row>
                    <xdr:rowOff>38100</xdr:rowOff>
                  </from>
                  <to>
                    <xdr:col>14</xdr:col>
                    <xdr:colOff>0</xdr:colOff>
                    <xdr:row>384</xdr:row>
                    <xdr:rowOff>447675</xdr:rowOff>
                  </to>
                </anchor>
              </controlPr>
            </control>
          </mc:Choice>
        </mc:AlternateContent>
        <mc:AlternateContent xmlns:mc="http://schemas.openxmlformats.org/markup-compatibility/2006">
          <mc:Choice Requires="x14">
            <control shapeId="13130" r:id="rId447" name="Drop Down 842">
              <controlPr defaultSize="0" autoLine="0" autoPict="0">
                <anchor moveWithCells="1" sizeWithCells="1">
                  <from>
                    <xdr:col>10</xdr:col>
                    <xdr:colOff>38100</xdr:colOff>
                    <xdr:row>384</xdr:row>
                    <xdr:rowOff>38100</xdr:rowOff>
                  </from>
                  <to>
                    <xdr:col>12</xdr:col>
                    <xdr:colOff>0</xdr:colOff>
                    <xdr:row>384</xdr:row>
                    <xdr:rowOff>447675</xdr:rowOff>
                  </to>
                </anchor>
              </controlPr>
            </control>
          </mc:Choice>
        </mc:AlternateContent>
        <mc:AlternateContent xmlns:mc="http://schemas.openxmlformats.org/markup-compatibility/2006">
          <mc:Choice Requires="x14">
            <control shapeId="13131" r:id="rId448" name="Drop Down 843">
              <controlPr defaultSize="0" autoLine="0" autoPict="0">
                <anchor moveWithCells="1" sizeWithCells="1">
                  <from>
                    <xdr:col>3</xdr:col>
                    <xdr:colOff>47625</xdr:colOff>
                    <xdr:row>385</xdr:row>
                    <xdr:rowOff>28575</xdr:rowOff>
                  </from>
                  <to>
                    <xdr:col>7</xdr:col>
                    <xdr:colOff>781050</xdr:colOff>
                    <xdr:row>385</xdr:row>
                    <xdr:rowOff>333375</xdr:rowOff>
                  </to>
                </anchor>
              </controlPr>
            </control>
          </mc:Choice>
        </mc:AlternateContent>
        <mc:AlternateContent xmlns:mc="http://schemas.openxmlformats.org/markup-compatibility/2006">
          <mc:Choice Requires="x14">
            <control shapeId="13132" r:id="rId449" name="Drop Down 844">
              <controlPr defaultSize="0" autoLine="0" autoPict="0">
                <anchor moveWithCells="1" sizeWithCells="1">
                  <from>
                    <xdr:col>12</xdr:col>
                    <xdr:colOff>57150</xdr:colOff>
                    <xdr:row>385</xdr:row>
                    <xdr:rowOff>38100</xdr:rowOff>
                  </from>
                  <to>
                    <xdr:col>14</xdr:col>
                    <xdr:colOff>0</xdr:colOff>
                    <xdr:row>385</xdr:row>
                    <xdr:rowOff>447675</xdr:rowOff>
                  </to>
                </anchor>
              </controlPr>
            </control>
          </mc:Choice>
        </mc:AlternateContent>
        <mc:AlternateContent xmlns:mc="http://schemas.openxmlformats.org/markup-compatibility/2006">
          <mc:Choice Requires="x14">
            <control shapeId="13133" r:id="rId450" name="Drop Down 845">
              <controlPr defaultSize="0" autoLine="0" autoPict="0">
                <anchor moveWithCells="1" sizeWithCells="1">
                  <from>
                    <xdr:col>10</xdr:col>
                    <xdr:colOff>38100</xdr:colOff>
                    <xdr:row>385</xdr:row>
                    <xdr:rowOff>38100</xdr:rowOff>
                  </from>
                  <to>
                    <xdr:col>12</xdr:col>
                    <xdr:colOff>0</xdr:colOff>
                    <xdr:row>385</xdr:row>
                    <xdr:rowOff>447675</xdr:rowOff>
                  </to>
                </anchor>
              </controlPr>
            </control>
          </mc:Choice>
        </mc:AlternateContent>
        <mc:AlternateContent xmlns:mc="http://schemas.openxmlformats.org/markup-compatibility/2006">
          <mc:Choice Requires="x14">
            <control shapeId="13143" r:id="rId451" name="Drop Down 855">
              <controlPr defaultSize="0" autoLine="0" autoPict="0">
                <anchor moveWithCells="1" sizeWithCells="1">
                  <from>
                    <xdr:col>3</xdr:col>
                    <xdr:colOff>47625</xdr:colOff>
                    <xdr:row>386</xdr:row>
                    <xdr:rowOff>28575</xdr:rowOff>
                  </from>
                  <to>
                    <xdr:col>7</xdr:col>
                    <xdr:colOff>781050</xdr:colOff>
                    <xdr:row>386</xdr:row>
                    <xdr:rowOff>333375</xdr:rowOff>
                  </to>
                </anchor>
              </controlPr>
            </control>
          </mc:Choice>
        </mc:AlternateContent>
        <mc:AlternateContent xmlns:mc="http://schemas.openxmlformats.org/markup-compatibility/2006">
          <mc:Choice Requires="x14">
            <control shapeId="13144" r:id="rId452" name="Drop Down 856">
              <controlPr defaultSize="0" autoLine="0" autoPict="0">
                <anchor moveWithCells="1" sizeWithCells="1">
                  <from>
                    <xdr:col>12</xdr:col>
                    <xdr:colOff>57150</xdr:colOff>
                    <xdr:row>386</xdr:row>
                    <xdr:rowOff>38100</xdr:rowOff>
                  </from>
                  <to>
                    <xdr:col>14</xdr:col>
                    <xdr:colOff>0</xdr:colOff>
                    <xdr:row>386</xdr:row>
                    <xdr:rowOff>447675</xdr:rowOff>
                  </to>
                </anchor>
              </controlPr>
            </control>
          </mc:Choice>
        </mc:AlternateContent>
        <mc:AlternateContent xmlns:mc="http://schemas.openxmlformats.org/markup-compatibility/2006">
          <mc:Choice Requires="x14">
            <control shapeId="13145" r:id="rId453" name="Drop Down 857">
              <controlPr defaultSize="0" autoLine="0" autoPict="0">
                <anchor moveWithCells="1" sizeWithCells="1">
                  <from>
                    <xdr:col>10</xdr:col>
                    <xdr:colOff>38100</xdr:colOff>
                    <xdr:row>386</xdr:row>
                    <xdr:rowOff>38100</xdr:rowOff>
                  </from>
                  <to>
                    <xdr:col>12</xdr:col>
                    <xdr:colOff>0</xdr:colOff>
                    <xdr:row>386</xdr:row>
                    <xdr:rowOff>447675</xdr:rowOff>
                  </to>
                </anchor>
              </controlPr>
            </control>
          </mc:Choice>
        </mc:AlternateContent>
        <mc:AlternateContent xmlns:mc="http://schemas.openxmlformats.org/markup-compatibility/2006">
          <mc:Choice Requires="x14">
            <control shapeId="13146" r:id="rId454" name="Drop Down 858">
              <controlPr defaultSize="0" autoLine="0" autoPict="0">
                <anchor moveWithCells="1" sizeWithCells="1">
                  <from>
                    <xdr:col>3</xdr:col>
                    <xdr:colOff>47625</xdr:colOff>
                    <xdr:row>387</xdr:row>
                    <xdr:rowOff>28575</xdr:rowOff>
                  </from>
                  <to>
                    <xdr:col>7</xdr:col>
                    <xdr:colOff>781050</xdr:colOff>
                    <xdr:row>387</xdr:row>
                    <xdr:rowOff>333375</xdr:rowOff>
                  </to>
                </anchor>
              </controlPr>
            </control>
          </mc:Choice>
        </mc:AlternateContent>
        <mc:AlternateContent xmlns:mc="http://schemas.openxmlformats.org/markup-compatibility/2006">
          <mc:Choice Requires="x14">
            <control shapeId="13147" r:id="rId455" name="Drop Down 859">
              <controlPr defaultSize="0" autoLine="0" autoPict="0">
                <anchor moveWithCells="1" sizeWithCells="1">
                  <from>
                    <xdr:col>12</xdr:col>
                    <xdr:colOff>57150</xdr:colOff>
                    <xdr:row>387</xdr:row>
                    <xdr:rowOff>38100</xdr:rowOff>
                  </from>
                  <to>
                    <xdr:col>14</xdr:col>
                    <xdr:colOff>0</xdr:colOff>
                    <xdr:row>387</xdr:row>
                    <xdr:rowOff>447675</xdr:rowOff>
                  </to>
                </anchor>
              </controlPr>
            </control>
          </mc:Choice>
        </mc:AlternateContent>
        <mc:AlternateContent xmlns:mc="http://schemas.openxmlformats.org/markup-compatibility/2006">
          <mc:Choice Requires="x14">
            <control shapeId="13148" r:id="rId456" name="Drop Down 860">
              <controlPr defaultSize="0" autoLine="0" autoPict="0">
                <anchor moveWithCells="1" sizeWithCells="1">
                  <from>
                    <xdr:col>10</xdr:col>
                    <xdr:colOff>38100</xdr:colOff>
                    <xdr:row>387</xdr:row>
                    <xdr:rowOff>38100</xdr:rowOff>
                  </from>
                  <to>
                    <xdr:col>12</xdr:col>
                    <xdr:colOff>0</xdr:colOff>
                    <xdr:row>387</xdr:row>
                    <xdr:rowOff>447675</xdr:rowOff>
                  </to>
                </anchor>
              </controlPr>
            </control>
          </mc:Choice>
        </mc:AlternateContent>
        <mc:AlternateContent xmlns:mc="http://schemas.openxmlformats.org/markup-compatibility/2006">
          <mc:Choice Requires="x14">
            <control shapeId="13149" r:id="rId457" name="Drop Down 861">
              <controlPr defaultSize="0" autoLine="0" autoPict="0">
                <anchor moveWithCells="1" sizeWithCells="1">
                  <from>
                    <xdr:col>3</xdr:col>
                    <xdr:colOff>47625</xdr:colOff>
                    <xdr:row>388</xdr:row>
                    <xdr:rowOff>28575</xdr:rowOff>
                  </from>
                  <to>
                    <xdr:col>7</xdr:col>
                    <xdr:colOff>781050</xdr:colOff>
                    <xdr:row>388</xdr:row>
                    <xdr:rowOff>333375</xdr:rowOff>
                  </to>
                </anchor>
              </controlPr>
            </control>
          </mc:Choice>
        </mc:AlternateContent>
        <mc:AlternateContent xmlns:mc="http://schemas.openxmlformats.org/markup-compatibility/2006">
          <mc:Choice Requires="x14">
            <control shapeId="13150" r:id="rId458" name="Drop Down 862">
              <controlPr defaultSize="0" autoLine="0" autoPict="0">
                <anchor moveWithCells="1" sizeWithCells="1">
                  <from>
                    <xdr:col>12</xdr:col>
                    <xdr:colOff>57150</xdr:colOff>
                    <xdr:row>388</xdr:row>
                    <xdr:rowOff>38100</xdr:rowOff>
                  </from>
                  <to>
                    <xdr:col>14</xdr:col>
                    <xdr:colOff>0</xdr:colOff>
                    <xdr:row>388</xdr:row>
                    <xdr:rowOff>447675</xdr:rowOff>
                  </to>
                </anchor>
              </controlPr>
            </control>
          </mc:Choice>
        </mc:AlternateContent>
        <mc:AlternateContent xmlns:mc="http://schemas.openxmlformats.org/markup-compatibility/2006">
          <mc:Choice Requires="x14">
            <control shapeId="13151" r:id="rId459" name="Drop Down 863">
              <controlPr defaultSize="0" autoLine="0" autoPict="0">
                <anchor moveWithCells="1" sizeWithCells="1">
                  <from>
                    <xdr:col>10</xdr:col>
                    <xdr:colOff>38100</xdr:colOff>
                    <xdr:row>388</xdr:row>
                    <xdr:rowOff>38100</xdr:rowOff>
                  </from>
                  <to>
                    <xdr:col>12</xdr:col>
                    <xdr:colOff>0</xdr:colOff>
                    <xdr:row>388</xdr:row>
                    <xdr:rowOff>447675</xdr:rowOff>
                  </to>
                </anchor>
              </controlPr>
            </control>
          </mc:Choice>
        </mc:AlternateContent>
        <mc:AlternateContent xmlns:mc="http://schemas.openxmlformats.org/markup-compatibility/2006">
          <mc:Choice Requires="x14">
            <control shapeId="13152" r:id="rId460" name="Drop Down 864">
              <controlPr defaultSize="0" autoLine="0" autoPict="0">
                <anchor moveWithCells="1" sizeWithCells="1">
                  <from>
                    <xdr:col>3</xdr:col>
                    <xdr:colOff>47625</xdr:colOff>
                    <xdr:row>390</xdr:row>
                    <xdr:rowOff>28575</xdr:rowOff>
                  </from>
                  <to>
                    <xdr:col>7</xdr:col>
                    <xdr:colOff>781050</xdr:colOff>
                    <xdr:row>390</xdr:row>
                    <xdr:rowOff>333375</xdr:rowOff>
                  </to>
                </anchor>
              </controlPr>
            </control>
          </mc:Choice>
        </mc:AlternateContent>
        <mc:AlternateContent xmlns:mc="http://schemas.openxmlformats.org/markup-compatibility/2006">
          <mc:Choice Requires="x14">
            <control shapeId="13153" r:id="rId461" name="Drop Down 865">
              <controlPr defaultSize="0" autoLine="0" autoPict="0">
                <anchor moveWithCells="1" sizeWithCells="1">
                  <from>
                    <xdr:col>12</xdr:col>
                    <xdr:colOff>57150</xdr:colOff>
                    <xdr:row>390</xdr:row>
                    <xdr:rowOff>38100</xdr:rowOff>
                  </from>
                  <to>
                    <xdr:col>14</xdr:col>
                    <xdr:colOff>0</xdr:colOff>
                    <xdr:row>390</xdr:row>
                    <xdr:rowOff>447675</xdr:rowOff>
                  </to>
                </anchor>
              </controlPr>
            </control>
          </mc:Choice>
        </mc:AlternateContent>
        <mc:AlternateContent xmlns:mc="http://schemas.openxmlformats.org/markup-compatibility/2006">
          <mc:Choice Requires="x14">
            <control shapeId="13154" r:id="rId462" name="Drop Down 866">
              <controlPr defaultSize="0" autoLine="0" autoPict="0">
                <anchor moveWithCells="1" sizeWithCells="1">
                  <from>
                    <xdr:col>10</xdr:col>
                    <xdr:colOff>38100</xdr:colOff>
                    <xdr:row>390</xdr:row>
                    <xdr:rowOff>38100</xdr:rowOff>
                  </from>
                  <to>
                    <xdr:col>12</xdr:col>
                    <xdr:colOff>0</xdr:colOff>
                    <xdr:row>390</xdr:row>
                    <xdr:rowOff>447675</xdr:rowOff>
                  </to>
                </anchor>
              </controlPr>
            </control>
          </mc:Choice>
        </mc:AlternateContent>
        <mc:AlternateContent xmlns:mc="http://schemas.openxmlformats.org/markup-compatibility/2006">
          <mc:Choice Requires="x14">
            <control shapeId="13156" r:id="rId463" name="Button 868">
              <controlPr defaultSize="0" print="0" autoFill="0" autoPict="0" macro="[0]!Module2AutoFitCellsSafD">
                <anchor moveWithCells="1" sizeWithCells="1">
                  <from>
                    <xdr:col>3</xdr:col>
                    <xdr:colOff>19050</xdr:colOff>
                    <xdr:row>394</xdr:row>
                    <xdr:rowOff>114300</xdr:rowOff>
                  </from>
                  <to>
                    <xdr:col>6</xdr:col>
                    <xdr:colOff>114300</xdr:colOff>
                    <xdr:row>396</xdr:row>
                    <xdr:rowOff>180975</xdr:rowOff>
                  </to>
                </anchor>
              </controlPr>
            </control>
          </mc:Choice>
        </mc:AlternateContent>
        <mc:AlternateContent xmlns:mc="http://schemas.openxmlformats.org/markup-compatibility/2006">
          <mc:Choice Requires="x14">
            <control shapeId="13157" r:id="rId464" name="Group Box 869">
              <controlPr defaultSize="0" autoFill="0" autoPict="0">
                <anchor moveWithCells="1" sizeWithCells="1">
                  <from>
                    <xdr:col>10</xdr:col>
                    <xdr:colOff>9525</xdr:colOff>
                    <xdr:row>456</xdr:row>
                    <xdr:rowOff>0</xdr:rowOff>
                  </from>
                  <to>
                    <xdr:col>12</xdr:col>
                    <xdr:colOff>447675</xdr:colOff>
                    <xdr:row>456</xdr:row>
                    <xdr:rowOff>371475</xdr:rowOff>
                  </to>
                </anchor>
              </controlPr>
            </control>
          </mc:Choice>
        </mc:AlternateContent>
        <mc:AlternateContent xmlns:mc="http://schemas.openxmlformats.org/markup-compatibility/2006">
          <mc:Choice Requires="x14">
            <control shapeId="13158" r:id="rId465" name="Option Button 870">
              <controlPr defaultSize="0" autoFill="0" autoLine="0" autoPict="0">
                <anchor moveWithCells="1" sizeWithCells="1">
                  <from>
                    <xdr:col>10</xdr:col>
                    <xdr:colOff>123825</xdr:colOff>
                    <xdr:row>456</xdr:row>
                    <xdr:rowOff>85725</xdr:rowOff>
                  </from>
                  <to>
                    <xdr:col>10</xdr:col>
                    <xdr:colOff>285750</xdr:colOff>
                    <xdr:row>456</xdr:row>
                    <xdr:rowOff>257175</xdr:rowOff>
                  </to>
                </anchor>
              </controlPr>
            </control>
          </mc:Choice>
        </mc:AlternateContent>
        <mc:AlternateContent xmlns:mc="http://schemas.openxmlformats.org/markup-compatibility/2006">
          <mc:Choice Requires="x14">
            <control shapeId="13159" r:id="rId466" name="Option Button 871">
              <controlPr defaultSize="0" autoFill="0" autoLine="0" autoPict="0">
                <anchor moveWithCells="1" sizeWithCells="1">
                  <from>
                    <xdr:col>11</xdr:col>
                    <xdr:colOff>95250</xdr:colOff>
                    <xdr:row>456</xdr:row>
                    <xdr:rowOff>85725</xdr:rowOff>
                  </from>
                  <to>
                    <xdr:col>11</xdr:col>
                    <xdr:colOff>257175</xdr:colOff>
                    <xdr:row>456</xdr:row>
                    <xdr:rowOff>257175</xdr:rowOff>
                  </to>
                </anchor>
              </controlPr>
            </control>
          </mc:Choice>
        </mc:AlternateContent>
        <mc:AlternateContent xmlns:mc="http://schemas.openxmlformats.org/markup-compatibility/2006">
          <mc:Choice Requires="x14">
            <control shapeId="13160" r:id="rId467" name="Group Box 872">
              <controlPr defaultSize="0" autoFill="0" autoPict="0">
                <anchor moveWithCells="1" sizeWithCells="1">
                  <from>
                    <xdr:col>10</xdr:col>
                    <xdr:colOff>0</xdr:colOff>
                    <xdr:row>458</xdr:row>
                    <xdr:rowOff>9525</xdr:rowOff>
                  </from>
                  <to>
                    <xdr:col>12</xdr:col>
                    <xdr:colOff>447675</xdr:colOff>
                    <xdr:row>458</xdr:row>
                    <xdr:rowOff>352425</xdr:rowOff>
                  </to>
                </anchor>
              </controlPr>
            </control>
          </mc:Choice>
        </mc:AlternateContent>
        <mc:AlternateContent xmlns:mc="http://schemas.openxmlformats.org/markup-compatibility/2006">
          <mc:Choice Requires="x14">
            <control shapeId="13161" r:id="rId468" name="Option Button 873">
              <controlPr defaultSize="0" autoFill="0" autoLine="0" autoPict="0">
                <anchor moveWithCells="1" sizeWithCells="1">
                  <from>
                    <xdr:col>10</xdr:col>
                    <xdr:colOff>123825</xdr:colOff>
                    <xdr:row>458</xdr:row>
                    <xdr:rowOff>95250</xdr:rowOff>
                  </from>
                  <to>
                    <xdr:col>10</xdr:col>
                    <xdr:colOff>285750</xdr:colOff>
                    <xdr:row>458</xdr:row>
                    <xdr:rowOff>247650</xdr:rowOff>
                  </to>
                </anchor>
              </controlPr>
            </control>
          </mc:Choice>
        </mc:AlternateContent>
        <mc:AlternateContent xmlns:mc="http://schemas.openxmlformats.org/markup-compatibility/2006">
          <mc:Choice Requires="x14">
            <control shapeId="13162" r:id="rId469" name="Option Button 874">
              <controlPr defaultSize="0" autoFill="0" autoLine="0" autoPict="0">
                <anchor moveWithCells="1" sizeWithCells="1">
                  <from>
                    <xdr:col>11</xdr:col>
                    <xdr:colOff>95250</xdr:colOff>
                    <xdr:row>458</xdr:row>
                    <xdr:rowOff>95250</xdr:rowOff>
                  </from>
                  <to>
                    <xdr:col>11</xdr:col>
                    <xdr:colOff>257175</xdr:colOff>
                    <xdr:row>458</xdr:row>
                    <xdr:rowOff>247650</xdr:rowOff>
                  </to>
                </anchor>
              </controlPr>
            </control>
          </mc:Choice>
        </mc:AlternateContent>
        <mc:AlternateContent xmlns:mc="http://schemas.openxmlformats.org/markup-compatibility/2006">
          <mc:Choice Requires="x14">
            <control shapeId="13163" r:id="rId470" name="Group Box 875">
              <controlPr defaultSize="0" autoFill="0" autoPict="0">
                <anchor moveWithCells="1" sizeWithCells="1">
                  <from>
                    <xdr:col>10</xdr:col>
                    <xdr:colOff>0</xdr:colOff>
                    <xdr:row>437</xdr:row>
                    <xdr:rowOff>0</xdr:rowOff>
                  </from>
                  <to>
                    <xdr:col>12</xdr:col>
                    <xdr:colOff>447675</xdr:colOff>
                    <xdr:row>438</xdr:row>
                    <xdr:rowOff>19050</xdr:rowOff>
                  </to>
                </anchor>
              </controlPr>
            </control>
          </mc:Choice>
        </mc:AlternateContent>
        <mc:AlternateContent xmlns:mc="http://schemas.openxmlformats.org/markup-compatibility/2006">
          <mc:Choice Requires="x14">
            <control shapeId="13164" r:id="rId471" name="Option Button 876">
              <controlPr defaultSize="0" autoFill="0" autoLine="0" autoPict="0">
                <anchor moveWithCells="1" sizeWithCells="1">
                  <from>
                    <xdr:col>10</xdr:col>
                    <xdr:colOff>123825</xdr:colOff>
                    <xdr:row>437</xdr:row>
                    <xdr:rowOff>95250</xdr:rowOff>
                  </from>
                  <to>
                    <xdr:col>10</xdr:col>
                    <xdr:colOff>285750</xdr:colOff>
                    <xdr:row>437</xdr:row>
                    <xdr:rowOff>266700</xdr:rowOff>
                  </to>
                </anchor>
              </controlPr>
            </control>
          </mc:Choice>
        </mc:AlternateContent>
        <mc:AlternateContent xmlns:mc="http://schemas.openxmlformats.org/markup-compatibility/2006">
          <mc:Choice Requires="x14">
            <control shapeId="13165" r:id="rId472" name="Option Button 877">
              <controlPr defaultSize="0" autoFill="0" autoLine="0" autoPict="0">
                <anchor moveWithCells="1" sizeWithCells="1">
                  <from>
                    <xdr:col>11</xdr:col>
                    <xdr:colOff>95250</xdr:colOff>
                    <xdr:row>437</xdr:row>
                    <xdr:rowOff>95250</xdr:rowOff>
                  </from>
                  <to>
                    <xdr:col>11</xdr:col>
                    <xdr:colOff>257175</xdr:colOff>
                    <xdr:row>437</xdr:row>
                    <xdr:rowOff>266700</xdr:rowOff>
                  </to>
                </anchor>
              </controlPr>
            </control>
          </mc:Choice>
        </mc:AlternateContent>
        <mc:AlternateContent xmlns:mc="http://schemas.openxmlformats.org/markup-compatibility/2006">
          <mc:Choice Requires="x14">
            <control shapeId="13168" r:id="rId473" name="Drop Down 880">
              <controlPr defaultSize="0" autoLine="0" autoPict="0">
                <anchor moveWithCells="1" sizeWithCells="1">
                  <from>
                    <xdr:col>3</xdr:col>
                    <xdr:colOff>47625</xdr:colOff>
                    <xdr:row>479</xdr:row>
                    <xdr:rowOff>28575</xdr:rowOff>
                  </from>
                  <to>
                    <xdr:col>7</xdr:col>
                    <xdr:colOff>781050</xdr:colOff>
                    <xdr:row>479</xdr:row>
                    <xdr:rowOff>333375</xdr:rowOff>
                  </to>
                </anchor>
              </controlPr>
            </control>
          </mc:Choice>
        </mc:AlternateContent>
        <mc:AlternateContent xmlns:mc="http://schemas.openxmlformats.org/markup-compatibility/2006">
          <mc:Choice Requires="x14">
            <control shapeId="13169" r:id="rId474" name="Drop Down 881">
              <controlPr defaultSize="0" autoLine="0" autoPict="0">
                <anchor moveWithCells="1" sizeWithCells="1">
                  <from>
                    <xdr:col>12</xdr:col>
                    <xdr:colOff>57150</xdr:colOff>
                    <xdr:row>479</xdr:row>
                    <xdr:rowOff>38100</xdr:rowOff>
                  </from>
                  <to>
                    <xdr:col>14</xdr:col>
                    <xdr:colOff>0</xdr:colOff>
                    <xdr:row>479</xdr:row>
                    <xdr:rowOff>447675</xdr:rowOff>
                  </to>
                </anchor>
              </controlPr>
            </control>
          </mc:Choice>
        </mc:AlternateContent>
        <mc:AlternateContent xmlns:mc="http://schemas.openxmlformats.org/markup-compatibility/2006">
          <mc:Choice Requires="x14">
            <control shapeId="13170" r:id="rId475" name="Drop Down 882">
              <controlPr defaultSize="0" autoLine="0" autoPict="0">
                <anchor moveWithCells="1" sizeWithCells="1">
                  <from>
                    <xdr:col>10</xdr:col>
                    <xdr:colOff>38100</xdr:colOff>
                    <xdr:row>479</xdr:row>
                    <xdr:rowOff>38100</xdr:rowOff>
                  </from>
                  <to>
                    <xdr:col>12</xdr:col>
                    <xdr:colOff>0</xdr:colOff>
                    <xdr:row>479</xdr:row>
                    <xdr:rowOff>447675</xdr:rowOff>
                  </to>
                </anchor>
              </controlPr>
            </control>
          </mc:Choice>
        </mc:AlternateContent>
        <mc:AlternateContent xmlns:mc="http://schemas.openxmlformats.org/markup-compatibility/2006">
          <mc:Choice Requires="x14">
            <control shapeId="13171" r:id="rId476" name="Drop Down 883">
              <controlPr defaultSize="0" autoLine="0" autoPict="0">
                <anchor moveWithCells="1" sizeWithCells="1">
                  <from>
                    <xdr:col>3</xdr:col>
                    <xdr:colOff>47625</xdr:colOff>
                    <xdr:row>480</xdr:row>
                    <xdr:rowOff>28575</xdr:rowOff>
                  </from>
                  <to>
                    <xdr:col>7</xdr:col>
                    <xdr:colOff>781050</xdr:colOff>
                    <xdr:row>480</xdr:row>
                    <xdr:rowOff>333375</xdr:rowOff>
                  </to>
                </anchor>
              </controlPr>
            </control>
          </mc:Choice>
        </mc:AlternateContent>
        <mc:AlternateContent xmlns:mc="http://schemas.openxmlformats.org/markup-compatibility/2006">
          <mc:Choice Requires="x14">
            <control shapeId="13172" r:id="rId477" name="Drop Down 884">
              <controlPr defaultSize="0" autoLine="0" autoPict="0">
                <anchor moveWithCells="1" sizeWithCells="1">
                  <from>
                    <xdr:col>12</xdr:col>
                    <xdr:colOff>57150</xdr:colOff>
                    <xdr:row>480</xdr:row>
                    <xdr:rowOff>38100</xdr:rowOff>
                  </from>
                  <to>
                    <xdr:col>14</xdr:col>
                    <xdr:colOff>0</xdr:colOff>
                    <xdr:row>480</xdr:row>
                    <xdr:rowOff>447675</xdr:rowOff>
                  </to>
                </anchor>
              </controlPr>
            </control>
          </mc:Choice>
        </mc:AlternateContent>
        <mc:AlternateContent xmlns:mc="http://schemas.openxmlformats.org/markup-compatibility/2006">
          <mc:Choice Requires="x14">
            <control shapeId="13173" r:id="rId478" name="Drop Down 885">
              <controlPr defaultSize="0" autoLine="0" autoPict="0">
                <anchor moveWithCells="1" sizeWithCells="1">
                  <from>
                    <xdr:col>10</xdr:col>
                    <xdr:colOff>38100</xdr:colOff>
                    <xdr:row>480</xdr:row>
                    <xdr:rowOff>38100</xdr:rowOff>
                  </from>
                  <to>
                    <xdr:col>12</xdr:col>
                    <xdr:colOff>0</xdr:colOff>
                    <xdr:row>480</xdr:row>
                    <xdr:rowOff>447675</xdr:rowOff>
                  </to>
                </anchor>
              </controlPr>
            </control>
          </mc:Choice>
        </mc:AlternateContent>
        <mc:AlternateContent xmlns:mc="http://schemas.openxmlformats.org/markup-compatibility/2006">
          <mc:Choice Requires="x14">
            <control shapeId="13174" r:id="rId479" name="Drop Down 886">
              <controlPr defaultSize="0" autoLine="0" autoPict="0">
                <anchor moveWithCells="1" sizeWithCells="1">
                  <from>
                    <xdr:col>3</xdr:col>
                    <xdr:colOff>47625</xdr:colOff>
                    <xdr:row>481</xdr:row>
                    <xdr:rowOff>28575</xdr:rowOff>
                  </from>
                  <to>
                    <xdr:col>7</xdr:col>
                    <xdr:colOff>781050</xdr:colOff>
                    <xdr:row>481</xdr:row>
                    <xdr:rowOff>333375</xdr:rowOff>
                  </to>
                </anchor>
              </controlPr>
            </control>
          </mc:Choice>
        </mc:AlternateContent>
        <mc:AlternateContent xmlns:mc="http://schemas.openxmlformats.org/markup-compatibility/2006">
          <mc:Choice Requires="x14">
            <control shapeId="13175" r:id="rId480" name="Drop Down 887">
              <controlPr defaultSize="0" autoLine="0" autoPict="0">
                <anchor moveWithCells="1" sizeWithCells="1">
                  <from>
                    <xdr:col>12</xdr:col>
                    <xdr:colOff>57150</xdr:colOff>
                    <xdr:row>481</xdr:row>
                    <xdr:rowOff>38100</xdr:rowOff>
                  </from>
                  <to>
                    <xdr:col>14</xdr:col>
                    <xdr:colOff>0</xdr:colOff>
                    <xdr:row>481</xdr:row>
                    <xdr:rowOff>447675</xdr:rowOff>
                  </to>
                </anchor>
              </controlPr>
            </control>
          </mc:Choice>
        </mc:AlternateContent>
        <mc:AlternateContent xmlns:mc="http://schemas.openxmlformats.org/markup-compatibility/2006">
          <mc:Choice Requires="x14">
            <control shapeId="13176" r:id="rId481" name="Drop Down 888">
              <controlPr defaultSize="0" autoLine="0" autoPict="0">
                <anchor moveWithCells="1" sizeWithCells="1">
                  <from>
                    <xdr:col>10</xdr:col>
                    <xdr:colOff>38100</xdr:colOff>
                    <xdr:row>481</xdr:row>
                    <xdr:rowOff>38100</xdr:rowOff>
                  </from>
                  <to>
                    <xdr:col>12</xdr:col>
                    <xdr:colOff>0</xdr:colOff>
                    <xdr:row>481</xdr:row>
                    <xdr:rowOff>447675</xdr:rowOff>
                  </to>
                </anchor>
              </controlPr>
            </control>
          </mc:Choice>
        </mc:AlternateContent>
        <mc:AlternateContent xmlns:mc="http://schemas.openxmlformats.org/markup-compatibility/2006">
          <mc:Choice Requires="x14">
            <control shapeId="13177" r:id="rId482" name="Drop Down 889">
              <controlPr defaultSize="0" autoLine="0" autoPict="0">
                <anchor moveWithCells="1" sizeWithCells="1">
                  <from>
                    <xdr:col>3</xdr:col>
                    <xdr:colOff>47625</xdr:colOff>
                    <xdr:row>482</xdr:row>
                    <xdr:rowOff>28575</xdr:rowOff>
                  </from>
                  <to>
                    <xdr:col>7</xdr:col>
                    <xdr:colOff>781050</xdr:colOff>
                    <xdr:row>482</xdr:row>
                    <xdr:rowOff>333375</xdr:rowOff>
                  </to>
                </anchor>
              </controlPr>
            </control>
          </mc:Choice>
        </mc:AlternateContent>
        <mc:AlternateContent xmlns:mc="http://schemas.openxmlformats.org/markup-compatibility/2006">
          <mc:Choice Requires="x14">
            <control shapeId="13178" r:id="rId483" name="Drop Down 890">
              <controlPr defaultSize="0" autoLine="0" autoPict="0">
                <anchor moveWithCells="1" sizeWithCells="1">
                  <from>
                    <xdr:col>12</xdr:col>
                    <xdr:colOff>57150</xdr:colOff>
                    <xdr:row>482</xdr:row>
                    <xdr:rowOff>38100</xdr:rowOff>
                  </from>
                  <to>
                    <xdr:col>14</xdr:col>
                    <xdr:colOff>0</xdr:colOff>
                    <xdr:row>482</xdr:row>
                    <xdr:rowOff>447675</xdr:rowOff>
                  </to>
                </anchor>
              </controlPr>
            </control>
          </mc:Choice>
        </mc:AlternateContent>
        <mc:AlternateContent xmlns:mc="http://schemas.openxmlformats.org/markup-compatibility/2006">
          <mc:Choice Requires="x14">
            <control shapeId="13179" r:id="rId484" name="Drop Down 891">
              <controlPr defaultSize="0" autoLine="0" autoPict="0">
                <anchor moveWithCells="1" sizeWithCells="1">
                  <from>
                    <xdr:col>10</xdr:col>
                    <xdr:colOff>38100</xdr:colOff>
                    <xdr:row>482</xdr:row>
                    <xdr:rowOff>38100</xdr:rowOff>
                  </from>
                  <to>
                    <xdr:col>12</xdr:col>
                    <xdr:colOff>0</xdr:colOff>
                    <xdr:row>482</xdr:row>
                    <xdr:rowOff>447675</xdr:rowOff>
                  </to>
                </anchor>
              </controlPr>
            </control>
          </mc:Choice>
        </mc:AlternateContent>
        <mc:AlternateContent xmlns:mc="http://schemas.openxmlformats.org/markup-compatibility/2006">
          <mc:Choice Requires="x14">
            <control shapeId="13180" r:id="rId485" name="Drop Down 892">
              <controlPr defaultSize="0" autoLine="0" autoPict="0">
                <anchor moveWithCells="1" sizeWithCells="1">
                  <from>
                    <xdr:col>3</xdr:col>
                    <xdr:colOff>47625</xdr:colOff>
                    <xdr:row>487</xdr:row>
                    <xdr:rowOff>28575</xdr:rowOff>
                  </from>
                  <to>
                    <xdr:col>7</xdr:col>
                    <xdr:colOff>781050</xdr:colOff>
                    <xdr:row>487</xdr:row>
                    <xdr:rowOff>333375</xdr:rowOff>
                  </to>
                </anchor>
              </controlPr>
            </control>
          </mc:Choice>
        </mc:AlternateContent>
        <mc:AlternateContent xmlns:mc="http://schemas.openxmlformats.org/markup-compatibility/2006">
          <mc:Choice Requires="x14">
            <control shapeId="13181" r:id="rId486" name="Drop Down 893">
              <controlPr defaultSize="0" autoLine="0" autoPict="0">
                <anchor moveWithCells="1" sizeWithCells="1">
                  <from>
                    <xdr:col>12</xdr:col>
                    <xdr:colOff>57150</xdr:colOff>
                    <xdr:row>487</xdr:row>
                    <xdr:rowOff>38100</xdr:rowOff>
                  </from>
                  <to>
                    <xdr:col>14</xdr:col>
                    <xdr:colOff>0</xdr:colOff>
                    <xdr:row>487</xdr:row>
                    <xdr:rowOff>447675</xdr:rowOff>
                  </to>
                </anchor>
              </controlPr>
            </control>
          </mc:Choice>
        </mc:AlternateContent>
        <mc:AlternateContent xmlns:mc="http://schemas.openxmlformats.org/markup-compatibility/2006">
          <mc:Choice Requires="x14">
            <control shapeId="13182" r:id="rId487" name="Drop Down 894">
              <controlPr defaultSize="0" autoLine="0" autoPict="0">
                <anchor moveWithCells="1" sizeWithCells="1">
                  <from>
                    <xdr:col>10</xdr:col>
                    <xdr:colOff>38100</xdr:colOff>
                    <xdr:row>487</xdr:row>
                    <xdr:rowOff>38100</xdr:rowOff>
                  </from>
                  <to>
                    <xdr:col>12</xdr:col>
                    <xdr:colOff>0</xdr:colOff>
                    <xdr:row>487</xdr:row>
                    <xdr:rowOff>447675</xdr:rowOff>
                  </to>
                </anchor>
              </controlPr>
            </control>
          </mc:Choice>
        </mc:AlternateContent>
        <mc:AlternateContent xmlns:mc="http://schemas.openxmlformats.org/markup-compatibility/2006">
          <mc:Choice Requires="x14">
            <control shapeId="13183" r:id="rId488" name="Drop Down 895">
              <controlPr defaultSize="0" autoLine="0" autoPict="0">
                <anchor moveWithCells="1" sizeWithCells="1">
                  <from>
                    <xdr:col>3</xdr:col>
                    <xdr:colOff>47625</xdr:colOff>
                    <xdr:row>496</xdr:row>
                    <xdr:rowOff>28575</xdr:rowOff>
                  </from>
                  <to>
                    <xdr:col>7</xdr:col>
                    <xdr:colOff>781050</xdr:colOff>
                    <xdr:row>496</xdr:row>
                    <xdr:rowOff>333375</xdr:rowOff>
                  </to>
                </anchor>
              </controlPr>
            </control>
          </mc:Choice>
        </mc:AlternateContent>
        <mc:AlternateContent xmlns:mc="http://schemas.openxmlformats.org/markup-compatibility/2006">
          <mc:Choice Requires="x14">
            <control shapeId="13184" r:id="rId489" name="Drop Down 896">
              <controlPr defaultSize="0" autoLine="0" autoPict="0">
                <anchor moveWithCells="1" sizeWithCells="1">
                  <from>
                    <xdr:col>12</xdr:col>
                    <xdr:colOff>57150</xdr:colOff>
                    <xdr:row>496</xdr:row>
                    <xdr:rowOff>38100</xdr:rowOff>
                  </from>
                  <to>
                    <xdr:col>14</xdr:col>
                    <xdr:colOff>0</xdr:colOff>
                    <xdr:row>496</xdr:row>
                    <xdr:rowOff>447675</xdr:rowOff>
                  </to>
                </anchor>
              </controlPr>
            </control>
          </mc:Choice>
        </mc:AlternateContent>
        <mc:AlternateContent xmlns:mc="http://schemas.openxmlformats.org/markup-compatibility/2006">
          <mc:Choice Requires="x14">
            <control shapeId="13185" r:id="rId490" name="Drop Down 897">
              <controlPr defaultSize="0" autoLine="0" autoPict="0">
                <anchor moveWithCells="1" sizeWithCells="1">
                  <from>
                    <xdr:col>10</xdr:col>
                    <xdr:colOff>38100</xdr:colOff>
                    <xdr:row>496</xdr:row>
                    <xdr:rowOff>38100</xdr:rowOff>
                  </from>
                  <to>
                    <xdr:col>12</xdr:col>
                    <xdr:colOff>0</xdr:colOff>
                    <xdr:row>496</xdr:row>
                    <xdr:rowOff>447675</xdr:rowOff>
                  </to>
                </anchor>
              </controlPr>
            </control>
          </mc:Choice>
        </mc:AlternateContent>
        <mc:AlternateContent xmlns:mc="http://schemas.openxmlformats.org/markup-compatibility/2006">
          <mc:Choice Requires="x14">
            <control shapeId="13186" r:id="rId491" name="Drop Down 898">
              <controlPr defaultSize="0" autoLine="0" autoPict="0">
                <anchor moveWithCells="1" sizeWithCells="1">
                  <from>
                    <xdr:col>3</xdr:col>
                    <xdr:colOff>47625</xdr:colOff>
                    <xdr:row>497</xdr:row>
                    <xdr:rowOff>28575</xdr:rowOff>
                  </from>
                  <to>
                    <xdr:col>7</xdr:col>
                    <xdr:colOff>781050</xdr:colOff>
                    <xdr:row>497</xdr:row>
                    <xdr:rowOff>333375</xdr:rowOff>
                  </to>
                </anchor>
              </controlPr>
            </control>
          </mc:Choice>
        </mc:AlternateContent>
        <mc:AlternateContent xmlns:mc="http://schemas.openxmlformats.org/markup-compatibility/2006">
          <mc:Choice Requires="x14">
            <control shapeId="13187" r:id="rId492" name="Drop Down 899">
              <controlPr defaultSize="0" autoLine="0" autoPict="0">
                <anchor moveWithCells="1" sizeWithCells="1">
                  <from>
                    <xdr:col>12</xdr:col>
                    <xdr:colOff>57150</xdr:colOff>
                    <xdr:row>497</xdr:row>
                    <xdr:rowOff>38100</xdr:rowOff>
                  </from>
                  <to>
                    <xdr:col>14</xdr:col>
                    <xdr:colOff>0</xdr:colOff>
                    <xdr:row>497</xdr:row>
                    <xdr:rowOff>447675</xdr:rowOff>
                  </to>
                </anchor>
              </controlPr>
            </control>
          </mc:Choice>
        </mc:AlternateContent>
        <mc:AlternateContent xmlns:mc="http://schemas.openxmlformats.org/markup-compatibility/2006">
          <mc:Choice Requires="x14">
            <control shapeId="13188" r:id="rId493" name="Drop Down 900">
              <controlPr defaultSize="0" autoLine="0" autoPict="0">
                <anchor moveWithCells="1" sizeWithCells="1">
                  <from>
                    <xdr:col>10</xdr:col>
                    <xdr:colOff>38100</xdr:colOff>
                    <xdr:row>497</xdr:row>
                    <xdr:rowOff>38100</xdr:rowOff>
                  </from>
                  <to>
                    <xdr:col>12</xdr:col>
                    <xdr:colOff>0</xdr:colOff>
                    <xdr:row>497</xdr:row>
                    <xdr:rowOff>447675</xdr:rowOff>
                  </to>
                </anchor>
              </controlPr>
            </control>
          </mc:Choice>
        </mc:AlternateContent>
        <mc:AlternateContent xmlns:mc="http://schemas.openxmlformats.org/markup-compatibility/2006">
          <mc:Choice Requires="x14">
            <control shapeId="13189" r:id="rId494" name="Drop Down 901">
              <controlPr defaultSize="0" autoLine="0" autoPict="0">
                <anchor moveWithCells="1" sizeWithCells="1">
                  <from>
                    <xdr:col>3</xdr:col>
                    <xdr:colOff>47625</xdr:colOff>
                    <xdr:row>498</xdr:row>
                    <xdr:rowOff>28575</xdr:rowOff>
                  </from>
                  <to>
                    <xdr:col>7</xdr:col>
                    <xdr:colOff>781050</xdr:colOff>
                    <xdr:row>498</xdr:row>
                    <xdr:rowOff>333375</xdr:rowOff>
                  </to>
                </anchor>
              </controlPr>
            </control>
          </mc:Choice>
        </mc:AlternateContent>
        <mc:AlternateContent xmlns:mc="http://schemas.openxmlformats.org/markup-compatibility/2006">
          <mc:Choice Requires="x14">
            <control shapeId="13190" r:id="rId495" name="Drop Down 902">
              <controlPr defaultSize="0" autoLine="0" autoPict="0">
                <anchor moveWithCells="1" sizeWithCells="1">
                  <from>
                    <xdr:col>12</xdr:col>
                    <xdr:colOff>57150</xdr:colOff>
                    <xdr:row>498</xdr:row>
                    <xdr:rowOff>38100</xdr:rowOff>
                  </from>
                  <to>
                    <xdr:col>14</xdr:col>
                    <xdr:colOff>0</xdr:colOff>
                    <xdr:row>498</xdr:row>
                    <xdr:rowOff>447675</xdr:rowOff>
                  </to>
                </anchor>
              </controlPr>
            </control>
          </mc:Choice>
        </mc:AlternateContent>
        <mc:AlternateContent xmlns:mc="http://schemas.openxmlformats.org/markup-compatibility/2006">
          <mc:Choice Requires="x14">
            <control shapeId="13191" r:id="rId496" name="Drop Down 903">
              <controlPr defaultSize="0" autoLine="0" autoPict="0">
                <anchor moveWithCells="1" sizeWithCells="1">
                  <from>
                    <xdr:col>10</xdr:col>
                    <xdr:colOff>38100</xdr:colOff>
                    <xdr:row>498</xdr:row>
                    <xdr:rowOff>38100</xdr:rowOff>
                  </from>
                  <to>
                    <xdr:col>12</xdr:col>
                    <xdr:colOff>0</xdr:colOff>
                    <xdr:row>498</xdr:row>
                    <xdr:rowOff>447675</xdr:rowOff>
                  </to>
                </anchor>
              </controlPr>
            </control>
          </mc:Choice>
        </mc:AlternateContent>
        <mc:AlternateContent xmlns:mc="http://schemas.openxmlformats.org/markup-compatibility/2006">
          <mc:Choice Requires="x14">
            <control shapeId="13192" r:id="rId497" name="Drop Down 904">
              <controlPr defaultSize="0" autoLine="0" autoPict="0">
                <anchor moveWithCells="1" sizeWithCells="1">
                  <from>
                    <xdr:col>3</xdr:col>
                    <xdr:colOff>47625</xdr:colOff>
                    <xdr:row>499</xdr:row>
                    <xdr:rowOff>28575</xdr:rowOff>
                  </from>
                  <to>
                    <xdr:col>7</xdr:col>
                    <xdr:colOff>781050</xdr:colOff>
                    <xdr:row>499</xdr:row>
                    <xdr:rowOff>333375</xdr:rowOff>
                  </to>
                </anchor>
              </controlPr>
            </control>
          </mc:Choice>
        </mc:AlternateContent>
        <mc:AlternateContent xmlns:mc="http://schemas.openxmlformats.org/markup-compatibility/2006">
          <mc:Choice Requires="x14">
            <control shapeId="13193" r:id="rId498" name="Drop Down 905">
              <controlPr defaultSize="0" autoLine="0" autoPict="0">
                <anchor moveWithCells="1" sizeWithCells="1">
                  <from>
                    <xdr:col>12</xdr:col>
                    <xdr:colOff>57150</xdr:colOff>
                    <xdr:row>499</xdr:row>
                    <xdr:rowOff>38100</xdr:rowOff>
                  </from>
                  <to>
                    <xdr:col>14</xdr:col>
                    <xdr:colOff>0</xdr:colOff>
                    <xdr:row>499</xdr:row>
                    <xdr:rowOff>447675</xdr:rowOff>
                  </to>
                </anchor>
              </controlPr>
            </control>
          </mc:Choice>
        </mc:AlternateContent>
        <mc:AlternateContent xmlns:mc="http://schemas.openxmlformats.org/markup-compatibility/2006">
          <mc:Choice Requires="x14">
            <control shapeId="13194" r:id="rId499" name="Drop Down 906">
              <controlPr defaultSize="0" autoLine="0" autoPict="0">
                <anchor moveWithCells="1" sizeWithCells="1">
                  <from>
                    <xdr:col>10</xdr:col>
                    <xdr:colOff>38100</xdr:colOff>
                    <xdr:row>499</xdr:row>
                    <xdr:rowOff>38100</xdr:rowOff>
                  </from>
                  <to>
                    <xdr:col>12</xdr:col>
                    <xdr:colOff>0</xdr:colOff>
                    <xdr:row>499</xdr:row>
                    <xdr:rowOff>447675</xdr:rowOff>
                  </to>
                </anchor>
              </controlPr>
            </control>
          </mc:Choice>
        </mc:AlternateContent>
        <mc:AlternateContent xmlns:mc="http://schemas.openxmlformats.org/markup-compatibility/2006">
          <mc:Choice Requires="x14">
            <control shapeId="13195" r:id="rId500" name="Drop Down 907">
              <controlPr defaultSize="0" autoLine="0" autoPict="0">
                <anchor moveWithCells="1" sizeWithCells="1">
                  <from>
                    <xdr:col>3</xdr:col>
                    <xdr:colOff>47625</xdr:colOff>
                    <xdr:row>500</xdr:row>
                    <xdr:rowOff>28575</xdr:rowOff>
                  </from>
                  <to>
                    <xdr:col>7</xdr:col>
                    <xdr:colOff>781050</xdr:colOff>
                    <xdr:row>500</xdr:row>
                    <xdr:rowOff>333375</xdr:rowOff>
                  </to>
                </anchor>
              </controlPr>
            </control>
          </mc:Choice>
        </mc:AlternateContent>
        <mc:AlternateContent xmlns:mc="http://schemas.openxmlformats.org/markup-compatibility/2006">
          <mc:Choice Requires="x14">
            <control shapeId="13196" r:id="rId501" name="Drop Down 908">
              <controlPr defaultSize="0" autoLine="0" autoPict="0">
                <anchor moveWithCells="1" sizeWithCells="1">
                  <from>
                    <xdr:col>12</xdr:col>
                    <xdr:colOff>57150</xdr:colOff>
                    <xdr:row>500</xdr:row>
                    <xdr:rowOff>38100</xdr:rowOff>
                  </from>
                  <to>
                    <xdr:col>14</xdr:col>
                    <xdr:colOff>0</xdr:colOff>
                    <xdr:row>500</xdr:row>
                    <xdr:rowOff>447675</xdr:rowOff>
                  </to>
                </anchor>
              </controlPr>
            </control>
          </mc:Choice>
        </mc:AlternateContent>
        <mc:AlternateContent xmlns:mc="http://schemas.openxmlformats.org/markup-compatibility/2006">
          <mc:Choice Requires="x14">
            <control shapeId="13197" r:id="rId502" name="Drop Down 909">
              <controlPr defaultSize="0" autoLine="0" autoPict="0">
                <anchor moveWithCells="1" sizeWithCells="1">
                  <from>
                    <xdr:col>10</xdr:col>
                    <xdr:colOff>38100</xdr:colOff>
                    <xdr:row>500</xdr:row>
                    <xdr:rowOff>38100</xdr:rowOff>
                  </from>
                  <to>
                    <xdr:col>12</xdr:col>
                    <xdr:colOff>0</xdr:colOff>
                    <xdr:row>500</xdr:row>
                    <xdr:rowOff>447675</xdr:rowOff>
                  </to>
                </anchor>
              </controlPr>
            </control>
          </mc:Choice>
        </mc:AlternateContent>
        <mc:AlternateContent xmlns:mc="http://schemas.openxmlformats.org/markup-compatibility/2006">
          <mc:Choice Requires="x14">
            <control shapeId="13198" r:id="rId503" name="Drop Down 910">
              <controlPr defaultSize="0" autoLine="0" autoPict="0">
                <anchor moveWithCells="1" sizeWithCells="1">
                  <from>
                    <xdr:col>3</xdr:col>
                    <xdr:colOff>47625</xdr:colOff>
                    <xdr:row>501</xdr:row>
                    <xdr:rowOff>28575</xdr:rowOff>
                  </from>
                  <to>
                    <xdr:col>7</xdr:col>
                    <xdr:colOff>781050</xdr:colOff>
                    <xdr:row>501</xdr:row>
                    <xdr:rowOff>333375</xdr:rowOff>
                  </to>
                </anchor>
              </controlPr>
            </control>
          </mc:Choice>
        </mc:AlternateContent>
        <mc:AlternateContent xmlns:mc="http://schemas.openxmlformats.org/markup-compatibility/2006">
          <mc:Choice Requires="x14">
            <control shapeId="13199" r:id="rId504" name="Drop Down 911">
              <controlPr defaultSize="0" autoLine="0" autoPict="0">
                <anchor moveWithCells="1" sizeWithCells="1">
                  <from>
                    <xdr:col>12</xdr:col>
                    <xdr:colOff>57150</xdr:colOff>
                    <xdr:row>501</xdr:row>
                    <xdr:rowOff>38100</xdr:rowOff>
                  </from>
                  <to>
                    <xdr:col>14</xdr:col>
                    <xdr:colOff>0</xdr:colOff>
                    <xdr:row>501</xdr:row>
                    <xdr:rowOff>447675</xdr:rowOff>
                  </to>
                </anchor>
              </controlPr>
            </control>
          </mc:Choice>
        </mc:AlternateContent>
        <mc:AlternateContent xmlns:mc="http://schemas.openxmlformats.org/markup-compatibility/2006">
          <mc:Choice Requires="x14">
            <control shapeId="13200" r:id="rId505" name="Drop Down 912">
              <controlPr defaultSize="0" autoLine="0" autoPict="0">
                <anchor moveWithCells="1" sizeWithCells="1">
                  <from>
                    <xdr:col>10</xdr:col>
                    <xdr:colOff>38100</xdr:colOff>
                    <xdr:row>501</xdr:row>
                    <xdr:rowOff>38100</xdr:rowOff>
                  </from>
                  <to>
                    <xdr:col>12</xdr:col>
                    <xdr:colOff>0</xdr:colOff>
                    <xdr:row>501</xdr:row>
                    <xdr:rowOff>447675</xdr:rowOff>
                  </to>
                </anchor>
              </controlPr>
            </control>
          </mc:Choice>
        </mc:AlternateContent>
        <mc:AlternateContent xmlns:mc="http://schemas.openxmlformats.org/markup-compatibility/2006">
          <mc:Choice Requires="x14">
            <control shapeId="13201" r:id="rId506" name="Drop Down 913">
              <controlPr defaultSize="0" autoLine="0" autoPict="0">
                <anchor moveWithCells="1" sizeWithCells="1">
                  <from>
                    <xdr:col>3</xdr:col>
                    <xdr:colOff>47625</xdr:colOff>
                    <xdr:row>502</xdr:row>
                    <xdr:rowOff>28575</xdr:rowOff>
                  </from>
                  <to>
                    <xdr:col>7</xdr:col>
                    <xdr:colOff>781050</xdr:colOff>
                    <xdr:row>502</xdr:row>
                    <xdr:rowOff>333375</xdr:rowOff>
                  </to>
                </anchor>
              </controlPr>
            </control>
          </mc:Choice>
        </mc:AlternateContent>
        <mc:AlternateContent xmlns:mc="http://schemas.openxmlformats.org/markup-compatibility/2006">
          <mc:Choice Requires="x14">
            <control shapeId="13202" r:id="rId507" name="Drop Down 914">
              <controlPr defaultSize="0" autoLine="0" autoPict="0">
                <anchor moveWithCells="1" sizeWithCells="1">
                  <from>
                    <xdr:col>12</xdr:col>
                    <xdr:colOff>57150</xdr:colOff>
                    <xdr:row>502</xdr:row>
                    <xdr:rowOff>38100</xdr:rowOff>
                  </from>
                  <to>
                    <xdr:col>14</xdr:col>
                    <xdr:colOff>0</xdr:colOff>
                    <xdr:row>502</xdr:row>
                    <xdr:rowOff>447675</xdr:rowOff>
                  </to>
                </anchor>
              </controlPr>
            </control>
          </mc:Choice>
        </mc:AlternateContent>
        <mc:AlternateContent xmlns:mc="http://schemas.openxmlformats.org/markup-compatibility/2006">
          <mc:Choice Requires="x14">
            <control shapeId="13203" r:id="rId508" name="Drop Down 915">
              <controlPr defaultSize="0" autoLine="0" autoPict="0">
                <anchor moveWithCells="1" sizeWithCells="1">
                  <from>
                    <xdr:col>10</xdr:col>
                    <xdr:colOff>38100</xdr:colOff>
                    <xdr:row>502</xdr:row>
                    <xdr:rowOff>38100</xdr:rowOff>
                  </from>
                  <to>
                    <xdr:col>12</xdr:col>
                    <xdr:colOff>0</xdr:colOff>
                    <xdr:row>502</xdr:row>
                    <xdr:rowOff>447675</xdr:rowOff>
                  </to>
                </anchor>
              </controlPr>
            </control>
          </mc:Choice>
        </mc:AlternateContent>
        <mc:AlternateContent xmlns:mc="http://schemas.openxmlformats.org/markup-compatibility/2006">
          <mc:Choice Requires="x14">
            <control shapeId="13204" r:id="rId509" name="Drop Down 916">
              <controlPr defaultSize="0" autoLine="0" autoPict="0">
                <anchor moveWithCells="1" sizeWithCells="1">
                  <from>
                    <xdr:col>3</xdr:col>
                    <xdr:colOff>47625</xdr:colOff>
                    <xdr:row>503</xdr:row>
                    <xdr:rowOff>28575</xdr:rowOff>
                  </from>
                  <to>
                    <xdr:col>7</xdr:col>
                    <xdr:colOff>781050</xdr:colOff>
                    <xdr:row>503</xdr:row>
                    <xdr:rowOff>333375</xdr:rowOff>
                  </to>
                </anchor>
              </controlPr>
            </control>
          </mc:Choice>
        </mc:AlternateContent>
        <mc:AlternateContent xmlns:mc="http://schemas.openxmlformats.org/markup-compatibility/2006">
          <mc:Choice Requires="x14">
            <control shapeId="13205" r:id="rId510" name="Drop Down 917">
              <controlPr defaultSize="0" autoLine="0" autoPict="0">
                <anchor moveWithCells="1" sizeWithCells="1">
                  <from>
                    <xdr:col>12</xdr:col>
                    <xdr:colOff>57150</xdr:colOff>
                    <xdr:row>503</xdr:row>
                    <xdr:rowOff>38100</xdr:rowOff>
                  </from>
                  <to>
                    <xdr:col>14</xdr:col>
                    <xdr:colOff>0</xdr:colOff>
                    <xdr:row>503</xdr:row>
                    <xdr:rowOff>447675</xdr:rowOff>
                  </to>
                </anchor>
              </controlPr>
            </control>
          </mc:Choice>
        </mc:AlternateContent>
        <mc:AlternateContent xmlns:mc="http://schemas.openxmlformats.org/markup-compatibility/2006">
          <mc:Choice Requires="x14">
            <control shapeId="13206" r:id="rId511" name="Drop Down 918">
              <controlPr defaultSize="0" autoLine="0" autoPict="0">
                <anchor moveWithCells="1" sizeWithCells="1">
                  <from>
                    <xdr:col>10</xdr:col>
                    <xdr:colOff>38100</xdr:colOff>
                    <xdr:row>503</xdr:row>
                    <xdr:rowOff>38100</xdr:rowOff>
                  </from>
                  <to>
                    <xdr:col>12</xdr:col>
                    <xdr:colOff>0</xdr:colOff>
                    <xdr:row>503</xdr:row>
                    <xdr:rowOff>447675</xdr:rowOff>
                  </to>
                </anchor>
              </controlPr>
            </control>
          </mc:Choice>
        </mc:AlternateContent>
        <mc:AlternateContent xmlns:mc="http://schemas.openxmlformats.org/markup-compatibility/2006">
          <mc:Choice Requires="x14">
            <control shapeId="13213" r:id="rId512" name="Drop Down 925">
              <controlPr defaultSize="0" autoLine="0" autoPict="0">
                <anchor moveWithCells="1" sizeWithCells="1">
                  <from>
                    <xdr:col>3</xdr:col>
                    <xdr:colOff>47625</xdr:colOff>
                    <xdr:row>504</xdr:row>
                    <xdr:rowOff>28575</xdr:rowOff>
                  </from>
                  <to>
                    <xdr:col>7</xdr:col>
                    <xdr:colOff>781050</xdr:colOff>
                    <xdr:row>504</xdr:row>
                    <xdr:rowOff>333375</xdr:rowOff>
                  </to>
                </anchor>
              </controlPr>
            </control>
          </mc:Choice>
        </mc:AlternateContent>
        <mc:AlternateContent xmlns:mc="http://schemas.openxmlformats.org/markup-compatibility/2006">
          <mc:Choice Requires="x14">
            <control shapeId="13214" r:id="rId513" name="Drop Down 926">
              <controlPr defaultSize="0" autoLine="0" autoPict="0">
                <anchor moveWithCells="1" sizeWithCells="1">
                  <from>
                    <xdr:col>12</xdr:col>
                    <xdr:colOff>57150</xdr:colOff>
                    <xdr:row>504</xdr:row>
                    <xdr:rowOff>38100</xdr:rowOff>
                  </from>
                  <to>
                    <xdr:col>14</xdr:col>
                    <xdr:colOff>0</xdr:colOff>
                    <xdr:row>504</xdr:row>
                    <xdr:rowOff>447675</xdr:rowOff>
                  </to>
                </anchor>
              </controlPr>
            </control>
          </mc:Choice>
        </mc:AlternateContent>
        <mc:AlternateContent xmlns:mc="http://schemas.openxmlformats.org/markup-compatibility/2006">
          <mc:Choice Requires="x14">
            <control shapeId="13215" r:id="rId514" name="Drop Down 927">
              <controlPr defaultSize="0" autoLine="0" autoPict="0">
                <anchor moveWithCells="1" sizeWithCells="1">
                  <from>
                    <xdr:col>10</xdr:col>
                    <xdr:colOff>38100</xdr:colOff>
                    <xdr:row>504</xdr:row>
                    <xdr:rowOff>38100</xdr:rowOff>
                  </from>
                  <to>
                    <xdr:col>12</xdr:col>
                    <xdr:colOff>0</xdr:colOff>
                    <xdr:row>504</xdr:row>
                    <xdr:rowOff>447675</xdr:rowOff>
                  </to>
                </anchor>
              </controlPr>
            </control>
          </mc:Choice>
        </mc:AlternateContent>
        <mc:AlternateContent xmlns:mc="http://schemas.openxmlformats.org/markup-compatibility/2006">
          <mc:Choice Requires="x14">
            <control shapeId="13216" r:id="rId515" name="Button 928">
              <controlPr defaultSize="0" print="0" autoFill="0" autoPict="0" macro="[0]!Module2AutoFitCellsSafE">
                <anchor moveWithCells="1" sizeWithCells="1">
                  <from>
                    <xdr:col>3</xdr:col>
                    <xdr:colOff>19050</xdr:colOff>
                    <xdr:row>508</xdr:row>
                    <xdr:rowOff>104775</xdr:rowOff>
                  </from>
                  <to>
                    <xdr:col>6</xdr:col>
                    <xdr:colOff>161925</xdr:colOff>
                    <xdr:row>510</xdr:row>
                    <xdr:rowOff>171450</xdr:rowOff>
                  </to>
                </anchor>
              </controlPr>
            </control>
          </mc:Choice>
        </mc:AlternateContent>
        <mc:AlternateContent xmlns:mc="http://schemas.openxmlformats.org/markup-compatibility/2006">
          <mc:Choice Requires="x14">
            <control shapeId="13217" r:id="rId516" name="Drop Down 929">
              <controlPr defaultSize="0" autoLine="0" autoPict="0">
                <anchor moveWithCells="1" sizeWithCells="1">
                  <from>
                    <xdr:col>3</xdr:col>
                    <xdr:colOff>47625</xdr:colOff>
                    <xdr:row>578</xdr:row>
                    <xdr:rowOff>28575</xdr:rowOff>
                  </from>
                  <to>
                    <xdr:col>7</xdr:col>
                    <xdr:colOff>781050</xdr:colOff>
                    <xdr:row>578</xdr:row>
                    <xdr:rowOff>333375</xdr:rowOff>
                  </to>
                </anchor>
              </controlPr>
            </control>
          </mc:Choice>
        </mc:AlternateContent>
        <mc:AlternateContent xmlns:mc="http://schemas.openxmlformats.org/markup-compatibility/2006">
          <mc:Choice Requires="x14">
            <control shapeId="13218" r:id="rId517" name="Drop Down 930">
              <controlPr defaultSize="0" autoLine="0" autoPict="0">
                <anchor moveWithCells="1" sizeWithCells="1">
                  <from>
                    <xdr:col>12</xdr:col>
                    <xdr:colOff>57150</xdr:colOff>
                    <xdr:row>578</xdr:row>
                    <xdr:rowOff>38100</xdr:rowOff>
                  </from>
                  <to>
                    <xdr:col>14</xdr:col>
                    <xdr:colOff>0</xdr:colOff>
                    <xdr:row>578</xdr:row>
                    <xdr:rowOff>447675</xdr:rowOff>
                  </to>
                </anchor>
              </controlPr>
            </control>
          </mc:Choice>
        </mc:AlternateContent>
        <mc:AlternateContent xmlns:mc="http://schemas.openxmlformats.org/markup-compatibility/2006">
          <mc:Choice Requires="x14">
            <control shapeId="13219" r:id="rId518" name="Drop Down 931">
              <controlPr defaultSize="0" autoLine="0" autoPict="0">
                <anchor moveWithCells="1" sizeWithCells="1">
                  <from>
                    <xdr:col>10</xdr:col>
                    <xdr:colOff>38100</xdr:colOff>
                    <xdr:row>578</xdr:row>
                    <xdr:rowOff>38100</xdr:rowOff>
                  </from>
                  <to>
                    <xdr:col>12</xdr:col>
                    <xdr:colOff>0</xdr:colOff>
                    <xdr:row>578</xdr:row>
                    <xdr:rowOff>447675</xdr:rowOff>
                  </to>
                </anchor>
              </controlPr>
            </control>
          </mc:Choice>
        </mc:AlternateContent>
        <mc:AlternateContent xmlns:mc="http://schemas.openxmlformats.org/markup-compatibility/2006">
          <mc:Choice Requires="x14">
            <control shapeId="13220" r:id="rId519" name="Drop Down 932">
              <controlPr defaultSize="0" autoLine="0" autoPict="0">
                <anchor moveWithCells="1" sizeWithCells="1">
                  <from>
                    <xdr:col>3</xdr:col>
                    <xdr:colOff>47625</xdr:colOff>
                    <xdr:row>579</xdr:row>
                    <xdr:rowOff>28575</xdr:rowOff>
                  </from>
                  <to>
                    <xdr:col>7</xdr:col>
                    <xdr:colOff>781050</xdr:colOff>
                    <xdr:row>579</xdr:row>
                    <xdr:rowOff>333375</xdr:rowOff>
                  </to>
                </anchor>
              </controlPr>
            </control>
          </mc:Choice>
        </mc:AlternateContent>
        <mc:AlternateContent xmlns:mc="http://schemas.openxmlformats.org/markup-compatibility/2006">
          <mc:Choice Requires="x14">
            <control shapeId="13221" r:id="rId520" name="Drop Down 933">
              <controlPr defaultSize="0" autoLine="0" autoPict="0">
                <anchor moveWithCells="1" sizeWithCells="1">
                  <from>
                    <xdr:col>12</xdr:col>
                    <xdr:colOff>57150</xdr:colOff>
                    <xdr:row>579</xdr:row>
                    <xdr:rowOff>38100</xdr:rowOff>
                  </from>
                  <to>
                    <xdr:col>14</xdr:col>
                    <xdr:colOff>0</xdr:colOff>
                    <xdr:row>579</xdr:row>
                    <xdr:rowOff>447675</xdr:rowOff>
                  </to>
                </anchor>
              </controlPr>
            </control>
          </mc:Choice>
        </mc:AlternateContent>
        <mc:AlternateContent xmlns:mc="http://schemas.openxmlformats.org/markup-compatibility/2006">
          <mc:Choice Requires="x14">
            <control shapeId="13222" r:id="rId521" name="Drop Down 934">
              <controlPr defaultSize="0" autoLine="0" autoPict="0">
                <anchor moveWithCells="1" sizeWithCells="1">
                  <from>
                    <xdr:col>10</xdr:col>
                    <xdr:colOff>38100</xdr:colOff>
                    <xdr:row>579</xdr:row>
                    <xdr:rowOff>38100</xdr:rowOff>
                  </from>
                  <to>
                    <xdr:col>12</xdr:col>
                    <xdr:colOff>0</xdr:colOff>
                    <xdr:row>579</xdr:row>
                    <xdr:rowOff>447675</xdr:rowOff>
                  </to>
                </anchor>
              </controlPr>
            </control>
          </mc:Choice>
        </mc:AlternateContent>
        <mc:AlternateContent xmlns:mc="http://schemas.openxmlformats.org/markup-compatibility/2006">
          <mc:Choice Requires="x14">
            <control shapeId="13223" r:id="rId522" name="Drop Down 935">
              <controlPr defaultSize="0" autoLine="0" autoPict="0">
                <anchor moveWithCells="1" sizeWithCells="1">
                  <from>
                    <xdr:col>3</xdr:col>
                    <xdr:colOff>47625</xdr:colOff>
                    <xdr:row>580</xdr:row>
                    <xdr:rowOff>28575</xdr:rowOff>
                  </from>
                  <to>
                    <xdr:col>7</xdr:col>
                    <xdr:colOff>781050</xdr:colOff>
                    <xdr:row>580</xdr:row>
                    <xdr:rowOff>333375</xdr:rowOff>
                  </to>
                </anchor>
              </controlPr>
            </control>
          </mc:Choice>
        </mc:AlternateContent>
        <mc:AlternateContent xmlns:mc="http://schemas.openxmlformats.org/markup-compatibility/2006">
          <mc:Choice Requires="x14">
            <control shapeId="13224" r:id="rId523" name="Drop Down 936">
              <controlPr defaultSize="0" autoLine="0" autoPict="0">
                <anchor moveWithCells="1" sizeWithCells="1">
                  <from>
                    <xdr:col>12</xdr:col>
                    <xdr:colOff>57150</xdr:colOff>
                    <xdr:row>580</xdr:row>
                    <xdr:rowOff>38100</xdr:rowOff>
                  </from>
                  <to>
                    <xdr:col>14</xdr:col>
                    <xdr:colOff>0</xdr:colOff>
                    <xdr:row>580</xdr:row>
                    <xdr:rowOff>447675</xdr:rowOff>
                  </to>
                </anchor>
              </controlPr>
            </control>
          </mc:Choice>
        </mc:AlternateContent>
        <mc:AlternateContent xmlns:mc="http://schemas.openxmlformats.org/markup-compatibility/2006">
          <mc:Choice Requires="x14">
            <control shapeId="13225" r:id="rId524" name="Drop Down 937">
              <controlPr defaultSize="0" autoLine="0" autoPict="0">
                <anchor moveWithCells="1" sizeWithCells="1">
                  <from>
                    <xdr:col>10</xdr:col>
                    <xdr:colOff>38100</xdr:colOff>
                    <xdr:row>580</xdr:row>
                    <xdr:rowOff>38100</xdr:rowOff>
                  </from>
                  <to>
                    <xdr:col>12</xdr:col>
                    <xdr:colOff>0</xdr:colOff>
                    <xdr:row>580</xdr:row>
                    <xdr:rowOff>447675</xdr:rowOff>
                  </to>
                </anchor>
              </controlPr>
            </control>
          </mc:Choice>
        </mc:AlternateContent>
        <mc:AlternateContent xmlns:mc="http://schemas.openxmlformats.org/markup-compatibility/2006">
          <mc:Choice Requires="x14">
            <control shapeId="13226" r:id="rId525" name="Drop Down 938">
              <controlPr defaultSize="0" autoLine="0" autoPict="0">
                <anchor moveWithCells="1" sizeWithCells="1">
                  <from>
                    <xdr:col>3</xdr:col>
                    <xdr:colOff>47625</xdr:colOff>
                    <xdr:row>581</xdr:row>
                    <xdr:rowOff>28575</xdr:rowOff>
                  </from>
                  <to>
                    <xdr:col>7</xdr:col>
                    <xdr:colOff>781050</xdr:colOff>
                    <xdr:row>581</xdr:row>
                    <xdr:rowOff>333375</xdr:rowOff>
                  </to>
                </anchor>
              </controlPr>
            </control>
          </mc:Choice>
        </mc:AlternateContent>
        <mc:AlternateContent xmlns:mc="http://schemas.openxmlformats.org/markup-compatibility/2006">
          <mc:Choice Requires="x14">
            <control shapeId="13227" r:id="rId526" name="Drop Down 939">
              <controlPr defaultSize="0" autoLine="0" autoPict="0">
                <anchor moveWithCells="1" sizeWithCells="1">
                  <from>
                    <xdr:col>12</xdr:col>
                    <xdr:colOff>57150</xdr:colOff>
                    <xdr:row>581</xdr:row>
                    <xdr:rowOff>38100</xdr:rowOff>
                  </from>
                  <to>
                    <xdr:col>14</xdr:col>
                    <xdr:colOff>0</xdr:colOff>
                    <xdr:row>581</xdr:row>
                    <xdr:rowOff>447675</xdr:rowOff>
                  </to>
                </anchor>
              </controlPr>
            </control>
          </mc:Choice>
        </mc:AlternateContent>
        <mc:AlternateContent xmlns:mc="http://schemas.openxmlformats.org/markup-compatibility/2006">
          <mc:Choice Requires="x14">
            <control shapeId="13228" r:id="rId527" name="Drop Down 940">
              <controlPr defaultSize="0" autoLine="0" autoPict="0">
                <anchor moveWithCells="1" sizeWithCells="1">
                  <from>
                    <xdr:col>10</xdr:col>
                    <xdr:colOff>38100</xdr:colOff>
                    <xdr:row>581</xdr:row>
                    <xdr:rowOff>38100</xdr:rowOff>
                  </from>
                  <to>
                    <xdr:col>12</xdr:col>
                    <xdr:colOff>0</xdr:colOff>
                    <xdr:row>581</xdr:row>
                    <xdr:rowOff>447675</xdr:rowOff>
                  </to>
                </anchor>
              </controlPr>
            </control>
          </mc:Choice>
        </mc:AlternateContent>
        <mc:AlternateContent xmlns:mc="http://schemas.openxmlformats.org/markup-compatibility/2006">
          <mc:Choice Requires="x14">
            <control shapeId="13229" r:id="rId528" name="Button 941">
              <controlPr defaultSize="0" print="0" autoFill="0" autoPict="0" macro="[0]!Module2AutoFitCellsSafF">
                <anchor moveWithCells="1" sizeWithCells="1">
                  <from>
                    <xdr:col>2</xdr:col>
                    <xdr:colOff>876300</xdr:colOff>
                    <xdr:row>585</xdr:row>
                    <xdr:rowOff>104775</xdr:rowOff>
                  </from>
                  <to>
                    <xdr:col>6</xdr:col>
                    <xdr:colOff>95250</xdr:colOff>
                    <xdr:row>587</xdr:row>
                    <xdr:rowOff>171450</xdr:rowOff>
                  </to>
                </anchor>
              </controlPr>
            </control>
          </mc:Choice>
        </mc:AlternateContent>
        <mc:AlternateContent xmlns:mc="http://schemas.openxmlformats.org/markup-compatibility/2006">
          <mc:Choice Requires="x14">
            <control shapeId="13230" r:id="rId529" name="Drop Down 942">
              <controlPr defaultSize="0" autoLine="0" autoPict="0">
                <anchor moveWithCells="1" sizeWithCells="1">
                  <from>
                    <xdr:col>3</xdr:col>
                    <xdr:colOff>47625</xdr:colOff>
                    <xdr:row>658</xdr:row>
                    <xdr:rowOff>28575</xdr:rowOff>
                  </from>
                  <to>
                    <xdr:col>7</xdr:col>
                    <xdr:colOff>781050</xdr:colOff>
                    <xdr:row>658</xdr:row>
                    <xdr:rowOff>333375</xdr:rowOff>
                  </to>
                </anchor>
              </controlPr>
            </control>
          </mc:Choice>
        </mc:AlternateContent>
        <mc:AlternateContent xmlns:mc="http://schemas.openxmlformats.org/markup-compatibility/2006">
          <mc:Choice Requires="x14">
            <control shapeId="13231" r:id="rId530" name="Drop Down 943">
              <controlPr defaultSize="0" autoLine="0" autoPict="0">
                <anchor moveWithCells="1" sizeWithCells="1">
                  <from>
                    <xdr:col>12</xdr:col>
                    <xdr:colOff>57150</xdr:colOff>
                    <xdr:row>658</xdr:row>
                    <xdr:rowOff>38100</xdr:rowOff>
                  </from>
                  <to>
                    <xdr:col>14</xdr:col>
                    <xdr:colOff>0</xdr:colOff>
                    <xdr:row>658</xdr:row>
                    <xdr:rowOff>447675</xdr:rowOff>
                  </to>
                </anchor>
              </controlPr>
            </control>
          </mc:Choice>
        </mc:AlternateContent>
        <mc:AlternateContent xmlns:mc="http://schemas.openxmlformats.org/markup-compatibility/2006">
          <mc:Choice Requires="x14">
            <control shapeId="13232" r:id="rId531" name="Drop Down 944">
              <controlPr defaultSize="0" autoLine="0" autoPict="0">
                <anchor moveWithCells="1" sizeWithCells="1">
                  <from>
                    <xdr:col>10</xdr:col>
                    <xdr:colOff>38100</xdr:colOff>
                    <xdr:row>658</xdr:row>
                    <xdr:rowOff>38100</xdr:rowOff>
                  </from>
                  <to>
                    <xdr:col>12</xdr:col>
                    <xdr:colOff>0</xdr:colOff>
                    <xdr:row>658</xdr:row>
                    <xdr:rowOff>447675</xdr:rowOff>
                  </to>
                </anchor>
              </controlPr>
            </control>
          </mc:Choice>
        </mc:AlternateContent>
        <mc:AlternateContent xmlns:mc="http://schemas.openxmlformats.org/markup-compatibility/2006">
          <mc:Choice Requires="x14">
            <control shapeId="13233" r:id="rId532" name="Drop Down 945">
              <controlPr defaultSize="0" autoLine="0" autoPict="0">
                <anchor moveWithCells="1" sizeWithCells="1">
                  <from>
                    <xdr:col>3</xdr:col>
                    <xdr:colOff>47625</xdr:colOff>
                    <xdr:row>659</xdr:row>
                    <xdr:rowOff>28575</xdr:rowOff>
                  </from>
                  <to>
                    <xdr:col>7</xdr:col>
                    <xdr:colOff>781050</xdr:colOff>
                    <xdr:row>659</xdr:row>
                    <xdr:rowOff>333375</xdr:rowOff>
                  </to>
                </anchor>
              </controlPr>
            </control>
          </mc:Choice>
        </mc:AlternateContent>
        <mc:AlternateContent xmlns:mc="http://schemas.openxmlformats.org/markup-compatibility/2006">
          <mc:Choice Requires="x14">
            <control shapeId="13234" r:id="rId533" name="Drop Down 946">
              <controlPr defaultSize="0" autoLine="0" autoPict="0">
                <anchor moveWithCells="1" sizeWithCells="1">
                  <from>
                    <xdr:col>12</xdr:col>
                    <xdr:colOff>57150</xdr:colOff>
                    <xdr:row>659</xdr:row>
                    <xdr:rowOff>38100</xdr:rowOff>
                  </from>
                  <to>
                    <xdr:col>14</xdr:col>
                    <xdr:colOff>0</xdr:colOff>
                    <xdr:row>659</xdr:row>
                    <xdr:rowOff>447675</xdr:rowOff>
                  </to>
                </anchor>
              </controlPr>
            </control>
          </mc:Choice>
        </mc:AlternateContent>
        <mc:AlternateContent xmlns:mc="http://schemas.openxmlformats.org/markup-compatibility/2006">
          <mc:Choice Requires="x14">
            <control shapeId="13235" r:id="rId534" name="Drop Down 947">
              <controlPr defaultSize="0" autoLine="0" autoPict="0">
                <anchor moveWithCells="1" sizeWithCells="1">
                  <from>
                    <xdr:col>10</xdr:col>
                    <xdr:colOff>38100</xdr:colOff>
                    <xdr:row>659</xdr:row>
                    <xdr:rowOff>38100</xdr:rowOff>
                  </from>
                  <to>
                    <xdr:col>12</xdr:col>
                    <xdr:colOff>0</xdr:colOff>
                    <xdr:row>659</xdr:row>
                    <xdr:rowOff>447675</xdr:rowOff>
                  </to>
                </anchor>
              </controlPr>
            </control>
          </mc:Choice>
        </mc:AlternateContent>
        <mc:AlternateContent xmlns:mc="http://schemas.openxmlformats.org/markup-compatibility/2006">
          <mc:Choice Requires="x14">
            <control shapeId="13236" r:id="rId535" name="Drop Down 948">
              <controlPr defaultSize="0" autoLine="0" autoPict="0">
                <anchor moveWithCells="1" sizeWithCells="1">
                  <from>
                    <xdr:col>3</xdr:col>
                    <xdr:colOff>47625</xdr:colOff>
                    <xdr:row>660</xdr:row>
                    <xdr:rowOff>28575</xdr:rowOff>
                  </from>
                  <to>
                    <xdr:col>7</xdr:col>
                    <xdr:colOff>781050</xdr:colOff>
                    <xdr:row>660</xdr:row>
                    <xdr:rowOff>333375</xdr:rowOff>
                  </to>
                </anchor>
              </controlPr>
            </control>
          </mc:Choice>
        </mc:AlternateContent>
        <mc:AlternateContent xmlns:mc="http://schemas.openxmlformats.org/markup-compatibility/2006">
          <mc:Choice Requires="x14">
            <control shapeId="13237" r:id="rId536" name="Drop Down 949">
              <controlPr defaultSize="0" autoLine="0" autoPict="0">
                <anchor moveWithCells="1" sizeWithCells="1">
                  <from>
                    <xdr:col>12</xdr:col>
                    <xdr:colOff>57150</xdr:colOff>
                    <xdr:row>660</xdr:row>
                    <xdr:rowOff>38100</xdr:rowOff>
                  </from>
                  <to>
                    <xdr:col>14</xdr:col>
                    <xdr:colOff>0</xdr:colOff>
                    <xdr:row>660</xdr:row>
                    <xdr:rowOff>447675</xdr:rowOff>
                  </to>
                </anchor>
              </controlPr>
            </control>
          </mc:Choice>
        </mc:AlternateContent>
        <mc:AlternateContent xmlns:mc="http://schemas.openxmlformats.org/markup-compatibility/2006">
          <mc:Choice Requires="x14">
            <control shapeId="13238" r:id="rId537" name="Drop Down 950">
              <controlPr defaultSize="0" autoLine="0" autoPict="0">
                <anchor moveWithCells="1" sizeWithCells="1">
                  <from>
                    <xdr:col>10</xdr:col>
                    <xdr:colOff>38100</xdr:colOff>
                    <xdr:row>660</xdr:row>
                    <xdr:rowOff>38100</xdr:rowOff>
                  </from>
                  <to>
                    <xdr:col>12</xdr:col>
                    <xdr:colOff>0</xdr:colOff>
                    <xdr:row>660</xdr:row>
                    <xdr:rowOff>447675</xdr:rowOff>
                  </to>
                </anchor>
              </controlPr>
            </control>
          </mc:Choice>
        </mc:AlternateContent>
        <mc:AlternateContent xmlns:mc="http://schemas.openxmlformats.org/markup-compatibility/2006">
          <mc:Choice Requires="x14">
            <control shapeId="13239" r:id="rId538" name="Drop Down 951">
              <controlPr defaultSize="0" autoLine="0" autoPict="0">
                <anchor moveWithCells="1" sizeWithCells="1">
                  <from>
                    <xdr:col>3</xdr:col>
                    <xdr:colOff>47625</xdr:colOff>
                    <xdr:row>661</xdr:row>
                    <xdr:rowOff>28575</xdr:rowOff>
                  </from>
                  <to>
                    <xdr:col>7</xdr:col>
                    <xdr:colOff>781050</xdr:colOff>
                    <xdr:row>661</xdr:row>
                    <xdr:rowOff>333375</xdr:rowOff>
                  </to>
                </anchor>
              </controlPr>
            </control>
          </mc:Choice>
        </mc:AlternateContent>
        <mc:AlternateContent xmlns:mc="http://schemas.openxmlformats.org/markup-compatibility/2006">
          <mc:Choice Requires="x14">
            <control shapeId="13240" r:id="rId539" name="Drop Down 952">
              <controlPr defaultSize="0" autoLine="0" autoPict="0">
                <anchor moveWithCells="1" sizeWithCells="1">
                  <from>
                    <xdr:col>12</xdr:col>
                    <xdr:colOff>57150</xdr:colOff>
                    <xdr:row>661</xdr:row>
                    <xdr:rowOff>38100</xdr:rowOff>
                  </from>
                  <to>
                    <xdr:col>14</xdr:col>
                    <xdr:colOff>0</xdr:colOff>
                    <xdr:row>661</xdr:row>
                    <xdr:rowOff>447675</xdr:rowOff>
                  </to>
                </anchor>
              </controlPr>
            </control>
          </mc:Choice>
        </mc:AlternateContent>
        <mc:AlternateContent xmlns:mc="http://schemas.openxmlformats.org/markup-compatibility/2006">
          <mc:Choice Requires="x14">
            <control shapeId="13241" r:id="rId540" name="Drop Down 953">
              <controlPr defaultSize="0" autoLine="0" autoPict="0">
                <anchor moveWithCells="1" sizeWithCells="1">
                  <from>
                    <xdr:col>10</xdr:col>
                    <xdr:colOff>38100</xdr:colOff>
                    <xdr:row>661</xdr:row>
                    <xdr:rowOff>38100</xdr:rowOff>
                  </from>
                  <to>
                    <xdr:col>12</xdr:col>
                    <xdr:colOff>0</xdr:colOff>
                    <xdr:row>661</xdr:row>
                    <xdr:rowOff>447675</xdr:rowOff>
                  </to>
                </anchor>
              </controlPr>
            </control>
          </mc:Choice>
        </mc:AlternateContent>
        <mc:AlternateContent xmlns:mc="http://schemas.openxmlformats.org/markup-compatibility/2006">
          <mc:Choice Requires="x14">
            <control shapeId="13242" r:id="rId541" name="Drop Down 954">
              <controlPr defaultSize="0" autoLine="0" autoPict="0">
                <anchor moveWithCells="1" sizeWithCells="1">
                  <from>
                    <xdr:col>3</xdr:col>
                    <xdr:colOff>47625</xdr:colOff>
                    <xdr:row>662</xdr:row>
                    <xdr:rowOff>28575</xdr:rowOff>
                  </from>
                  <to>
                    <xdr:col>7</xdr:col>
                    <xdr:colOff>781050</xdr:colOff>
                    <xdr:row>662</xdr:row>
                    <xdr:rowOff>333375</xdr:rowOff>
                  </to>
                </anchor>
              </controlPr>
            </control>
          </mc:Choice>
        </mc:AlternateContent>
        <mc:AlternateContent xmlns:mc="http://schemas.openxmlformats.org/markup-compatibility/2006">
          <mc:Choice Requires="x14">
            <control shapeId="13243" r:id="rId542" name="Drop Down 955">
              <controlPr defaultSize="0" autoLine="0" autoPict="0">
                <anchor moveWithCells="1" sizeWithCells="1">
                  <from>
                    <xdr:col>12</xdr:col>
                    <xdr:colOff>57150</xdr:colOff>
                    <xdr:row>662</xdr:row>
                    <xdr:rowOff>38100</xdr:rowOff>
                  </from>
                  <to>
                    <xdr:col>14</xdr:col>
                    <xdr:colOff>0</xdr:colOff>
                    <xdr:row>662</xdr:row>
                    <xdr:rowOff>447675</xdr:rowOff>
                  </to>
                </anchor>
              </controlPr>
            </control>
          </mc:Choice>
        </mc:AlternateContent>
        <mc:AlternateContent xmlns:mc="http://schemas.openxmlformats.org/markup-compatibility/2006">
          <mc:Choice Requires="x14">
            <control shapeId="13244" r:id="rId543" name="Drop Down 956">
              <controlPr defaultSize="0" autoLine="0" autoPict="0">
                <anchor moveWithCells="1" sizeWithCells="1">
                  <from>
                    <xdr:col>10</xdr:col>
                    <xdr:colOff>38100</xdr:colOff>
                    <xdr:row>662</xdr:row>
                    <xdr:rowOff>38100</xdr:rowOff>
                  </from>
                  <to>
                    <xdr:col>12</xdr:col>
                    <xdr:colOff>0</xdr:colOff>
                    <xdr:row>662</xdr:row>
                    <xdr:rowOff>447675</xdr:rowOff>
                  </to>
                </anchor>
              </controlPr>
            </control>
          </mc:Choice>
        </mc:AlternateContent>
        <mc:AlternateContent xmlns:mc="http://schemas.openxmlformats.org/markup-compatibility/2006">
          <mc:Choice Requires="x14">
            <control shapeId="13245" r:id="rId544" name="Drop Down 957">
              <controlPr defaultSize="0" autoLine="0" autoPict="0">
                <anchor moveWithCells="1" sizeWithCells="1">
                  <from>
                    <xdr:col>3</xdr:col>
                    <xdr:colOff>47625</xdr:colOff>
                    <xdr:row>663</xdr:row>
                    <xdr:rowOff>28575</xdr:rowOff>
                  </from>
                  <to>
                    <xdr:col>7</xdr:col>
                    <xdr:colOff>781050</xdr:colOff>
                    <xdr:row>663</xdr:row>
                    <xdr:rowOff>333375</xdr:rowOff>
                  </to>
                </anchor>
              </controlPr>
            </control>
          </mc:Choice>
        </mc:AlternateContent>
        <mc:AlternateContent xmlns:mc="http://schemas.openxmlformats.org/markup-compatibility/2006">
          <mc:Choice Requires="x14">
            <control shapeId="13246" r:id="rId545" name="Drop Down 958">
              <controlPr defaultSize="0" autoLine="0" autoPict="0">
                <anchor moveWithCells="1" sizeWithCells="1">
                  <from>
                    <xdr:col>12</xdr:col>
                    <xdr:colOff>57150</xdr:colOff>
                    <xdr:row>663</xdr:row>
                    <xdr:rowOff>38100</xdr:rowOff>
                  </from>
                  <to>
                    <xdr:col>14</xdr:col>
                    <xdr:colOff>0</xdr:colOff>
                    <xdr:row>663</xdr:row>
                    <xdr:rowOff>447675</xdr:rowOff>
                  </to>
                </anchor>
              </controlPr>
            </control>
          </mc:Choice>
        </mc:AlternateContent>
        <mc:AlternateContent xmlns:mc="http://schemas.openxmlformats.org/markup-compatibility/2006">
          <mc:Choice Requires="x14">
            <control shapeId="13247" r:id="rId546" name="Drop Down 959">
              <controlPr defaultSize="0" autoLine="0" autoPict="0">
                <anchor moveWithCells="1" sizeWithCells="1">
                  <from>
                    <xdr:col>10</xdr:col>
                    <xdr:colOff>38100</xdr:colOff>
                    <xdr:row>663</xdr:row>
                    <xdr:rowOff>38100</xdr:rowOff>
                  </from>
                  <to>
                    <xdr:col>12</xdr:col>
                    <xdr:colOff>0</xdr:colOff>
                    <xdr:row>663</xdr:row>
                    <xdr:rowOff>447675</xdr:rowOff>
                  </to>
                </anchor>
              </controlPr>
            </control>
          </mc:Choice>
        </mc:AlternateContent>
        <mc:AlternateContent xmlns:mc="http://schemas.openxmlformats.org/markup-compatibility/2006">
          <mc:Choice Requires="x14">
            <control shapeId="12342" r:id="rId547" name="Button 54">
              <controlPr defaultSize="0" autoFill="0" autoPict="0" macro="[0]!Module2ImportBenefitsRisksSafeguardA">
                <anchor moveWithCells="1" sizeWithCells="1">
                  <from>
                    <xdr:col>2</xdr:col>
                    <xdr:colOff>990600</xdr:colOff>
                    <xdr:row>74</xdr:row>
                    <xdr:rowOff>85725</xdr:rowOff>
                  </from>
                  <to>
                    <xdr:col>9</xdr:col>
                    <xdr:colOff>723900</xdr:colOff>
                    <xdr:row>74</xdr:row>
                    <xdr:rowOff>762000</xdr:rowOff>
                  </to>
                </anchor>
              </controlPr>
            </control>
          </mc:Choice>
        </mc:AlternateContent>
        <mc:AlternateContent xmlns:mc="http://schemas.openxmlformats.org/markup-compatibility/2006">
          <mc:Choice Requires="x14">
            <control shapeId="12289" r:id="rId548" name="Drop Down 1">
              <controlPr defaultSize="0" autoLine="0" autoPict="0">
                <anchor moveWithCells="1" sizeWithCells="1">
                  <from>
                    <xdr:col>3</xdr:col>
                    <xdr:colOff>47625</xdr:colOff>
                    <xdr:row>97</xdr:row>
                    <xdr:rowOff>28575</xdr:rowOff>
                  </from>
                  <to>
                    <xdr:col>7</xdr:col>
                    <xdr:colOff>790575</xdr:colOff>
                    <xdr:row>97</xdr:row>
                    <xdr:rowOff>333375</xdr:rowOff>
                  </to>
                </anchor>
              </controlPr>
            </control>
          </mc:Choice>
        </mc:AlternateContent>
        <mc:AlternateContent xmlns:mc="http://schemas.openxmlformats.org/markup-compatibility/2006">
          <mc:Choice Requires="x14">
            <control shapeId="12290" r:id="rId549" name="Drop Down 2">
              <controlPr defaultSize="0" autoLine="0" autoPict="0">
                <anchor moveWithCells="1" sizeWithCells="1">
                  <from>
                    <xdr:col>3</xdr:col>
                    <xdr:colOff>47625</xdr:colOff>
                    <xdr:row>95</xdr:row>
                    <xdr:rowOff>28575</xdr:rowOff>
                  </from>
                  <to>
                    <xdr:col>7</xdr:col>
                    <xdr:colOff>790575</xdr:colOff>
                    <xdr:row>95</xdr:row>
                    <xdr:rowOff>333375</xdr:rowOff>
                  </to>
                </anchor>
              </controlPr>
            </control>
          </mc:Choice>
        </mc:AlternateContent>
        <mc:AlternateContent xmlns:mc="http://schemas.openxmlformats.org/markup-compatibility/2006">
          <mc:Choice Requires="x14">
            <control shapeId="12291" r:id="rId550" name="Drop Down 3">
              <controlPr defaultSize="0" autoLine="0" autoPict="0">
                <anchor moveWithCells="1" sizeWithCells="1">
                  <from>
                    <xdr:col>3</xdr:col>
                    <xdr:colOff>47625</xdr:colOff>
                    <xdr:row>98</xdr:row>
                    <xdr:rowOff>28575</xdr:rowOff>
                  </from>
                  <to>
                    <xdr:col>7</xdr:col>
                    <xdr:colOff>790575</xdr:colOff>
                    <xdr:row>98</xdr:row>
                    <xdr:rowOff>333375</xdr:rowOff>
                  </to>
                </anchor>
              </controlPr>
            </control>
          </mc:Choice>
        </mc:AlternateContent>
        <mc:AlternateContent xmlns:mc="http://schemas.openxmlformats.org/markup-compatibility/2006">
          <mc:Choice Requires="x14">
            <control shapeId="12292" r:id="rId551" name="Drop Down 4">
              <controlPr defaultSize="0" autoLine="0" autoPict="0">
                <anchor moveWithCells="1" sizeWithCells="1">
                  <from>
                    <xdr:col>3</xdr:col>
                    <xdr:colOff>47625</xdr:colOff>
                    <xdr:row>99</xdr:row>
                    <xdr:rowOff>28575</xdr:rowOff>
                  </from>
                  <to>
                    <xdr:col>7</xdr:col>
                    <xdr:colOff>790575</xdr:colOff>
                    <xdr:row>99</xdr:row>
                    <xdr:rowOff>333375</xdr:rowOff>
                  </to>
                </anchor>
              </controlPr>
            </control>
          </mc:Choice>
        </mc:AlternateContent>
        <mc:AlternateContent xmlns:mc="http://schemas.openxmlformats.org/markup-compatibility/2006">
          <mc:Choice Requires="x14">
            <control shapeId="12293" r:id="rId552" name="Drop Down 5">
              <controlPr defaultSize="0" autoLine="0" autoPict="0">
                <anchor moveWithCells="1" sizeWithCells="1">
                  <from>
                    <xdr:col>3</xdr:col>
                    <xdr:colOff>47625</xdr:colOff>
                    <xdr:row>100</xdr:row>
                    <xdr:rowOff>28575</xdr:rowOff>
                  </from>
                  <to>
                    <xdr:col>7</xdr:col>
                    <xdr:colOff>790575</xdr:colOff>
                    <xdr:row>100</xdr:row>
                    <xdr:rowOff>333375</xdr:rowOff>
                  </to>
                </anchor>
              </controlPr>
            </control>
          </mc:Choice>
        </mc:AlternateContent>
        <mc:AlternateContent xmlns:mc="http://schemas.openxmlformats.org/markup-compatibility/2006">
          <mc:Choice Requires="x14">
            <control shapeId="12294" r:id="rId553" name="Drop Down 6">
              <controlPr defaultSize="0" autoLine="0" autoPict="0">
                <anchor moveWithCells="1" sizeWithCells="1">
                  <from>
                    <xdr:col>3</xdr:col>
                    <xdr:colOff>47625</xdr:colOff>
                    <xdr:row>101</xdr:row>
                    <xdr:rowOff>28575</xdr:rowOff>
                  </from>
                  <to>
                    <xdr:col>7</xdr:col>
                    <xdr:colOff>790575</xdr:colOff>
                    <xdr:row>101</xdr:row>
                    <xdr:rowOff>333375</xdr:rowOff>
                  </to>
                </anchor>
              </controlPr>
            </control>
          </mc:Choice>
        </mc:AlternateContent>
        <mc:AlternateContent xmlns:mc="http://schemas.openxmlformats.org/markup-compatibility/2006">
          <mc:Choice Requires="x14">
            <control shapeId="12295" r:id="rId554" name="Drop Down 7">
              <controlPr defaultSize="0" autoLine="0" autoPict="0">
                <anchor moveWithCells="1" sizeWithCells="1">
                  <from>
                    <xdr:col>3</xdr:col>
                    <xdr:colOff>47625</xdr:colOff>
                    <xdr:row>96</xdr:row>
                    <xdr:rowOff>28575</xdr:rowOff>
                  </from>
                  <to>
                    <xdr:col>7</xdr:col>
                    <xdr:colOff>790575</xdr:colOff>
                    <xdr:row>96</xdr:row>
                    <xdr:rowOff>333375</xdr:rowOff>
                  </to>
                </anchor>
              </controlPr>
            </control>
          </mc:Choice>
        </mc:AlternateContent>
        <mc:AlternateContent xmlns:mc="http://schemas.openxmlformats.org/markup-compatibility/2006">
          <mc:Choice Requires="x14">
            <control shapeId="12329" r:id="rId555" name="Drop Down 41">
              <controlPr defaultSize="0" autoLine="0" autoPict="0">
                <anchor moveWithCells="1" sizeWithCells="1">
                  <from>
                    <xdr:col>12</xdr:col>
                    <xdr:colOff>57150</xdr:colOff>
                    <xdr:row>96</xdr:row>
                    <xdr:rowOff>38100</xdr:rowOff>
                  </from>
                  <to>
                    <xdr:col>14</xdr:col>
                    <xdr:colOff>0</xdr:colOff>
                    <xdr:row>96</xdr:row>
                    <xdr:rowOff>447675</xdr:rowOff>
                  </to>
                </anchor>
              </controlPr>
            </control>
          </mc:Choice>
        </mc:AlternateContent>
        <mc:AlternateContent xmlns:mc="http://schemas.openxmlformats.org/markup-compatibility/2006">
          <mc:Choice Requires="x14">
            <control shapeId="12330" r:id="rId556" name="Drop Down 42">
              <controlPr defaultSize="0" autoLine="0" autoPict="0">
                <anchor moveWithCells="1" sizeWithCells="1">
                  <from>
                    <xdr:col>12</xdr:col>
                    <xdr:colOff>57150</xdr:colOff>
                    <xdr:row>97</xdr:row>
                    <xdr:rowOff>38100</xdr:rowOff>
                  </from>
                  <to>
                    <xdr:col>14</xdr:col>
                    <xdr:colOff>0</xdr:colOff>
                    <xdr:row>97</xdr:row>
                    <xdr:rowOff>447675</xdr:rowOff>
                  </to>
                </anchor>
              </controlPr>
            </control>
          </mc:Choice>
        </mc:AlternateContent>
        <mc:AlternateContent xmlns:mc="http://schemas.openxmlformats.org/markup-compatibility/2006">
          <mc:Choice Requires="x14">
            <control shapeId="12331" r:id="rId557" name="Drop Down 43">
              <controlPr defaultSize="0" autoLine="0" autoPict="0">
                <anchor moveWithCells="1" sizeWithCells="1">
                  <from>
                    <xdr:col>12</xdr:col>
                    <xdr:colOff>57150</xdr:colOff>
                    <xdr:row>98</xdr:row>
                    <xdr:rowOff>38100</xdr:rowOff>
                  </from>
                  <to>
                    <xdr:col>14</xdr:col>
                    <xdr:colOff>0</xdr:colOff>
                    <xdr:row>98</xdr:row>
                    <xdr:rowOff>447675</xdr:rowOff>
                  </to>
                </anchor>
              </controlPr>
            </control>
          </mc:Choice>
        </mc:AlternateContent>
        <mc:AlternateContent xmlns:mc="http://schemas.openxmlformats.org/markup-compatibility/2006">
          <mc:Choice Requires="x14">
            <control shapeId="12332" r:id="rId558" name="Drop Down 44">
              <controlPr defaultSize="0" autoLine="0" autoPict="0">
                <anchor moveWithCells="1" sizeWithCells="1">
                  <from>
                    <xdr:col>12</xdr:col>
                    <xdr:colOff>57150</xdr:colOff>
                    <xdr:row>99</xdr:row>
                    <xdr:rowOff>38100</xdr:rowOff>
                  </from>
                  <to>
                    <xdr:col>14</xdr:col>
                    <xdr:colOff>0</xdr:colOff>
                    <xdr:row>99</xdr:row>
                    <xdr:rowOff>447675</xdr:rowOff>
                  </to>
                </anchor>
              </controlPr>
            </control>
          </mc:Choice>
        </mc:AlternateContent>
        <mc:AlternateContent xmlns:mc="http://schemas.openxmlformats.org/markup-compatibility/2006">
          <mc:Choice Requires="x14">
            <control shapeId="12333" r:id="rId559" name="Drop Down 45">
              <controlPr defaultSize="0" autoLine="0" autoPict="0">
                <anchor moveWithCells="1" sizeWithCells="1">
                  <from>
                    <xdr:col>12</xdr:col>
                    <xdr:colOff>57150</xdr:colOff>
                    <xdr:row>100</xdr:row>
                    <xdr:rowOff>38100</xdr:rowOff>
                  </from>
                  <to>
                    <xdr:col>14</xdr:col>
                    <xdr:colOff>0</xdr:colOff>
                    <xdr:row>100</xdr:row>
                    <xdr:rowOff>447675</xdr:rowOff>
                  </to>
                </anchor>
              </controlPr>
            </control>
          </mc:Choice>
        </mc:AlternateContent>
        <mc:AlternateContent xmlns:mc="http://schemas.openxmlformats.org/markup-compatibility/2006">
          <mc:Choice Requires="x14">
            <control shapeId="12334" r:id="rId560" name="Drop Down 46">
              <controlPr defaultSize="0" autoLine="0" autoPict="0">
                <anchor moveWithCells="1" sizeWithCells="1">
                  <from>
                    <xdr:col>12</xdr:col>
                    <xdr:colOff>57150</xdr:colOff>
                    <xdr:row>101</xdr:row>
                    <xdr:rowOff>38100</xdr:rowOff>
                  </from>
                  <to>
                    <xdr:col>14</xdr:col>
                    <xdr:colOff>0</xdr:colOff>
                    <xdr:row>101</xdr:row>
                    <xdr:rowOff>447675</xdr:rowOff>
                  </to>
                </anchor>
              </controlPr>
            </control>
          </mc:Choice>
        </mc:AlternateContent>
        <mc:AlternateContent xmlns:mc="http://schemas.openxmlformats.org/markup-compatibility/2006">
          <mc:Choice Requires="x14">
            <control shapeId="12350" r:id="rId561" name="Drop Down 62">
              <controlPr defaultSize="0" autoLine="0" autoPict="0">
                <anchor moveWithCells="1" sizeWithCells="1">
                  <from>
                    <xdr:col>10</xdr:col>
                    <xdr:colOff>38100</xdr:colOff>
                    <xdr:row>96</xdr:row>
                    <xdr:rowOff>38100</xdr:rowOff>
                  </from>
                  <to>
                    <xdr:col>12</xdr:col>
                    <xdr:colOff>0</xdr:colOff>
                    <xdr:row>96</xdr:row>
                    <xdr:rowOff>447675</xdr:rowOff>
                  </to>
                </anchor>
              </controlPr>
            </control>
          </mc:Choice>
        </mc:AlternateContent>
        <mc:AlternateContent xmlns:mc="http://schemas.openxmlformats.org/markup-compatibility/2006">
          <mc:Choice Requires="x14">
            <control shapeId="12351" r:id="rId562" name="Drop Down 63">
              <controlPr defaultSize="0" autoLine="0" autoPict="0">
                <anchor moveWithCells="1" sizeWithCells="1">
                  <from>
                    <xdr:col>10</xdr:col>
                    <xdr:colOff>38100</xdr:colOff>
                    <xdr:row>97</xdr:row>
                    <xdr:rowOff>38100</xdr:rowOff>
                  </from>
                  <to>
                    <xdr:col>12</xdr:col>
                    <xdr:colOff>0</xdr:colOff>
                    <xdr:row>97</xdr:row>
                    <xdr:rowOff>447675</xdr:rowOff>
                  </to>
                </anchor>
              </controlPr>
            </control>
          </mc:Choice>
        </mc:AlternateContent>
        <mc:AlternateContent xmlns:mc="http://schemas.openxmlformats.org/markup-compatibility/2006">
          <mc:Choice Requires="x14">
            <control shapeId="12352" r:id="rId563" name="Drop Down 64">
              <controlPr defaultSize="0" autoLine="0" autoPict="0">
                <anchor moveWithCells="1" sizeWithCells="1">
                  <from>
                    <xdr:col>10</xdr:col>
                    <xdr:colOff>38100</xdr:colOff>
                    <xdr:row>98</xdr:row>
                    <xdr:rowOff>38100</xdr:rowOff>
                  </from>
                  <to>
                    <xdr:col>12</xdr:col>
                    <xdr:colOff>0</xdr:colOff>
                    <xdr:row>98</xdr:row>
                    <xdr:rowOff>447675</xdr:rowOff>
                  </to>
                </anchor>
              </controlPr>
            </control>
          </mc:Choice>
        </mc:AlternateContent>
        <mc:AlternateContent xmlns:mc="http://schemas.openxmlformats.org/markup-compatibility/2006">
          <mc:Choice Requires="x14">
            <control shapeId="12353" r:id="rId564" name="Drop Down 65">
              <controlPr defaultSize="0" autoLine="0" autoPict="0">
                <anchor moveWithCells="1" sizeWithCells="1">
                  <from>
                    <xdr:col>10</xdr:col>
                    <xdr:colOff>38100</xdr:colOff>
                    <xdr:row>99</xdr:row>
                    <xdr:rowOff>38100</xdr:rowOff>
                  </from>
                  <to>
                    <xdr:col>12</xdr:col>
                    <xdr:colOff>0</xdr:colOff>
                    <xdr:row>99</xdr:row>
                    <xdr:rowOff>447675</xdr:rowOff>
                  </to>
                </anchor>
              </controlPr>
            </control>
          </mc:Choice>
        </mc:AlternateContent>
        <mc:AlternateContent xmlns:mc="http://schemas.openxmlformats.org/markup-compatibility/2006">
          <mc:Choice Requires="x14">
            <control shapeId="12354" r:id="rId565" name="Drop Down 66">
              <controlPr defaultSize="0" autoLine="0" autoPict="0">
                <anchor moveWithCells="1" sizeWithCells="1">
                  <from>
                    <xdr:col>10</xdr:col>
                    <xdr:colOff>38100</xdr:colOff>
                    <xdr:row>100</xdr:row>
                    <xdr:rowOff>38100</xdr:rowOff>
                  </from>
                  <to>
                    <xdr:col>12</xdr:col>
                    <xdr:colOff>0</xdr:colOff>
                    <xdr:row>100</xdr:row>
                    <xdr:rowOff>447675</xdr:rowOff>
                  </to>
                </anchor>
              </controlPr>
            </control>
          </mc:Choice>
        </mc:AlternateContent>
        <mc:AlternateContent xmlns:mc="http://schemas.openxmlformats.org/markup-compatibility/2006">
          <mc:Choice Requires="x14">
            <control shapeId="12355" r:id="rId566" name="Drop Down 67">
              <controlPr defaultSize="0" autoLine="0" autoPict="0">
                <anchor moveWithCells="1" sizeWithCells="1">
                  <from>
                    <xdr:col>10</xdr:col>
                    <xdr:colOff>38100</xdr:colOff>
                    <xdr:row>101</xdr:row>
                    <xdr:rowOff>38100</xdr:rowOff>
                  </from>
                  <to>
                    <xdr:col>12</xdr:col>
                    <xdr:colOff>0</xdr:colOff>
                    <xdr:row>101</xdr:row>
                    <xdr:rowOff>447675</xdr:rowOff>
                  </to>
                </anchor>
              </controlPr>
            </control>
          </mc:Choice>
        </mc:AlternateContent>
        <mc:AlternateContent xmlns:mc="http://schemas.openxmlformats.org/markup-compatibility/2006">
          <mc:Choice Requires="x14">
            <control shapeId="13018" r:id="rId567" name="Drop Down 730">
              <controlPr defaultSize="0" autoLine="0" autoPict="0">
                <anchor moveWithCells="1" sizeWithCells="1">
                  <from>
                    <xdr:col>3</xdr:col>
                    <xdr:colOff>47625</xdr:colOff>
                    <xdr:row>102</xdr:row>
                    <xdr:rowOff>28575</xdr:rowOff>
                  </from>
                  <to>
                    <xdr:col>7</xdr:col>
                    <xdr:colOff>790575</xdr:colOff>
                    <xdr:row>102</xdr:row>
                    <xdr:rowOff>333375</xdr:rowOff>
                  </to>
                </anchor>
              </controlPr>
            </control>
          </mc:Choice>
        </mc:AlternateContent>
        <mc:AlternateContent xmlns:mc="http://schemas.openxmlformats.org/markup-compatibility/2006">
          <mc:Choice Requires="x14">
            <control shapeId="13019" r:id="rId568" name="Drop Down 731">
              <controlPr defaultSize="0" autoLine="0" autoPict="0">
                <anchor moveWithCells="1" sizeWithCells="1">
                  <from>
                    <xdr:col>12</xdr:col>
                    <xdr:colOff>57150</xdr:colOff>
                    <xdr:row>102</xdr:row>
                    <xdr:rowOff>38100</xdr:rowOff>
                  </from>
                  <to>
                    <xdr:col>14</xdr:col>
                    <xdr:colOff>0</xdr:colOff>
                    <xdr:row>102</xdr:row>
                    <xdr:rowOff>447675</xdr:rowOff>
                  </to>
                </anchor>
              </controlPr>
            </control>
          </mc:Choice>
        </mc:AlternateContent>
        <mc:AlternateContent xmlns:mc="http://schemas.openxmlformats.org/markup-compatibility/2006">
          <mc:Choice Requires="x14">
            <control shapeId="13020" r:id="rId569" name="Drop Down 732">
              <controlPr defaultSize="0" autoLine="0" autoPict="0">
                <anchor moveWithCells="1" sizeWithCells="1">
                  <from>
                    <xdr:col>10</xdr:col>
                    <xdr:colOff>38100</xdr:colOff>
                    <xdr:row>102</xdr:row>
                    <xdr:rowOff>38100</xdr:rowOff>
                  </from>
                  <to>
                    <xdr:col>12</xdr:col>
                    <xdr:colOff>0</xdr:colOff>
                    <xdr:row>102</xdr:row>
                    <xdr:rowOff>447675</xdr:rowOff>
                  </to>
                </anchor>
              </controlPr>
            </control>
          </mc:Choice>
        </mc:AlternateContent>
        <mc:AlternateContent xmlns:mc="http://schemas.openxmlformats.org/markup-compatibility/2006">
          <mc:Choice Requires="x14">
            <control shapeId="13021" r:id="rId570" name="Drop Down 733">
              <controlPr defaultSize="0" autoLine="0" autoPict="0">
                <anchor moveWithCells="1" sizeWithCells="1">
                  <from>
                    <xdr:col>3</xdr:col>
                    <xdr:colOff>47625</xdr:colOff>
                    <xdr:row>105</xdr:row>
                    <xdr:rowOff>28575</xdr:rowOff>
                  </from>
                  <to>
                    <xdr:col>7</xdr:col>
                    <xdr:colOff>790575</xdr:colOff>
                    <xdr:row>105</xdr:row>
                    <xdr:rowOff>333375</xdr:rowOff>
                  </to>
                </anchor>
              </controlPr>
            </control>
          </mc:Choice>
        </mc:AlternateContent>
        <mc:AlternateContent xmlns:mc="http://schemas.openxmlformats.org/markup-compatibility/2006">
          <mc:Choice Requires="x14">
            <control shapeId="13022" r:id="rId571" name="Drop Down 734">
              <controlPr defaultSize="0" autoLine="0" autoPict="0">
                <anchor moveWithCells="1" sizeWithCells="1">
                  <from>
                    <xdr:col>12</xdr:col>
                    <xdr:colOff>57150</xdr:colOff>
                    <xdr:row>105</xdr:row>
                    <xdr:rowOff>38100</xdr:rowOff>
                  </from>
                  <to>
                    <xdr:col>14</xdr:col>
                    <xdr:colOff>0</xdr:colOff>
                    <xdr:row>105</xdr:row>
                    <xdr:rowOff>447675</xdr:rowOff>
                  </to>
                </anchor>
              </controlPr>
            </control>
          </mc:Choice>
        </mc:AlternateContent>
        <mc:AlternateContent xmlns:mc="http://schemas.openxmlformats.org/markup-compatibility/2006">
          <mc:Choice Requires="x14">
            <control shapeId="13023" r:id="rId572" name="Drop Down 735">
              <controlPr defaultSize="0" autoLine="0" autoPict="0">
                <anchor moveWithCells="1" sizeWithCells="1">
                  <from>
                    <xdr:col>10</xdr:col>
                    <xdr:colOff>38100</xdr:colOff>
                    <xdr:row>105</xdr:row>
                    <xdr:rowOff>38100</xdr:rowOff>
                  </from>
                  <to>
                    <xdr:col>12</xdr:col>
                    <xdr:colOff>0</xdr:colOff>
                    <xdr:row>105</xdr:row>
                    <xdr:rowOff>447675</xdr:rowOff>
                  </to>
                </anchor>
              </controlPr>
            </control>
          </mc:Choice>
        </mc:AlternateContent>
        <mc:AlternateContent xmlns:mc="http://schemas.openxmlformats.org/markup-compatibility/2006">
          <mc:Choice Requires="x14">
            <control shapeId="12307" r:id="rId573" name="Drop Down 19">
              <controlPr defaultSize="0" autoLine="0" autoPict="0">
                <anchor moveWithCells="1" sizeWithCells="1">
                  <from>
                    <xdr:col>3</xdr:col>
                    <xdr:colOff>47625</xdr:colOff>
                    <xdr:row>86</xdr:row>
                    <xdr:rowOff>28575</xdr:rowOff>
                  </from>
                  <to>
                    <xdr:col>7</xdr:col>
                    <xdr:colOff>790575</xdr:colOff>
                    <xdr:row>86</xdr:row>
                    <xdr:rowOff>333375</xdr:rowOff>
                  </to>
                </anchor>
              </controlPr>
            </control>
          </mc:Choice>
        </mc:AlternateContent>
        <mc:AlternateContent xmlns:mc="http://schemas.openxmlformats.org/markup-compatibility/2006">
          <mc:Choice Requires="x14">
            <control shapeId="12308" r:id="rId574" name="Drop Down 20">
              <controlPr defaultSize="0" autoLine="0" autoPict="0">
                <anchor moveWithCells="1" sizeWithCells="1">
                  <from>
                    <xdr:col>3</xdr:col>
                    <xdr:colOff>47625</xdr:colOff>
                    <xdr:row>84</xdr:row>
                    <xdr:rowOff>28575</xdr:rowOff>
                  </from>
                  <to>
                    <xdr:col>7</xdr:col>
                    <xdr:colOff>790575</xdr:colOff>
                    <xdr:row>84</xdr:row>
                    <xdr:rowOff>333375</xdr:rowOff>
                  </to>
                </anchor>
              </controlPr>
            </control>
          </mc:Choice>
        </mc:AlternateContent>
        <mc:AlternateContent xmlns:mc="http://schemas.openxmlformats.org/markup-compatibility/2006">
          <mc:Choice Requires="x14">
            <control shapeId="12309" r:id="rId575" name="Drop Down 21">
              <controlPr defaultSize="0" autoLine="0" autoPict="0">
                <anchor moveWithCells="1" sizeWithCells="1">
                  <from>
                    <xdr:col>3</xdr:col>
                    <xdr:colOff>47625</xdr:colOff>
                    <xdr:row>87</xdr:row>
                    <xdr:rowOff>28575</xdr:rowOff>
                  </from>
                  <to>
                    <xdr:col>7</xdr:col>
                    <xdr:colOff>790575</xdr:colOff>
                    <xdr:row>87</xdr:row>
                    <xdr:rowOff>333375</xdr:rowOff>
                  </to>
                </anchor>
              </controlPr>
            </control>
          </mc:Choice>
        </mc:AlternateContent>
        <mc:AlternateContent xmlns:mc="http://schemas.openxmlformats.org/markup-compatibility/2006">
          <mc:Choice Requires="x14">
            <control shapeId="12310" r:id="rId576" name="Drop Down 22">
              <controlPr defaultSize="0" autoLine="0" autoPict="0">
                <anchor moveWithCells="1" sizeWithCells="1">
                  <from>
                    <xdr:col>3</xdr:col>
                    <xdr:colOff>47625</xdr:colOff>
                    <xdr:row>88</xdr:row>
                    <xdr:rowOff>28575</xdr:rowOff>
                  </from>
                  <to>
                    <xdr:col>7</xdr:col>
                    <xdr:colOff>790575</xdr:colOff>
                    <xdr:row>88</xdr:row>
                    <xdr:rowOff>333375</xdr:rowOff>
                  </to>
                </anchor>
              </controlPr>
            </control>
          </mc:Choice>
        </mc:AlternateContent>
        <mc:AlternateContent xmlns:mc="http://schemas.openxmlformats.org/markup-compatibility/2006">
          <mc:Choice Requires="x14">
            <control shapeId="12311" r:id="rId577" name="Drop Down 23">
              <controlPr defaultSize="0" autoLine="0" autoPict="0">
                <anchor moveWithCells="1" sizeWithCells="1">
                  <from>
                    <xdr:col>3</xdr:col>
                    <xdr:colOff>47625</xdr:colOff>
                    <xdr:row>89</xdr:row>
                    <xdr:rowOff>28575</xdr:rowOff>
                  </from>
                  <to>
                    <xdr:col>7</xdr:col>
                    <xdr:colOff>790575</xdr:colOff>
                    <xdr:row>89</xdr:row>
                    <xdr:rowOff>333375</xdr:rowOff>
                  </to>
                </anchor>
              </controlPr>
            </control>
          </mc:Choice>
        </mc:AlternateContent>
        <mc:AlternateContent xmlns:mc="http://schemas.openxmlformats.org/markup-compatibility/2006">
          <mc:Choice Requires="x14">
            <control shapeId="12312" r:id="rId578" name="Drop Down 24">
              <controlPr defaultSize="0" autoLine="0" autoPict="0">
                <anchor moveWithCells="1" sizeWithCells="1">
                  <from>
                    <xdr:col>3</xdr:col>
                    <xdr:colOff>47625</xdr:colOff>
                    <xdr:row>90</xdr:row>
                    <xdr:rowOff>28575</xdr:rowOff>
                  </from>
                  <to>
                    <xdr:col>7</xdr:col>
                    <xdr:colOff>790575</xdr:colOff>
                    <xdr:row>90</xdr:row>
                    <xdr:rowOff>333375</xdr:rowOff>
                  </to>
                </anchor>
              </controlPr>
            </control>
          </mc:Choice>
        </mc:AlternateContent>
        <mc:AlternateContent xmlns:mc="http://schemas.openxmlformats.org/markup-compatibility/2006">
          <mc:Choice Requires="x14">
            <control shapeId="12313" r:id="rId579" name="Drop Down 25">
              <controlPr defaultSize="0" autoLine="0" autoPict="0">
                <anchor moveWithCells="1" sizeWithCells="1">
                  <from>
                    <xdr:col>3</xdr:col>
                    <xdr:colOff>47625</xdr:colOff>
                    <xdr:row>85</xdr:row>
                    <xdr:rowOff>28575</xdr:rowOff>
                  </from>
                  <to>
                    <xdr:col>7</xdr:col>
                    <xdr:colOff>790575</xdr:colOff>
                    <xdr:row>85</xdr:row>
                    <xdr:rowOff>342900</xdr:rowOff>
                  </to>
                </anchor>
              </controlPr>
            </control>
          </mc:Choice>
        </mc:AlternateContent>
        <mc:AlternateContent xmlns:mc="http://schemas.openxmlformats.org/markup-compatibility/2006">
          <mc:Choice Requires="x14">
            <control shapeId="12323" r:id="rId580" name="Drop Down 35">
              <controlPr defaultSize="0" autoLine="0" autoPict="0">
                <anchor moveWithCells="1" sizeWithCells="1">
                  <from>
                    <xdr:col>12</xdr:col>
                    <xdr:colOff>57150</xdr:colOff>
                    <xdr:row>85</xdr:row>
                    <xdr:rowOff>38100</xdr:rowOff>
                  </from>
                  <to>
                    <xdr:col>14</xdr:col>
                    <xdr:colOff>0</xdr:colOff>
                    <xdr:row>85</xdr:row>
                    <xdr:rowOff>447675</xdr:rowOff>
                  </to>
                </anchor>
              </controlPr>
            </control>
          </mc:Choice>
        </mc:AlternateContent>
        <mc:AlternateContent xmlns:mc="http://schemas.openxmlformats.org/markup-compatibility/2006">
          <mc:Choice Requires="x14">
            <control shapeId="12324" r:id="rId581" name="Drop Down 36">
              <controlPr defaultSize="0" autoLine="0" autoPict="0">
                <anchor moveWithCells="1" sizeWithCells="1">
                  <from>
                    <xdr:col>12</xdr:col>
                    <xdr:colOff>57150</xdr:colOff>
                    <xdr:row>86</xdr:row>
                    <xdr:rowOff>38100</xdr:rowOff>
                  </from>
                  <to>
                    <xdr:col>14</xdr:col>
                    <xdr:colOff>0</xdr:colOff>
                    <xdr:row>86</xdr:row>
                    <xdr:rowOff>447675</xdr:rowOff>
                  </to>
                </anchor>
              </controlPr>
            </control>
          </mc:Choice>
        </mc:AlternateContent>
        <mc:AlternateContent xmlns:mc="http://schemas.openxmlformats.org/markup-compatibility/2006">
          <mc:Choice Requires="x14">
            <control shapeId="12325" r:id="rId582" name="Drop Down 37">
              <controlPr defaultSize="0" autoLine="0" autoPict="0">
                <anchor moveWithCells="1" sizeWithCells="1">
                  <from>
                    <xdr:col>12</xdr:col>
                    <xdr:colOff>57150</xdr:colOff>
                    <xdr:row>87</xdr:row>
                    <xdr:rowOff>38100</xdr:rowOff>
                  </from>
                  <to>
                    <xdr:col>14</xdr:col>
                    <xdr:colOff>0</xdr:colOff>
                    <xdr:row>87</xdr:row>
                    <xdr:rowOff>447675</xdr:rowOff>
                  </to>
                </anchor>
              </controlPr>
            </control>
          </mc:Choice>
        </mc:AlternateContent>
        <mc:AlternateContent xmlns:mc="http://schemas.openxmlformats.org/markup-compatibility/2006">
          <mc:Choice Requires="x14">
            <control shapeId="12326" r:id="rId583" name="Drop Down 38">
              <controlPr defaultSize="0" autoLine="0" autoPict="0">
                <anchor moveWithCells="1" sizeWithCells="1">
                  <from>
                    <xdr:col>12</xdr:col>
                    <xdr:colOff>57150</xdr:colOff>
                    <xdr:row>88</xdr:row>
                    <xdr:rowOff>38100</xdr:rowOff>
                  </from>
                  <to>
                    <xdr:col>14</xdr:col>
                    <xdr:colOff>0</xdr:colOff>
                    <xdr:row>88</xdr:row>
                    <xdr:rowOff>447675</xdr:rowOff>
                  </to>
                </anchor>
              </controlPr>
            </control>
          </mc:Choice>
        </mc:AlternateContent>
        <mc:AlternateContent xmlns:mc="http://schemas.openxmlformats.org/markup-compatibility/2006">
          <mc:Choice Requires="x14">
            <control shapeId="12327" r:id="rId584" name="Drop Down 39">
              <controlPr defaultSize="0" autoLine="0" autoPict="0">
                <anchor moveWithCells="1" sizeWithCells="1">
                  <from>
                    <xdr:col>12</xdr:col>
                    <xdr:colOff>57150</xdr:colOff>
                    <xdr:row>89</xdr:row>
                    <xdr:rowOff>38100</xdr:rowOff>
                  </from>
                  <to>
                    <xdr:col>14</xdr:col>
                    <xdr:colOff>0</xdr:colOff>
                    <xdr:row>89</xdr:row>
                    <xdr:rowOff>447675</xdr:rowOff>
                  </to>
                </anchor>
              </controlPr>
            </control>
          </mc:Choice>
        </mc:AlternateContent>
        <mc:AlternateContent xmlns:mc="http://schemas.openxmlformats.org/markup-compatibility/2006">
          <mc:Choice Requires="x14">
            <control shapeId="12328" r:id="rId585" name="Drop Down 40">
              <controlPr defaultSize="0" autoLine="0" autoPict="0">
                <anchor moveWithCells="1" sizeWithCells="1">
                  <from>
                    <xdr:col>12</xdr:col>
                    <xdr:colOff>57150</xdr:colOff>
                    <xdr:row>90</xdr:row>
                    <xdr:rowOff>38100</xdr:rowOff>
                  </from>
                  <to>
                    <xdr:col>14</xdr:col>
                    <xdr:colOff>0</xdr:colOff>
                    <xdr:row>90</xdr:row>
                    <xdr:rowOff>447675</xdr:rowOff>
                  </to>
                </anchor>
              </controlPr>
            </control>
          </mc:Choice>
        </mc:AlternateContent>
        <mc:AlternateContent xmlns:mc="http://schemas.openxmlformats.org/markup-compatibility/2006">
          <mc:Choice Requires="x14">
            <control shapeId="12345" r:id="rId586" name="Drop Down 57">
              <controlPr defaultSize="0" autoLine="0" autoPict="0">
                <anchor moveWithCells="1" sizeWithCells="1">
                  <from>
                    <xdr:col>10</xdr:col>
                    <xdr:colOff>38100</xdr:colOff>
                    <xdr:row>85</xdr:row>
                    <xdr:rowOff>38100</xdr:rowOff>
                  </from>
                  <to>
                    <xdr:col>11</xdr:col>
                    <xdr:colOff>447675</xdr:colOff>
                    <xdr:row>85</xdr:row>
                    <xdr:rowOff>447675</xdr:rowOff>
                  </to>
                </anchor>
              </controlPr>
            </control>
          </mc:Choice>
        </mc:AlternateContent>
        <mc:AlternateContent xmlns:mc="http://schemas.openxmlformats.org/markup-compatibility/2006">
          <mc:Choice Requires="x14">
            <control shapeId="12346" r:id="rId587" name="Drop Down 58">
              <controlPr defaultSize="0" autoLine="0" autoPict="0">
                <anchor moveWithCells="1" sizeWithCells="1">
                  <from>
                    <xdr:col>10</xdr:col>
                    <xdr:colOff>38100</xdr:colOff>
                    <xdr:row>86</xdr:row>
                    <xdr:rowOff>38100</xdr:rowOff>
                  </from>
                  <to>
                    <xdr:col>11</xdr:col>
                    <xdr:colOff>447675</xdr:colOff>
                    <xdr:row>86</xdr:row>
                    <xdr:rowOff>447675</xdr:rowOff>
                  </to>
                </anchor>
              </controlPr>
            </control>
          </mc:Choice>
        </mc:AlternateContent>
        <mc:AlternateContent xmlns:mc="http://schemas.openxmlformats.org/markup-compatibility/2006">
          <mc:Choice Requires="x14">
            <control shapeId="12347" r:id="rId588" name="Drop Down 59">
              <controlPr defaultSize="0" autoLine="0" autoPict="0">
                <anchor moveWithCells="1" sizeWithCells="1">
                  <from>
                    <xdr:col>10</xdr:col>
                    <xdr:colOff>38100</xdr:colOff>
                    <xdr:row>87</xdr:row>
                    <xdr:rowOff>38100</xdr:rowOff>
                  </from>
                  <to>
                    <xdr:col>11</xdr:col>
                    <xdr:colOff>447675</xdr:colOff>
                    <xdr:row>87</xdr:row>
                    <xdr:rowOff>447675</xdr:rowOff>
                  </to>
                </anchor>
              </controlPr>
            </control>
          </mc:Choice>
        </mc:AlternateContent>
        <mc:AlternateContent xmlns:mc="http://schemas.openxmlformats.org/markup-compatibility/2006">
          <mc:Choice Requires="x14">
            <control shapeId="12348" r:id="rId589" name="Drop Down 60">
              <controlPr defaultSize="0" autoLine="0" autoPict="0">
                <anchor moveWithCells="1" sizeWithCells="1">
                  <from>
                    <xdr:col>10</xdr:col>
                    <xdr:colOff>38100</xdr:colOff>
                    <xdr:row>88</xdr:row>
                    <xdr:rowOff>38100</xdr:rowOff>
                  </from>
                  <to>
                    <xdr:col>12</xdr:col>
                    <xdr:colOff>0</xdr:colOff>
                    <xdr:row>88</xdr:row>
                    <xdr:rowOff>447675</xdr:rowOff>
                  </to>
                </anchor>
              </controlPr>
            </control>
          </mc:Choice>
        </mc:AlternateContent>
        <mc:AlternateContent xmlns:mc="http://schemas.openxmlformats.org/markup-compatibility/2006">
          <mc:Choice Requires="x14">
            <control shapeId="12349" r:id="rId590" name="Drop Down 61">
              <controlPr defaultSize="0" autoLine="0" autoPict="0">
                <anchor moveWithCells="1" sizeWithCells="1">
                  <from>
                    <xdr:col>10</xdr:col>
                    <xdr:colOff>38100</xdr:colOff>
                    <xdr:row>90</xdr:row>
                    <xdr:rowOff>38100</xdr:rowOff>
                  </from>
                  <to>
                    <xdr:col>11</xdr:col>
                    <xdr:colOff>447675</xdr:colOff>
                    <xdr:row>90</xdr:row>
                    <xdr:rowOff>447675</xdr:rowOff>
                  </to>
                </anchor>
              </controlPr>
            </control>
          </mc:Choice>
        </mc:AlternateContent>
        <mc:AlternateContent xmlns:mc="http://schemas.openxmlformats.org/markup-compatibility/2006">
          <mc:Choice Requires="x14">
            <control shapeId="12356" r:id="rId591" name="Drop Down 68">
              <controlPr defaultSize="0" autoLine="0" autoPict="0">
                <anchor moveWithCells="1" sizeWithCells="1">
                  <from>
                    <xdr:col>10</xdr:col>
                    <xdr:colOff>38100</xdr:colOff>
                    <xdr:row>89</xdr:row>
                    <xdr:rowOff>38100</xdr:rowOff>
                  </from>
                  <to>
                    <xdr:col>11</xdr:col>
                    <xdr:colOff>447675</xdr:colOff>
                    <xdr:row>89</xdr:row>
                    <xdr:rowOff>447675</xdr:rowOff>
                  </to>
                </anchor>
              </controlPr>
            </control>
          </mc:Choice>
        </mc:AlternateContent>
        <mc:AlternateContent xmlns:mc="http://schemas.openxmlformats.org/markup-compatibility/2006">
          <mc:Choice Requires="x14">
            <control shapeId="13012" r:id="rId592" name="Drop Down 724">
              <controlPr defaultSize="0" autoLine="0" autoPict="0">
                <anchor moveWithCells="1" sizeWithCells="1">
                  <from>
                    <xdr:col>3</xdr:col>
                    <xdr:colOff>47625</xdr:colOff>
                    <xdr:row>91</xdr:row>
                    <xdr:rowOff>28575</xdr:rowOff>
                  </from>
                  <to>
                    <xdr:col>7</xdr:col>
                    <xdr:colOff>790575</xdr:colOff>
                    <xdr:row>91</xdr:row>
                    <xdr:rowOff>333375</xdr:rowOff>
                  </to>
                </anchor>
              </controlPr>
            </control>
          </mc:Choice>
        </mc:AlternateContent>
        <mc:AlternateContent xmlns:mc="http://schemas.openxmlformats.org/markup-compatibility/2006">
          <mc:Choice Requires="x14">
            <control shapeId="13013" r:id="rId593" name="Drop Down 725">
              <controlPr defaultSize="0" autoLine="0" autoPict="0">
                <anchor moveWithCells="1" sizeWithCells="1">
                  <from>
                    <xdr:col>12</xdr:col>
                    <xdr:colOff>57150</xdr:colOff>
                    <xdr:row>91</xdr:row>
                    <xdr:rowOff>38100</xdr:rowOff>
                  </from>
                  <to>
                    <xdr:col>14</xdr:col>
                    <xdr:colOff>0</xdr:colOff>
                    <xdr:row>91</xdr:row>
                    <xdr:rowOff>447675</xdr:rowOff>
                  </to>
                </anchor>
              </controlPr>
            </control>
          </mc:Choice>
        </mc:AlternateContent>
        <mc:AlternateContent xmlns:mc="http://schemas.openxmlformats.org/markup-compatibility/2006">
          <mc:Choice Requires="x14">
            <control shapeId="13014" r:id="rId594" name="Drop Down 726">
              <controlPr defaultSize="0" autoLine="0" autoPict="0">
                <anchor moveWithCells="1" sizeWithCells="1">
                  <from>
                    <xdr:col>10</xdr:col>
                    <xdr:colOff>38100</xdr:colOff>
                    <xdr:row>91</xdr:row>
                    <xdr:rowOff>38100</xdr:rowOff>
                  </from>
                  <to>
                    <xdr:col>11</xdr:col>
                    <xdr:colOff>447675</xdr:colOff>
                    <xdr:row>91</xdr:row>
                    <xdr:rowOff>447675</xdr:rowOff>
                  </to>
                </anchor>
              </controlPr>
            </control>
          </mc:Choice>
        </mc:AlternateContent>
        <mc:AlternateContent xmlns:mc="http://schemas.openxmlformats.org/markup-compatibility/2006">
          <mc:Choice Requires="x14">
            <control shapeId="13015" r:id="rId595" name="Drop Down 727">
              <controlPr defaultSize="0" autoLine="0" autoPict="0">
                <anchor moveWithCells="1" sizeWithCells="1">
                  <from>
                    <xdr:col>3</xdr:col>
                    <xdr:colOff>47625</xdr:colOff>
                    <xdr:row>92</xdr:row>
                    <xdr:rowOff>28575</xdr:rowOff>
                  </from>
                  <to>
                    <xdr:col>7</xdr:col>
                    <xdr:colOff>790575</xdr:colOff>
                    <xdr:row>92</xdr:row>
                    <xdr:rowOff>333375</xdr:rowOff>
                  </to>
                </anchor>
              </controlPr>
            </control>
          </mc:Choice>
        </mc:AlternateContent>
        <mc:AlternateContent xmlns:mc="http://schemas.openxmlformats.org/markup-compatibility/2006">
          <mc:Choice Requires="x14">
            <control shapeId="13016" r:id="rId596" name="Drop Down 728">
              <controlPr defaultSize="0" autoLine="0" autoPict="0">
                <anchor moveWithCells="1" sizeWithCells="1">
                  <from>
                    <xdr:col>12</xdr:col>
                    <xdr:colOff>57150</xdr:colOff>
                    <xdr:row>92</xdr:row>
                    <xdr:rowOff>38100</xdr:rowOff>
                  </from>
                  <to>
                    <xdr:col>14</xdr:col>
                    <xdr:colOff>0</xdr:colOff>
                    <xdr:row>92</xdr:row>
                    <xdr:rowOff>447675</xdr:rowOff>
                  </to>
                </anchor>
              </controlPr>
            </control>
          </mc:Choice>
        </mc:AlternateContent>
        <mc:AlternateContent xmlns:mc="http://schemas.openxmlformats.org/markup-compatibility/2006">
          <mc:Choice Requires="x14">
            <control shapeId="13017" r:id="rId597" name="Drop Down 729">
              <controlPr defaultSize="0" autoLine="0" autoPict="0">
                <anchor moveWithCells="1" sizeWithCells="1">
                  <from>
                    <xdr:col>10</xdr:col>
                    <xdr:colOff>38100</xdr:colOff>
                    <xdr:row>92</xdr:row>
                    <xdr:rowOff>38100</xdr:rowOff>
                  </from>
                  <to>
                    <xdr:col>11</xdr:col>
                    <xdr:colOff>447675</xdr:colOff>
                    <xdr:row>92</xdr:row>
                    <xdr:rowOff>447675</xdr:rowOff>
                  </to>
                </anchor>
              </controlPr>
            </control>
          </mc:Choice>
        </mc:AlternateContent>
        <mc:AlternateContent xmlns:mc="http://schemas.openxmlformats.org/markup-compatibility/2006">
          <mc:Choice Requires="x14">
            <control shapeId="13039" r:id="rId598" name="Drop Down 751">
              <controlPr defaultSize="0" autoLine="0" autoPict="0">
                <anchor moveWithCells="1" sizeWithCells="1">
                  <from>
                    <xdr:col>3</xdr:col>
                    <xdr:colOff>47625</xdr:colOff>
                    <xdr:row>93</xdr:row>
                    <xdr:rowOff>28575</xdr:rowOff>
                  </from>
                  <to>
                    <xdr:col>7</xdr:col>
                    <xdr:colOff>790575</xdr:colOff>
                    <xdr:row>93</xdr:row>
                    <xdr:rowOff>333375</xdr:rowOff>
                  </to>
                </anchor>
              </controlPr>
            </control>
          </mc:Choice>
        </mc:AlternateContent>
        <mc:AlternateContent xmlns:mc="http://schemas.openxmlformats.org/markup-compatibility/2006">
          <mc:Choice Requires="x14">
            <control shapeId="13040" r:id="rId599" name="Drop Down 752">
              <controlPr defaultSize="0" autoLine="0" autoPict="0">
                <anchor moveWithCells="1" sizeWithCells="1">
                  <from>
                    <xdr:col>12</xdr:col>
                    <xdr:colOff>57150</xdr:colOff>
                    <xdr:row>93</xdr:row>
                    <xdr:rowOff>38100</xdr:rowOff>
                  </from>
                  <to>
                    <xdr:col>14</xdr:col>
                    <xdr:colOff>0</xdr:colOff>
                    <xdr:row>93</xdr:row>
                    <xdr:rowOff>447675</xdr:rowOff>
                  </to>
                </anchor>
              </controlPr>
            </control>
          </mc:Choice>
        </mc:AlternateContent>
        <mc:AlternateContent xmlns:mc="http://schemas.openxmlformats.org/markup-compatibility/2006">
          <mc:Choice Requires="x14">
            <control shapeId="13011" r:id="rId600" name="Button 723">
              <controlPr defaultSize="0" print="0" autoFill="0" autoPict="0" macro="[0]!Module2AutoFitCellsSafA">
                <anchor moveWithCells="1" sizeWithCells="1">
                  <from>
                    <xdr:col>3</xdr:col>
                    <xdr:colOff>19050</xdr:colOff>
                    <xdr:row>109</xdr:row>
                    <xdr:rowOff>66675</xdr:rowOff>
                  </from>
                  <to>
                    <xdr:col>6</xdr:col>
                    <xdr:colOff>142875</xdr:colOff>
                    <xdr:row>111</xdr:row>
                    <xdr:rowOff>133350</xdr:rowOff>
                  </to>
                </anchor>
              </controlPr>
            </control>
          </mc:Choice>
        </mc:AlternateContent>
        <mc:AlternateContent xmlns:mc="http://schemas.openxmlformats.org/markup-compatibility/2006">
          <mc:Choice Requires="x14">
            <control shapeId="12391" r:id="rId601" name="Button 103">
              <controlPr defaultSize="0" autoFill="0" autoPict="0" macro="[0]!Module2ImportBenefitsRisksSafeguardB">
                <anchor moveWithCells="1" sizeWithCells="1">
                  <from>
                    <xdr:col>2</xdr:col>
                    <xdr:colOff>990600</xdr:colOff>
                    <xdr:row>166</xdr:row>
                    <xdr:rowOff>85725</xdr:rowOff>
                  </from>
                  <to>
                    <xdr:col>9</xdr:col>
                    <xdr:colOff>723900</xdr:colOff>
                    <xdr:row>166</xdr:row>
                    <xdr:rowOff>762000</xdr:rowOff>
                  </to>
                </anchor>
              </controlPr>
            </control>
          </mc:Choice>
        </mc:AlternateContent>
        <mc:AlternateContent xmlns:mc="http://schemas.openxmlformats.org/markup-compatibility/2006">
          <mc:Choice Requires="x14">
            <control shapeId="12437" r:id="rId602" name="Button 149">
              <controlPr defaultSize="0" autoFill="0" autoPict="0" macro="[0]!Module2ImportBenefitsRisksSafeguardC">
                <anchor moveWithCells="1" sizeWithCells="1">
                  <from>
                    <xdr:col>2</xdr:col>
                    <xdr:colOff>990600</xdr:colOff>
                    <xdr:row>268</xdr:row>
                    <xdr:rowOff>85725</xdr:rowOff>
                  </from>
                  <to>
                    <xdr:col>9</xdr:col>
                    <xdr:colOff>723900</xdr:colOff>
                    <xdr:row>268</xdr:row>
                    <xdr:rowOff>762000</xdr:rowOff>
                  </to>
                </anchor>
              </controlPr>
            </control>
          </mc:Choice>
        </mc:AlternateContent>
        <mc:AlternateContent xmlns:mc="http://schemas.openxmlformats.org/markup-compatibility/2006">
          <mc:Choice Requires="x14">
            <control shapeId="12547" r:id="rId603" name="Button 259">
              <controlPr defaultSize="0" autoFill="0" autoPict="0" macro="[0]!Module2ImportBenefitsRisksSafeguardD">
                <anchor moveWithCells="1" sizeWithCells="1">
                  <from>
                    <xdr:col>2</xdr:col>
                    <xdr:colOff>990600</xdr:colOff>
                    <xdr:row>354</xdr:row>
                    <xdr:rowOff>85725</xdr:rowOff>
                  </from>
                  <to>
                    <xdr:col>9</xdr:col>
                    <xdr:colOff>723900</xdr:colOff>
                    <xdr:row>354</xdr:row>
                    <xdr:rowOff>762000</xdr:rowOff>
                  </to>
                </anchor>
              </controlPr>
            </control>
          </mc:Choice>
        </mc:AlternateContent>
        <mc:AlternateContent xmlns:mc="http://schemas.openxmlformats.org/markup-compatibility/2006">
          <mc:Choice Requires="x14">
            <control shapeId="12609" r:id="rId604" name="Button 321">
              <controlPr defaultSize="0" autoFill="0" autoPict="0" macro="[0]!Module2ImportBenefitsRisksSafeguardE">
                <anchor moveWithCells="1" sizeWithCells="1">
                  <from>
                    <xdr:col>2</xdr:col>
                    <xdr:colOff>990600</xdr:colOff>
                    <xdr:row>461</xdr:row>
                    <xdr:rowOff>85725</xdr:rowOff>
                  </from>
                  <to>
                    <xdr:col>9</xdr:col>
                    <xdr:colOff>723900</xdr:colOff>
                    <xdr:row>461</xdr:row>
                    <xdr:rowOff>762000</xdr:rowOff>
                  </to>
                </anchor>
              </controlPr>
            </control>
          </mc:Choice>
        </mc:AlternateContent>
        <mc:AlternateContent xmlns:mc="http://schemas.openxmlformats.org/markup-compatibility/2006">
          <mc:Choice Requires="x14">
            <control shapeId="12682" r:id="rId605" name="Button 394">
              <controlPr defaultSize="0" autoFill="0" autoPict="0" macro="[0]!Module2ImportBenefitsRisksSafeguardF">
                <anchor moveWithCells="1" sizeWithCells="1">
                  <from>
                    <xdr:col>2</xdr:col>
                    <xdr:colOff>990600</xdr:colOff>
                    <xdr:row>553</xdr:row>
                    <xdr:rowOff>85725</xdr:rowOff>
                  </from>
                  <to>
                    <xdr:col>9</xdr:col>
                    <xdr:colOff>723900</xdr:colOff>
                    <xdr:row>553</xdr:row>
                    <xdr:rowOff>762000</xdr:rowOff>
                  </to>
                </anchor>
              </controlPr>
            </control>
          </mc:Choice>
        </mc:AlternateContent>
        <mc:AlternateContent xmlns:mc="http://schemas.openxmlformats.org/markup-compatibility/2006">
          <mc:Choice Requires="x14">
            <control shapeId="12741" r:id="rId606" name="Button 453">
              <controlPr defaultSize="0" autoFill="0" autoPict="0" macro="[0]!Module2ImportBenefitsRisksSafeguardG">
                <anchor moveWithCells="1" sizeWithCells="1">
                  <from>
                    <xdr:col>2</xdr:col>
                    <xdr:colOff>990600</xdr:colOff>
                    <xdr:row>633</xdr:row>
                    <xdr:rowOff>85725</xdr:rowOff>
                  </from>
                  <to>
                    <xdr:col>9</xdr:col>
                    <xdr:colOff>723900</xdr:colOff>
                    <xdr:row>633</xdr:row>
                    <xdr:rowOff>762000</xdr:rowOff>
                  </to>
                </anchor>
              </controlPr>
            </control>
          </mc:Choice>
        </mc:AlternateContent>
        <mc:AlternateContent xmlns:mc="http://schemas.openxmlformats.org/markup-compatibility/2006">
          <mc:Choice Requires="x14">
            <control shapeId="13248" r:id="rId607" name="Button 960">
              <controlPr defaultSize="0" print="0" autoFill="0" autoPict="0" macro="[0]!Module2AutoFitCellsSafG">
                <anchor moveWithCells="1" sizeWithCells="1">
                  <from>
                    <xdr:col>2</xdr:col>
                    <xdr:colOff>876300</xdr:colOff>
                    <xdr:row>667</xdr:row>
                    <xdr:rowOff>104775</xdr:rowOff>
                  </from>
                  <to>
                    <xdr:col>6</xdr:col>
                    <xdr:colOff>133350</xdr:colOff>
                    <xdr:row>669</xdr:row>
                    <xdr:rowOff>171450</xdr:rowOff>
                  </to>
                </anchor>
              </controlPr>
            </control>
          </mc:Choice>
        </mc:AlternateContent>
        <mc:AlternateContent xmlns:mc="http://schemas.openxmlformats.org/markup-compatibility/2006">
          <mc:Choice Requires="x14">
            <control shapeId="12821" r:id="rId608" name="Group Box 533">
              <controlPr defaultSize="0" autoFill="0" autoPict="0">
                <anchor moveWithCells="1" sizeWithCells="1">
                  <from>
                    <xdr:col>10</xdr:col>
                    <xdr:colOff>9525</xdr:colOff>
                    <xdr:row>67</xdr:row>
                    <xdr:rowOff>238125</xdr:rowOff>
                  </from>
                  <to>
                    <xdr:col>12</xdr:col>
                    <xdr:colOff>428625</xdr:colOff>
                    <xdr:row>69</xdr:row>
                    <xdr:rowOff>9525</xdr:rowOff>
                  </to>
                </anchor>
              </controlPr>
            </control>
          </mc:Choice>
        </mc:AlternateContent>
        <mc:AlternateContent xmlns:mc="http://schemas.openxmlformats.org/markup-compatibility/2006">
          <mc:Choice Requires="x14">
            <control shapeId="13270" r:id="rId609" name="Option Button 982">
              <controlPr defaultSize="0" autoFill="0" autoLine="0" autoPict="0">
                <anchor moveWithCells="1" sizeWithCells="1">
                  <from>
                    <xdr:col>12</xdr:col>
                    <xdr:colOff>142875</xdr:colOff>
                    <xdr:row>62</xdr:row>
                    <xdr:rowOff>57150</xdr:rowOff>
                  </from>
                  <to>
                    <xdr:col>12</xdr:col>
                    <xdr:colOff>304800</xdr:colOff>
                    <xdr:row>62</xdr:row>
                    <xdr:rowOff>171450</xdr:rowOff>
                  </to>
                </anchor>
              </controlPr>
            </control>
          </mc:Choice>
        </mc:AlternateContent>
        <mc:AlternateContent xmlns:mc="http://schemas.openxmlformats.org/markup-compatibility/2006">
          <mc:Choice Requires="x14">
            <control shapeId="13272" r:id="rId610" name="Option Button 984">
              <controlPr defaultSize="0" autoFill="0" autoLine="0" autoPict="0">
                <anchor moveWithCells="1" sizeWithCells="1">
                  <from>
                    <xdr:col>12</xdr:col>
                    <xdr:colOff>142875</xdr:colOff>
                    <xdr:row>63</xdr:row>
                    <xdr:rowOff>104775</xdr:rowOff>
                  </from>
                  <to>
                    <xdr:col>12</xdr:col>
                    <xdr:colOff>304800</xdr:colOff>
                    <xdr:row>63</xdr:row>
                    <xdr:rowOff>485775</xdr:rowOff>
                  </to>
                </anchor>
              </controlPr>
            </control>
          </mc:Choice>
        </mc:AlternateContent>
        <mc:AlternateContent xmlns:mc="http://schemas.openxmlformats.org/markup-compatibility/2006">
          <mc:Choice Requires="x14">
            <control shapeId="13273" r:id="rId611" name="Option Button 985">
              <controlPr defaultSize="0" autoFill="0" autoLine="0" autoPict="0">
                <anchor moveWithCells="1" sizeWithCells="1">
                  <from>
                    <xdr:col>12</xdr:col>
                    <xdr:colOff>142875</xdr:colOff>
                    <xdr:row>64</xdr:row>
                    <xdr:rowOff>85725</xdr:rowOff>
                  </from>
                  <to>
                    <xdr:col>12</xdr:col>
                    <xdr:colOff>304800</xdr:colOff>
                    <xdr:row>64</xdr:row>
                    <xdr:rowOff>257175</xdr:rowOff>
                  </to>
                </anchor>
              </controlPr>
            </control>
          </mc:Choice>
        </mc:AlternateContent>
        <mc:AlternateContent xmlns:mc="http://schemas.openxmlformats.org/markup-compatibility/2006">
          <mc:Choice Requires="x14">
            <control shapeId="13274" r:id="rId612" name="Option Button 986">
              <controlPr defaultSize="0" autoFill="0" autoLine="0" autoPict="0">
                <anchor moveWithCells="1" sizeWithCells="1">
                  <from>
                    <xdr:col>12</xdr:col>
                    <xdr:colOff>142875</xdr:colOff>
                    <xdr:row>65</xdr:row>
                    <xdr:rowOff>85725</xdr:rowOff>
                  </from>
                  <to>
                    <xdr:col>12</xdr:col>
                    <xdr:colOff>304800</xdr:colOff>
                    <xdr:row>65</xdr:row>
                    <xdr:rowOff>257175</xdr:rowOff>
                  </to>
                </anchor>
              </controlPr>
            </control>
          </mc:Choice>
        </mc:AlternateContent>
        <mc:AlternateContent xmlns:mc="http://schemas.openxmlformats.org/markup-compatibility/2006">
          <mc:Choice Requires="x14">
            <control shapeId="13276" r:id="rId613" name="Option Button 988">
              <controlPr defaultSize="0" autoFill="0" autoLine="0" autoPict="0">
                <anchor moveWithCells="1" sizeWithCells="1">
                  <from>
                    <xdr:col>12</xdr:col>
                    <xdr:colOff>142875</xdr:colOff>
                    <xdr:row>71</xdr:row>
                    <xdr:rowOff>47625</xdr:rowOff>
                  </from>
                  <to>
                    <xdr:col>12</xdr:col>
                    <xdr:colOff>304800</xdr:colOff>
                    <xdr:row>71</xdr:row>
                    <xdr:rowOff>295275</xdr:rowOff>
                  </to>
                </anchor>
              </controlPr>
            </control>
          </mc:Choice>
        </mc:AlternateContent>
        <mc:AlternateContent xmlns:mc="http://schemas.openxmlformats.org/markup-compatibility/2006">
          <mc:Choice Requires="x14">
            <control shapeId="13277" r:id="rId614" name="Option Button 989">
              <controlPr defaultSize="0" autoFill="0" autoLine="0" autoPict="0">
                <anchor moveWithCells="1" sizeWithCells="1">
                  <from>
                    <xdr:col>10</xdr:col>
                    <xdr:colOff>104775</xdr:colOff>
                    <xdr:row>69</xdr:row>
                    <xdr:rowOff>76200</xdr:rowOff>
                  </from>
                  <to>
                    <xdr:col>10</xdr:col>
                    <xdr:colOff>266700</xdr:colOff>
                    <xdr:row>69</xdr:row>
                    <xdr:rowOff>323850</xdr:rowOff>
                  </to>
                </anchor>
              </controlPr>
            </control>
          </mc:Choice>
        </mc:AlternateContent>
        <mc:AlternateContent xmlns:mc="http://schemas.openxmlformats.org/markup-compatibility/2006">
          <mc:Choice Requires="x14">
            <control shapeId="13278" r:id="rId615" name="Option Button 990">
              <controlPr defaultSize="0" autoFill="0" autoLine="0" autoPict="0">
                <anchor moveWithCells="1" sizeWithCells="1">
                  <from>
                    <xdr:col>11</xdr:col>
                    <xdr:colOff>95250</xdr:colOff>
                    <xdr:row>69</xdr:row>
                    <xdr:rowOff>76200</xdr:rowOff>
                  </from>
                  <to>
                    <xdr:col>11</xdr:col>
                    <xdr:colOff>266700</xdr:colOff>
                    <xdr:row>69</xdr:row>
                    <xdr:rowOff>323850</xdr:rowOff>
                  </to>
                </anchor>
              </controlPr>
            </control>
          </mc:Choice>
        </mc:AlternateContent>
        <mc:AlternateContent xmlns:mc="http://schemas.openxmlformats.org/markup-compatibility/2006">
          <mc:Choice Requires="x14">
            <control shapeId="13279" r:id="rId616" name="Option Button 991">
              <controlPr defaultSize="0" autoFill="0" autoLine="0" autoPict="0">
                <anchor moveWithCells="1" sizeWithCells="1">
                  <from>
                    <xdr:col>12</xdr:col>
                    <xdr:colOff>142875</xdr:colOff>
                    <xdr:row>69</xdr:row>
                    <xdr:rowOff>76200</xdr:rowOff>
                  </from>
                  <to>
                    <xdr:col>12</xdr:col>
                    <xdr:colOff>304800</xdr:colOff>
                    <xdr:row>69</xdr:row>
                    <xdr:rowOff>323850</xdr:rowOff>
                  </to>
                </anchor>
              </controlPr>
            </control>
          </mc:Choice>
        </mc:AlternateContent>
        <mc:AlternateContent xmlns:mc="http://schemas.openxmlformats.org/markup-compatibility/2006">
          <mc:Choice Requires="x14">
            <control shapeId="13280" r:id="rId617" name="Group Box 992">
              <controlPr defaultSize="0" autoFill="0" autoPict="0">
                <anchor moveWithCells="1" sizeWithCells="1">
                  <from>
                    <xdr:col>10</xdr:col>
                    <xdr:colOff>9525</xdr:colOff>
                    <xdr:row>69</xdr:row>
                    <xdr:rowOff>0</xdr:rowOff>
                  </from>
                  <to>
                    <xdr:col>12</xdr:col>
                    <xdr:colOff>428625</xdr:colOff>
                    <xdr:row>70</xdr:row>
                    <xdr:rowOff>9525</xdr:rowOff>
                  </to>
                </anchor>
              </controlPr>
            </control>
          </mc:Choice>
        </mc:AlternateContent>
        <mc:AlternateContent xmlns:mc="http://schemas.openxmlformats.org/markup-compatibility/2006">
          <mc:Choice Requires="x14">
            <control shapeId="13283" r:id="rId618" name="Option Button 995">
              <controlPr defaultSize="0" autoFill="0" autoLine="0" autoPict="0">
                <anchor moveWithCells="1" sizeWithCells="1">
                  <from>
                    <xdr:col>12</xdr:col>
                    <xdr:colOff>133350</xdr:colOff>
                    <xdr:row>163</xdr:row>
                    <xdr:rowOff>133350</xdr:rowOff>
                  </from>
                  <to>
                    <xdr:col>12</xdr:col>
                    <xdr:colOff>285750</xdr:colOff>
                    <xdr:row>163</xdr:row>
                    <xdr:rowOff>381000</xdr:rowOff>
                  </to>
                </anchor>
              </controlPr>
            </control>
          </mc:Choice>
        </mc:AlternateContent>
        <mc:AlternateContent xmlns:mc="http://schemas.openxmlformats.org/markup-compatibility/2006">
          <mc:Choice Requires="x14">
            <control shapeId="13284" r:id="rId619" name="Option Button 996">
              <controlPr defaultSize="0" autoFill="0" autoLine="0" autoPict="0">
                <anchor moveWithCells="1" sizeWithCells="1">
                  <from>
                    <xdr:col>12</xdr:col>
                    <xdr:colOff>123825</xdr:colOff>
                    <xdr:row>256</xdr:row>
                    <xdr:rowOff>133350</xdr:rowOff>
                  </from>
                  <to>
                    <xdr:col>12</xdr:col>
                    <xdr:colOff>285750</xdr:colOff>
                    <xdr:row>256</xdr:row>
                    <xdr:rowOff>390525</xdr:rowOff>
                  </to>
                </anchor>
              </controlPr>
            </control>
          </mc:Choice>
        </mc:AlternateContent>
        <mc:AlternateContent xmlns:mc="http://schemas.openxmlformats.org/markup-compatibility/2006">
          <mc:Choice Requires="x14">
            <control shapeId="13285" r:id="rId620" name="Option Button 997">
              <controlPr defaultSize="0" autoFill="0" autoLine="0" autoPict="0">
                <anchor moveWithCells="1" sizeWithCells="1">
                  <from>
                    <xdr:col>12</xdr:col>
                    <xdr:colOff>133350</xdr:colOff>
                    <xdr:row>257</xdr:row>
                    <xdr:rowOff>95250</xdr:rowOff>
                  </from>
                  <to>
                    <xdr:col>12</xdr:col>
                    <xdr:colOff>285750</xdr:colOff>
                    <xdr:row>257</xdr:row>
                    <xdr:rowOff>266700</xdr:rowOff>
                  </to>
                </anchor>
              </controlPr>
            </control>
          </mc:Choice>
        </mc:AlternateContent>
        <mc:AlternateContent xmlns:mc="http://schemas.openxmlformats.org/markup-compatibility/2006">
          <mc:Choice Requires="x14">
            <control shapeId="13286" r:id="rId621" name="Option Button 998">
              <controlPr defaultSize="0" autoFill="0" autoLine="0" autoPict="0">
                <anchor moveWithCells="1" sizeWithCells="1">
                  <from>
                    <xdr:col>12</xdr:col>
                    <xdr:colOff>133350</xdr:colOff>
                    <xdr:row>258</xdr:row>
                    <xdr:rowOff>133350</xdr:rowOff>
                  </from>
                  <to>
                    <xdr:col>12</xdr:col>
                    <xdr:colOff>285750</xdr:colOff>
                    <xdr:row>258</xdr:row>
                    <xdr:rowOff>400050</xdr:rowOff>
                  </to>
                </anchor>
              </controlPr>
            </control>
          </mc:Choice>
        </mc:AlternateContent>
        <mc:AlternateContent xmlns:mc="http://schemas.openxmlformats.org/markup-compatibility/2006">
          <mc:Choice Requires="x14">
            <control shapeId="13287" r:id="rId622" name="Option Button 999">
              <controlPr defaultSize="0" autoFill="0" autoLine="0" autoPict="0">
                <anchor moveWithCells="1" sizeWithCells="1">
                  <from>
                    <xdr:col>12</xdr:col>
                    <xdr:colOff>133350</xdr:colOff>
                    <xdr:row>259</xdr:row>
                    <xdr:rowOff>133350</xdr:rowOff>
                  </from>
                  <to>
                    <xdr:col>12</xdr:col>
                    <xdr:colOff>285750</xdr:colOff>
                    <xdr:row>259</xdr:row>
                    <xdr:rowOff>390525</xdr:rowOff>
                  </to>
                </anchor>
              </controlPr>
            </control>
          </mc:Choice>
        </mc:AlternateContent>
        <mc:AlternateContent xmlns:mc="http://schemas.openxmlformats.org/markup-compatibility/2006">
          <mc:Choice Requires="x14">
            <control shapeId="13288" r:id="rId623" name="Option Button 1000">
              <controlPr defaultSize="0" autoFill="0" autoLine="0" autoPict="0">
                <anchor moveWithCells="1" sizeWithCells="1">
                  <from>
                    <xdr:col>12</xdr:col>
                    <xdr:colOff>133350</xdr:colOff>
                    <xdr:row>260</xdr:row>
                    <xdr:rowOff>85725</xdr:rowOff>
                  </from>
                  <to>
                    <xdr:col>12</xdr:col>
                    <xdr:colOff>285750</xdr:colOff>
                    <xdr:row>260</xdr:row>
                    <xdr:rowOff>257175</xdr:rowOff>
                  </to>
                </anchor>
              </controlPr>
            </control>
          </mc:Choice>
        </mc:AlternateContent>
        <mc:AlternateContent xmlns:mc="http://schemas.openxmlformats.org/markup-compatibility/2006">
          <mc:Choice Requires="x14">
            <control shapeId="13289" r:id="rId624" name="Option Button 1001">
              <controlPr defaultSize="0" autoFill="0" autoLine="0" autoPict="0">
                <anchor moveWithCells="1" sizeWithCells="1">
                  <from>
                    <xdr:col>12</xdr:col>
                    <xdr:colOff>133350</xdr:colOff>
                    <xdr:row>261</xdr:row>
                    <xdr:rowOff>85725</xdr:rowOff>
                  </from>
                  <to>
                    <xdr:col>12</xdr:col>
                    <xdr:colOff>285750</xdr:colOff>
                    <xdr:row>261</xdr:row>
                    <xdr:rowOff>257175</xdr:rowOff>
                  </to>
                </anchor>
              </controlPr>
            </control>
          </mc:Choice>
        </mc:AlternateContent>
        <mc:AlternateContent xmlns:mc="http://schemas.openxmlformats.org/markup-compatibility/2006">
          <mc:Choice Requires="x14">
            <control shapeId="13290" r:id="rId625" name="Option Button 1002">
              <controlPr defaultSize="0" autoFill="0" autoLine="0" autoPict="0">
                <anchor moveWithCells="1" sizeWithCells="1">
                  <from>
                    <xdr:col>12</xdr:col>
                    <xdr:colOff>133350</xdr:colOff>
                    <xdr:row>262</xdr:row>
                    <xdr:rowOff>85725</xdr:rowOff>
                  </from>
                  <to>
                    <xdr:col>12</xdr:col>
                    <xdr:colOff>285750</xdr:colOff>
                    <xdr:row>262</xdr:row>
                    <xdr:rowOff>257175</xdr:rowOff>
                  </to>
                </anchor>
              </controlPr>
            </control>
          </mc:Choice>
        </mc:AlternateContent>
        <mc:AlternateContent xmlns:mc="http://schemas.openxmlformats.org/markup-compatibility/2006">
          <mc:Choice Requires="x14">
            <control shapeId="13291" r:id="rId626" name="Option Button 1003">
              <controlPr defaultSize="0" autoFill="0" autoLine="0" autoPict="0">
                <anchor moveWithCells="1" sizeWithCells="1">
                  <from>
                    <xdr:col>12</xdr:col>
                    <xdr:colOff>133350</xdr:colOff>
                    <xdr:row>263</xdr:row>
                    <xdr:rowOff>123825</xdr:rowOff>
                  </from>
                  <to>
                    <xdr:col>12</xdr:col>
                    <xdr:colOff>285750</xdr:colOff>
                    <xdr:row>263</xdr:row>
                    <xdr:rowOff>390525</xdr:rowOff>
                  </to>
                </anchor>
              </controlPr>
            </control>
          </mc:Choice>
        </mc:AlternateContent>
        <mc:AlternateContent xmlns:mc="http://schemas.openxmlformats.org/markup-compatibility/2006">
          <mc:Choice Requires="x14">
            <control shapeId="13292" r:id="rId627" name="Option Button 1004">
              <controlPr defaultSize="0" autoFill="0" autoLine="0" autoPict="0">
                <anchor moveWithCells="1" sizeWithCells="1">
                  <from>
                    <xdr:col>12</xdr:col>
                    <xdr:colOff>133350</xdr:colOff>
                    <xdr:row>264</xdr:row>
                    <xdr:rowOff>76200</xdr:rowOff>
                  </from>
                  <to>
                    <xdr:col>12</xdr:col>
                    <xdr:colOff>285750</xdr:colOff>
                    <xdr:row>264</xdr:row>
                    <xdr:rowOff>257175</xdr:rowOff>
                  </to>
                </anchor>
              </controlPr>
            </control>
          </mc:Choice>
        </mc:AlternateContent>
        <mc:AlternateContent xmlns:mc="http://schemas.openxmlformats.org/markup-compatibility/2006">
          <mc:Choice Requires="x14">
            <control shapeId="13294" r:id="rId628" name="Option Button 1006">
              <controlPr defaultSize="0" autoFill="0" autoLine="0" autoPict="0">
                <anchor moveWithCells="1" sizeWithCells="1">
                  <from>
                    <xdr:col>12</xdr:col>
                    <xdr:colOff>133350</xdr:colOff>
                    <xdr:row>265</xdr:row>
                    <xdr:rowOff>76200</xdr:rowOff>
                  </from>
                  <to>
                    <xdr:col>12</xdr:col>
                    <xdr:colOff>285750</xdr:colOff>
                    <xdr:row>265</xdr:row>
                    <xdr:rowOff>238125</xdr:rowOff>
                  </to>
                </anchor>
              </controlPr>
            </control>
          </mc:Choice>
        </mc:AlternateContent>
        <mc:AlternateContent xmlns:mc="http://schemas.openxmlformats.org/markup-compatibility/2006">
          <mc:Choice Requires="x14">
            <control shapeId="13300" r:id="rId629" name="Option Button 1012">
              <controlPr defaultSize="0" autoFill="0" autoLine="0" autoPict="0">
                <anchor moveWithCells="1" sizeWithCells="1">
                  <from>
                    <xdr:col>12</xdr:col>
                    <xdr:colOff>114300</xdr:colOff>
                    <xdr:row>344</xdr:row>
                    <xdr:rowOff>85725</xdr:rowOff>
                  </from>
                  <to>
                    <xdr:col>12</xdr:col>
                    <xdr:colOff>276225</xdr:colOff>
                    <xdr:row>344</xdr:row>
                    <xdr:rowOff>266700</xdr:rowOff>
                  </to>
                </anchor>
              </controlPr>
            </control>
          </mc:Choice>
        </mc:AlternateContent>
        <mc:AlternateContent xmlns:mc="http://schemas.openxmlformats.org/markup-compatibility/2006">
          <mc:Choice Requires="x14">
            <control shapeId="13301" r:id="rId630" name="Option Button 1013">
              <controlPr defaultSize="0" autoFill="0" autoLine="0" autoPict="0">
                <anchor moveWithCells="1" sizeWithCells="1">
                  <from>
                    <xdr:col>12</xdr:col>
                    <xdr:colOff>114300</xdr:colOff>
                    <xdr:row>345</xdr:row>
                    <xdr:rowOff>85725</xdr:rowOff>
                  </from>
                  <to>
                    <xdr:col>12</xdr:col>
                    <xdr:colOff>276225</xdr:colOff>
                    <xdr:row>345</xdr:row>
                    <xdr:rowOff>266700</xdr:rowOff>
                  </to>
                </anchor>
              </controlPr>
            </control>
          </mc:Choice>
        </mc:AlternateContent>
        <mc:AlternateContent xmlns:mc="http://schemas.openxmlformats.org/markup-compatibility/2006">
          <mc:Choice Requires="x14">
            <control shapeId="13302" r:id="rId631" name="Option Button 1014">
              <controlPr defaultSize="0" autoFill="0" autoLine="0" autoPict="0">
                <anchor moveWithCells="1" sizeWithCells="1">
                  <from>
                    <xdr:col>12</xdr:col>
                    <xdr:colOff>114300</xdr:colOff>
                    <xdr:row>346</xdr:row>
                    <xdr:rowOff>133350</xdr:rowOff>
                  </from>
                  <to>
                    <xdr:col>12</xdr:col>
                    <xdr:colOff>276225</xdr:colOff>
                    <xdr:row>346</xdr:row>
                    <xdr:rowOff>390525</xdr:rowOff>
                  </to>
                </anchor>
              </controlPr>
            </control>
          </mc:Choice>
        </mc:AlternateContent>
        <mc:AlternateContent xmlns:mc="http://schemas.openxmlformats.org/markup-compatibility/2006">
          <mc:Choice Requires="x14">
            <control shapeId="13303" r:id="rId632" name="Option Button 1015">
              <controlPr defaultSize="0" autoFill="0" autoLine="0" autoPict="0">
                <anchor moveWithCells="1" sizeWithCells="1">
                  <from>
                    <xdr:col>12</xdr:col>
                    <xdr:colOff>114300</xdr:colOff>
                    <xdr:row>347</xdr:row>
                    <xdr:rowOff>133350</xdr:rowOff>
                  </from>
                  <to>
                    <xdr:col>12</xdr:col>
                    <xdr:colOff>276225</xdr:colOff>
                    <xdr:row>347</xdr:row>
                    <xdr:rowOff>390525</xdr:rowOff>
                  </to>
                </anchor>
              </controlPr>
            </control>
          </mc:Choice>
        </mc:AlternateContent>
        <mc:AlternateContent xmlns:mc="http://schemas.openxmlformats.org/markup-compatibility/2006">
          <mc:Choice Requires="x14">
            <control shapeId="13304" r:id="rId633" name="Option Button 1016">
              <controlPr defaultSize="0" autoFill="0" autoLine="0" autoPict="0">
                <anchor moveWithCells="1" sizeWithCells="1">
                  <from>
                    <xdr:col>12</xdr:col>
                    <xdr:colOff>114300</xdr:colOff>
                    <xdr:row>348</xdr:row>
                    <xdr:rowOff>85725</xdr:rowOff>
                  </from>
                  <to>
                    <xdr:col>12</xdr:col>
                    <xdr:colOff>276225</xdr:colOff>
                    <xdr:row>348</xdr:row>
                    <xdr:rowOff>257175</xdr:rowOff>
                  </to>
                </anchor>
              </controlPr>
            </control>
          </mc:Choice>
        </mc:AlternateContent>
        <mc:AlternateContent xmlns:mc="http://schemas.openxmlformats.org/markup-compatibility/2006">
          <mc:Choice Requires="x14">
            <control shapeId="13305" r:id="rId634" name="Option Button 1017">
              <controlPr defaultSize="0" autoFill="0" autoLine="0" autoPict="0">
                <anchor moveWithCells="1" sizeWithCells="1">
                  <from>
                    <xdr:col>12</xdr:col>
                    <xdr:colOff>114300</xdr:colOff>
                    <xdr:row>349</xdr:row>
                    <xdr:rowOff>85725</xdr:rowOff>
                  </from>
                  <to>
                    <xdr:col>12</xdr:col>
                    <xdr:colOff>276225</xdr:colOff>
                    <xdr:row>349</xdr:row>
                    <xdr:rowOff>266700</xdr:rowOff>
                  </to>
                </anchor>
              </controlPr>
            </control>
          </mc:Choice>
        </mc:AlternateContent>
        <mc:AlternateContent xmlns:mc="http://schemas.openxmlformats.org/markup-compatibility/2006">
          <mc:Choice Requires="x14">
            <control shapeId="13306" r:id="rId635" name="Option Button 1018">
              <controlPr defaultSize="0" autoFill="0" autoLine="0" autoPict="0">
                <anchor moveWithCells="1" sizeWithCells="1">
                  <from>
                    <xdr:col>12</xdr:col>
                    <xdr:colOff>114300</xdr:colOff>
                    <xdr:row>351</xdr:row>
                    <xdr:rowOff>76200</xdr:rowOff>
                  </from>
                  <to>
                    <xdr:col>12</xdr:col>
                    <xdr:colOff>276225</xdr:colOff>
                    <xdr:row>351</xdr:row>
                    <xdr:rowOff>257175</xdr:rowOff>
                  </to>
                </anchor>
              </controlPr>
            </control>
          </mc:Choice>
        </mc:AlternateContent>
        <mc:AlternateContent xmlns:mc="http://schemas.openxmlformats.org/markup-compatibility/2006">
          <mc:Choice Requires="x14">
            <control shapeId="13307" r:id="rId636" name="Option Button 1019">
              <controlPr defaultSize="0" autoFill="0" autoLine="0" autoPict="0">
                <anchor moveWithCells="1" sizeWithCells="1">
                  <from>
                    <xdr:col>12</xdr:col>
                    <xdr:colOff>114300</xdr:colOff>
                    <xdr:row>436</xdr:row>
                    <xdr:rowOff>57150</xdr:rowOff>
                  </from>
                  <to>
                    <xdr:col>12</xdr:col>
                    <xdr:colOff>342900</xdr:colOff>
                    <xdr:row>436</xdr:row>
                    <xdr:rowOff>180975</xdr:rowOff>
                  </to>
                </anchor>
              </controlPr>
            </control>
          </mc:Choice>
        </mc:AlternateContent>
        <mc:AlternateContent xmlns:mc="http://schemas.openxmlformats.org/markup-compatibility/2006">
          <mc:Choice Requires="x14">
            <control shapeId="13308" r:id="rId637" name="Option Button 1020">
              <controlPr defaultSize="0" autoFill="0" autoLine="0" autoPict="0">
                <anchor moveWithCells="1" sizeWithCells="1">
                  <from>
                    <xdr:col>12</xdr:col>
                    <xdr:colOff>114300</xdr:colOff>
                    <xdr:row>437</xdr:row>
                    <xdr:rowOff>95250</xdr:rowOff>
                  </from>
                  <to>
                    <xdr:col>12</xdr:col>
                    <xdr:colOff>266700</xdr:colOff>
                    <xdr:row>437</xdr:row>
                    <xdr:rowOff>266700</xdr:rowOff>
                  </to>
                </anchor>
              </controlPr>
            </control>
          </mc:Choice>
        </mc:AlternateContent>
        <mc:AlternateContent xmlns:mc="http://schemas.openxmlformats.org/markup-compatibility/2006">
          <mc:Choice Requires="x14">
            <control shapeId="13309" r:id="rId638" name="Option Button 1021">
              <controlPr defaultSize="0" autoFill="0" autoLine="0" autoPict="0">
                <anchor moveWithCells="1" sizeWithCells="1">
                  <from>
                    <xdr:col>12</xdr:col>
                    <xdr:colOff>114300</xdr:colOff>
                    <xdr:row>439</xdr:row>
                    <xdr:rowOff>95250</xdr:rowOff>
                  </from>
                  <to>
                    <xdr:col>12</xdr:col>
                    <xdr:colOff>266700</xdr:colOff>
                    <xdr:row>439</xdr:row>
                    <xdr:rowOff>276225</xdr:rowOff>
                  </to>
                </anchor>
              </controlPr>
            </control>
          </mc:Choice>
        </mc:AlternateContent>
        <mc:AlternateContent xmlns:mc="http://schemas.openxmlformats.org/markup-compatibility/2006">
          <mc:Choice Requires="x14">
            <control shapeId="13310" r:id="rId639" name="Option Button 1022">
              <controlPr defaultSize="0" autoFill="0" autoLine="0" autoPict="0">
                <anchor moveWithCells="1" sizeWithCells="1">
                  <from>
                    <xdr:col>12</xdr:col>
                    <xdr:colOff>114300</xdr:colOff>
                    <xdr:row>440</xdr:row>
                    <xdr:rowOff>142875</xdr:rowOff>
                  </from>
                  <to>
                    <xdr:col>12</xdr:col>
                    <xdr:colOff>266700</xdr:colOff>
                    <xdr:row>440</xdr:row>
                    <xdr:rowOff>400050</xdr:rowOff>
                  </to>
                </anchor>
              </controlPr>
            </control>
          </mc:Choice>
        </mc:AlternateContent>
        <mc:AlternateContent xmlns:mc="http://schemas.openxmlformats.org/markup-compatibility/2006">
          <mc:Choice Requires="x14">
            <control shapeId="13311" r:id="rId640" name="Option Button 1023">
              <controlPr defaultSize="0" autoFill="0" autoLine="0" autoPict="0">
                <anchor moveWithCells="1" sizeWithCells="1">
                  <from>
                    <xdr:col>12</xdr:col>
                    <xdr:colOff>114300</xdr:colOff>
                    <xdr:row>442</xdr:row>
                    <xdr:rowOff>76200</xdr:rowOff>
                  </from>
                  <to>
                    <xdr:col>12</xdr:col>
                    <xdr:colOff>266700</xdr:colOff>
                    <xdr:row>442</xdr:row>
                    <xdr:rowOff>247650</xdr:rowOff>
                  </to>
                </anchor>
              </controlPr>
            </control>
          </mc:Choice>
        </mc:AlternateContent>
        <mc:AlternateContent xmlns:mc="http://schemas.openxmlformats.org/markup-compatibility/2006">
          <mc:Choice Requires="x14">
            <control shapeId="15360" r:id="rId641" name="Option Button 1024">
              <controlPr defaultSize="0" autoFill="0" autoLine="0" autoPict="0">
                <anchor moveWithCells="1" sizeWithCells="1">
                  <from>
                    <xdr:col>12</xdr:col>
                    <xdr:colOff>114300</xdr:colOff>
                    <xdr:row>443</xdr:row>
                    <xdr:rowOff>57150</xdr:rowOff>
                  </from>
                  <to>
                    <xdr:col>12</xdr:col>
                    <xdr:colOff>266700</xdr:colOff>
                    <xdr:row>443</xdr:row>
                    <xdr:rowOff>238125</xdr:rowOff>
                  </to>
                </anchor>
              </controlPr>
            </control>
          </mc:Choice>
        </mc:AlternateContent>
        <mc:AlternateContent xmlns:mc="http://schemas.openxmlformats.org/markup-compatibility/2006">
          <mc:Choice Requires="x14">
            <control shapeId="15361" r:id="rId642" name="Option Button 1025">
              <controlPr defaultSize="0" autoFill="0" autoLine="0" autoPict="0">
                <anchor moveWithCells="1" sizeWithCells="1">
                  <from>
                    <xdr:col>12</xdr:col>
                    <xdr:colOff>114300</xdr:colOff>
                    <xdr:row>444</xdr:row>
                    <xdr:rowOff>47625</xdr:rowOff>
                  </from>
                  <to>
                    <xdr:col>12</xdr:col>
                    <xdr:colOff>266700</xdr:colOff>
                    <xdr:row>444</xdr:row>
                    <xdr:rowOff>152400</xdr:rowOff>
                  </to>
                </anchor>
              </controlPr>
            </control>
          </mc:Choice>
        </mc:AlternateContent>
        <mc:AlternateContent xmlns:mc="http://schemas.openxmlformats.org/markup-compatibility/2006">
          <mc:Choice Requires="x14">
            <control shapeId="15363" r:id="rId643" name="Option Button 1027">
              <controlPr defaultSize="0" autoFill="0" autoLine="0" autoPict="0">
                <anchor moveWithCells="1" sizeWithCells="1">
                  <from>
                    <xdr:col>12</xdr:col>
                    <xdr:colOff>114300</xdr:colOff>
                    <xdr:row>446</xdr:row>
                    <xdr:rowOff>76200</xdr:rowOff>
                  </from>
                  <to>
                    <xdr:col>12</xdr:col>
                    <xdr:colOff>266700</xdr:colOff>
                    <xdr:row>446</xdr:row>
                    <xdr:rowOff>247650</xdr:rowOff>
                  </to>
                </anchor>
              </controlPr>
            </control>
          </mc:Choice>
        </mc:AlternateContent>
        <mc:AlternateContent xmlns:mc="http://schemas.openxmlformats.org/markup-compatibility/2006">
          <mc:Choice Requires="x14">
            <control shapeId="15364" r:id="rId644" name="Option Button 1028">
              <controlPr defaultSize="0" autoFill="0" autoLine="0" autoPict="0">
                <anchor moveWithCells="1" sizeWithCells="1">
                  <from>
                    <xdr:col>12</xdr:col>
                    <xdr:colOff>114300</xdr:colOff>
                    <xdr:row>448</xdr:row>
                    <xdr:rowOff>76200</xdr:rowOff>
                  </from>
                  <to>
                    <xdr:col>12</xdr:col>
                    <xdr:colOff>266700</xdr:colOff>
                    <xdr:row>448</xdr:row>
                    <xdr:rowOff>257175</xdr:rowOff>
                  </to>
                </anchor>
              </controlPr>
            </control>
          </mc:Choice>
        </mc:AlternateContent>
        <mc:AlternateContent xmlns:mc="http://schemas.openxmlformats.org/markup-compatibility/2006">
          <mc:Choice Requires="x14">
            <control shapeId="15366" r:id="rId645" name="Option Button 1030">
              <controlPr defaultSize="0" autoFill="0" autoLine="0" autoPict="0">
                <anchor moveWithCells="1" sizeWithCells="1">
                  <from>
                    <xdr:col>12</xdr:col>
                    <xdr:colOff>114300</xdr:colOff>
                    <xdr:row>450</xdr:row>
                    <xdr:rowOff>85725</xdr:rowOff>
                  </from>
                  <to>
                    <xdr:col>12</xdr:col>
                    <xdr:colOff>266700</xdr:colOff>
                    <xdr:row>450</xdr:row>
                    <xdr:rowOff>257175</xdr:rowOff>
                  </to>
                </anchor>
              </controlPr>
            </control>
          </mc:Choice>
        </mc:AlternateContent>
        <mc:AlternateContent xmlns:mc="http://schemas.openxmlformats.org/markup-compatibility/2006">
          <mc:Choice Requires="x14">
            <control shapeId="15368" r:id="rId646" name="Option Button 1032">
              <controlPr defaultSize="0" autoFill="0" autoLine="0" autoPict="0">
                <anchor moveWithCells="1" sizeWithCells="1">
                  <from>
                    <xdr:col>12</xdr:col>
                    <xdr:colOff>114300</xdr:colOff>
                    <xdr:row>451</xdr:row>
                    <xdr:rowOff>85725</xdr:rowOff>
                  </from>
                  <to>
                    <xdr:col>12</xdr:col>
                    <xdr:colOff>266700</xdr:colOff>
                    <xdr:row>451</xdr:row>
                    <xdr:rowOff>266700</xdr:rowOff>
                  </to>
                </anchor>
              </controlPr>
            </control>
          </mc:Choice>
        </mc:AlternateContent>
        <mc:AlternateContent xmlns:mc="http://schemas.openxmlformats.org/markup-compatibility/2006">
          <mc:Choice Requires="x14">
            <control shapeId="15369" r:id="rId647" name="Option Button 1033">
              <controlPr defaultSize="0" autoFill="0" autoLine="0" autoPict="0">
                <anchor moveWithCells="1" sizeWithCells="1">
                  <from>
                    <xdr:col>12</xdr:col>
                    <xdr:colOff>114300</xdr:colOff>
                    <xdr:row>452</xdr:row>
                    <xdr:rowOff>85725</xdr:rowOff>
                  </from>
                  <to>
                    <xdr:col>12</xdr:col>
                    <xdr:colOff>266700</xdr:colOff>
                    <xdr:row>452</xdr:row>
                    <xdr:rowOff>257175</xdr:rowOff>
                  </to>
                </anchor>
              </controlPr>
            </control>
          </mc:Choice>
        </mc:AlternateContent>
        <mc:AlternateContent xmlns:mc="http://schemas.openxmlformats.org/markup-compatibility/2006">
          <mc:Choice Requires="x14">
            <control shapeId="15370" r:id="rId648" name="Option Button 1034">
              <controlPr defaultSize="0" autoFill="0" autoLine="0" autoPict="0">
                <anchor moveWithCells="1" sizeWithCells="1">
                  <from>
                    <xdr:col>12</xdr:col>
                    <xdr:colOff>114300</xdr:colOff>
                    <xdr:row>453</xdr:row>
                    <xdr:rowOff>133350</xdr:rowOff>
                  </from>
                  <to>
                    <xdr:col>12</xdr:col>
                    <xdr:colOff>266700</xdr:colOff>
                    <xdr:row>453</xdr:row>
                    <xdr:rowOff>381000</xdr:rowOff>
                  </to>
                </anchor>
              </controlPr>
            </control>
          </mc:Choice>
        </mc:AlternateContent>
        <mc:AlternateContent xmlns:mc="http://schemas.openxmlformats.org/markup-compatibility/2006">
          <mc:Choice Requires="x14">
            <control shapeId="15371" r:id="rId649" name="Option Button 1035">
              <controlPr defaultSize="0" autoFill="0" autoLine="0" autoPict="0">
                <anchor moveWithCells="1" sizeWithCells="1">
                  <from>
                    <xdr:col>12</xdr:col>
                    <xdr:colOff>114300</xdr:colOff>
                    <xdr:row>455</xdr:row>
                    <xdr:rowOff>95250</xdr:rowOff>
                  </from>
                  <to>
                    <xdr:col>12</xdr:col>
                    <xdr:colOff>266700</xdr:colOff>
                    <xdr:row>455</xdr:row>
                    <xdr:rowOff>266700</xdr:rowOff>
                  </to>
                </anchor>
              </controlPr>
            </control>
          </mc:Choice>
        </mc:AlternateContent>
        <mc:AlternateContent xmlns:mc="http://schemas.openxmlformats.org/markup-compatibility/2006">
          <mc:Choice Requires="x14">
            <control shapeId="15372" r:id="rId650" name="Option Button 1036">
              <controlPr defaultSize="0" autoFill="0" autoLine="0" autoPict="0">
                <anchor moveWithCells="1" sizeWithCells="1">
                  <from>
                    <xdr:col>12</xdr:col>
                    <xdr:colOff>114300</xdr:colOff>
                    <xdr:row>456</xdr:row>
                    <xdr:rowOff>85725</xdr:rowOff>
                  </from>
                  <to>
                    <xdr:col>12</xdr:col>
                    <xdr:colOff>266700</xdr:colOff>
                    <xdr:row>456</xdr:row>
                    <xdr:rowOff>266700</xdr:rowOff>
                  </to>
                </anchor>
              </controlPr>
            </control>
          </mc:Choice>
        </mc:AlternateContent>
        <mc:AlternateContent xmlns:mc="http://schemas.openxmlformats.org/markup-compatibility/2006">
          <mc:Choice Requires="x14">
            <control shapeId="15373" r:id="rId651" name="Option Button 1037">
              <controlPr defaultSize="0" autoFill="0" autoLine="0" autoPict="0">
                <anchor moveWithCells="1" sizeWithCells="1">
                  <from>
                    <xdr:col>12</xdr:col>
                    <xdr:colOff>114300</xdr:colOff>
                    <xdr:row>458</xdr:row>
                    <xdr:rowOff>95250</xdr:rowOff>
                  </from>
                  <to>
                    <xdr:col>12</xdr:col>
                    <xdr:colOff>266700</xdr:colOff>
                    <xdr:row>458</xdr:row>
                    <xdr:rowOff>257175</xdr:rowOff>
                  </to>
                </anchor>
              </controlPr>
            </control>
          </mc:Choice>
        </mc:AlternateContent>
        <mc:AlternateContent xmlns:mc="http://schemas.openxmlformats.org/markup-compatibility/2006">
          <mc:Choice Requires="x14">
            <control shapeId="15374" r:id="rId652" name="Option Button 1038">
              <controlPr defaultSize="0" autoFill="0" autoLine="0" autoPict="0">
                <anchor moveWithCells="1" sizeWithCells="1">
                  <from>
                    <xdr:col>12</xdr:col>
                    <xdr:colOff>123825</xdr:colOff>
                    <xdr:row>546</xdr:row>
                    <xdr:rowOff>57150</xdr:rowOff>
                  </from>
                  <to>
                    <xdr:col>12</xdr:col>
                    <xdr:colOff>276225</xdr:colOff>
                    <xdr:row>546</xdr:row>
                    <xdr:rowOff>171450</xdr:rowOff>
                  </to>
                </anchor>
              </controlPr>
            </control>
          </mc:Choice>
        </mc:AlternateContent>
        <mc:AlternateContent xmlns:mc="http://schemas.openxmlformats.org/markup-compatibility/2006">
          <mc:Choice Requires="x14">
            <control shapeId="15375" r:id="rId653" name="Option Button 1039">
              <controlPr defaultSize="0" autoFill="0" autoLine="0" autoPict="0">
                <anchor moveWithCells="1" sizeWithCells="1">
                  <from>
                    <xdr:col>12</xdr:col>
                    <xdr:colOff>123825</xdr:colOff>
                    <xdr:row>547</xdr:row>
                    <xdr:rowOff>57150</xdr:rowOff>
                  </from>
                  <to>
                    <xdr:col>12</xdr:col>
                    <xdr:colOff>276225</xdr:colOff>
                    <xdr:row>547</xdr:row>
                    <xdr:rowOff>171450</xdr:rowOff>
                  </to>
                </anchor>
              </controlPr>
            </control>
          </mc:Choice>
        </mc:AlternateContent>
        <mc:AlternateContent xmlns:mc="http://schemas.openxmlformats.org/markup-compatibility/2006">
          <mc:Choice Requires="x14">
            <control shapeId="15376" r:id="rId654" name="Option Button 1040">
              <controlPr defaultSize="0" autoFill="0" autoLine="0" autoPict="0">
                <anchor moveWithCells="1" sizeWithCells="1">
                  <from>
                    <xdr:col>12</xdr:col>
                    <xdr:colOff>123825</xdr:colOff>
                    <xdr:row>548</xdr:row>
                    <xdr:rowOff>57150</xdr:rowOff>
                  </from>
                  <to>
                    <xdr:col>12</xdr:col>
                    <xdr:colOff>276225</xdr:colOff>
                    <xdr:row>548</xdr:row>
                    <xdr:rowOff>171450</xdr:rowOff>
                  </to>
                </anchor>
              </controlPr>
            </control>
          </mc:Choice>
        </mc:AlternateContent>
        <mc:AlternateContent xmlns:mc="http://schemas.openxmlformats.org/markup-compatibility/2006">
          <mc:Choice Requires="x14">
            <control shapeId="15377" r:id="rId655" name="Option Button 1041">
              <controlPr defaultSize="0" autoFill="0" autoLine="0" autoPict="0">
                <anchor moveWithCells="1" sizeWithCells="1">
                  <from>
                    <xdr:col>12</xdr:col>
                    <xdr:colOff>123825</xdr:colOff>
                    <xdr:row>549</xdr:row>
                    <xdr:rowOff>95250</xdr:rowOff>
                  </from>
                  <to>
                    <xdr:col>12</xdr:col>
                    <xdr:colOff>276225</xdr:colOff>
                    <xdr:row>549</xdr:row>
                    <xdr:rowOff>266700</xdr:rowOff>
                  </to>
                </anchor>
              </controlPr>
            </control>
          </mc:Choice>
        </mc:AlternateContent>
        <mc:AlternateContent xmlns:mc="http://schemas.openxmlformats.org/markup-compatibility/2006">
          <mc:Choice Requires="x14">
            <control shapeId="15378" r:id="rId656" name="Option Button 1042">
              <controlPr defaultSize="0" autoFill="0" autoLine="0" autoPict="0">
                <anchor moveWithCells="1" sizeWithCells="1">
                  <from>
                    <xdr:col>12</xdr:col>
                    <xdr:colOff>123825</xdr:colOff>
                    <xdr:row>550</xdr:row>
                    <xdr:rowOff>47625</xdr:rowOff>
                  </from>
                  <to>
                    <xdr:col>12</xdr:col>
                    <xdr:colOff>276225</xdr:colOff>
                    <xdr:row>550</xdr:row>
                    <xdr:rowOff>152400</xdr:rowOff>
                  </to>
                </anchor>
              </controlPr>
            </control>
          </mc:Choice>
        </mc:AlternateContent>
        <mc:AlternateContent xmlns:mc="http://schemas.openxmlformats.org/markup-compatibility/2006">
          <mc:Choice Requires="x14">
            <control shapeId="15379" r:id="rId657" name="Option Button 1043">
              <controlPr defaultSize="0" autoFill="0" autoLine="0" autoPict="0">
                <anchor moveWithCells="1" sizeWithCells="1">
                  <from>
                    <xdr:col>12</xdr:col>
                    <xdr:colOff>104775</xdr:colOff>
                    <xdr:row>624</xdr:row>
                    <xdr:rowOff>85725</xdr:rowOff>
                  </from>
                  <to>
                    <xdr:col>12</xdr:col>
                    <xdr:colOff>266700</xdr:colOff>
                    <xdr:row>624</xdr:row>
                    <xdr:rowOff>266700</xdr:rowOff>
                  </to>
                </anchor>
              </controlPr>
            </control>
          </mc:Choice>
        </mc:AlternateContent>
        <mc:AlternateContent xmlns:mc="http://schemas.openxmlformats.org/markup-compatibility/2006">
          <mc:Choice Requires="x14">
            <control shapeId="15380" r:id="rId658" name="Option Button 1044">
              <controlPr defaultSize="0" autoFill="0" autoLine="0" autoPict="0">
                <anchor moveWithCells="1" sizeWithCells="1">
                  <from>
                    <xdr:col>12</xdr:col>
                    <xdr:colOff>104775</xdr:colOff>
                    <xdr:row>626</xdr:row>
                    <xdr:rowOff>85725</xdr:rowOff>
                  </from>
                  <to>
                    <xdr:col>12</xdr:col>
                    <xdr:colOff>266700</xdr:colOff>
                    <xdr:row>626</xdr:row>
                    <xdr:rowOff>266700</xdr:rowOff>
                  </to>
                </anchor>
              </controlPr>
            </control>
          </mc:Choice>
        </mc:AlternateContent>
        <mc:AlternateContent xmlns:mc="http://schemas.openxmlformats.org/markup-compatibility/2006">
          <mc:Choice Requires="x14">
            <control shapeId="15381" r:id="rId659" name="Option Button 1045">
              <controlPr defaultSize="0" autoFill="0" autoLine="0" autoPict="0">
                <anchor moveWithCells="1" sizeWithCells="1">
                  <from>
                    <xdr:col>12</xdr:col>
                    <xdr:colOff>104775</xdr:colOff>
                    <xdr:row>627</xdr:row>
                    <xdr:rowOff>104775</xdr:rowOff>
                  </from>
                  <to>
                    <xdr:col>12</xdr:col>
                    <xdr:colOff>266700</xdr:colOff>
                    <xdr:row>627</xdr:row>
                    <xdr:rowOff>266700</xdr:rowOff>
                  </to>
                </anchor>
              </controlPr>
            </control>
          </mc:Choice>
        </mc:AlternateContent>
        <mc:AlternateContent xmlns:mc="http://schemas.openxmlformats.org/markup-compatibility/2006">
          <mc:Choice Requires="x14">
            <control shapeId="15382" r:id="rId660" name="Option Button 1046">
              <controlPr defaultSize="0" autoFill="0" autoLine="0" autoPict="0">
                <anchor moveWithCells="1" sizeWithCells="1">
                  <from>
                    <xdr:col>12</xdr:col>
                    <xdr:colOff>104775</xdr:colOff>
                    <xdr:row>628</xdr:row>
                    <xdr:rowOff>133350</xdr:rowOff>
                  </from>
                  <to>
                    <xdr:col>12</xdr:col>
                    <xdr:colOff>266700</xdr:colOff>
                    <xdr:row>628</xdr:row>
                    <xdr:rowOff>381000</xdr:rowOff>
                  </to>
                </anchor>
              </controlPr>
            </control>
          </mc:Choice>
        </mc:AlternateContent>
        <mc:AlternateContent xmlns:mc="http://schemas.openxmlformats.org/markup-compatibility/2006">
          <mc:Choice Requires="x14">
            <control shapeId="15383" r:id="rId661" name="Option Button 1047">
              <controlPr defaultSize="0" autoFill="0" autoLine="0" autoPict="0">
                <anchor moveWithCells="1" sizeWithCells="1">
                  <from>
                    <xdr:col>12</xdr:col>
                    <xdr:colOff>104775</xdr:colOff>
                    <xdr:row>629</xdr:row>
                    <xdr:rowOff>85725</xdr:rowOff>
                  </from>
                  <to>
                    <xdr:col>12</xdr:col>
                    <xdr:colOff>266700</xdr:colOff>
                    <xdr:row>629</xdr:row>
                    <xdr:rowOff>266700</xdr:rowOff>
                  </to>
                </anchor>
              </controlPr>
            </control>
          </mc:Choice>
        </mc:AlternateContent>
        <mc:AlternateContent xmlns:mc="http://schemas.openxmlformats.org/markup-compatibility/2006">
          <mc:Choice Requires="x14">
            <control shapeId="15384" r:id="rId662" name="Option Button 1048">
              <controlPr defaultSize="0" autoFill="0" autoLine="0" autoPict="0">
                <anchor moveWithCells="1" sizeWithCells="1">
                  <from>
                    <xdr:col>12</xdr:col>
                    <xdr:colOff>104775</xdr:colOff>
                    <xdr:row>630</xdr:row>
                    <xdr:rowOff>114300</xdr:rowOff>
                  </from>
                  <to>
                    <xdr:col>12</xdr:col>
                    <xdr:colOff>266700</xdr:colOff>
                    <xdr:row>630</xdr:row>
                    <xdr:rowOff>381000</xdr:rowOff>
                  </to>
                </anchor>
              </controlPr>
            </control>
          </mc:Choice>
        </mc:AlternateContent>
        <mc:AlternateContent xmlns:mc="http://schemas.openxmlformats.org/markup-compatibility/2006">
          <mc:Choice Requires="x14">
            <control shapeId="15386" r:id="rId663" name="Option Button 1050">
              <controlPr defaultSize="0" autoFill="0" autoLine="0" autoPict="0">
                <anchor moveWithCells="1" sizeWithCells="1">
                  <from>
                    <xdr:col>12</xdr:col>
                    <xdr:colOff>142875</xdr:colOff>
                    <xdr:row>68</xdr:row>
                    <xdr:rowOff>85725</xdr:rowOff>
                  </from>
                  <to>
                    <xdr:col>12</xdr:col>
                    <xdr:colOff>390525</xdr:colOff>
                    <xdr:row>68</xdr:row>
                    <xdr:rowOff>438150</xdr:rowOff>
                  </to>
                </anchor>
              </controlPr>
            </control>
          </mc:Choice>
        </mc:AlternateContent>
        <mc:AlternateContent xmlns:mc="http://schemas.openxmlformats.org/markup-compatibility/2006">
          <mc:Choice Requires="x14">
            <control shapeId="15387" r:id="rId664" name="Group Box 1051">
              <controlPr defaultSize="0" autoFill="0" autoPict="0">
                <anchor moveWithCells="1" sizeWithCells="1">
                  <from>
                    <xdr:col>10</xdr:col>
                    <xdr:colOff>9525</xdr:colOff>
                    <xdr:row>154</xdr:row>
                    <xdr:rowOff>0</xdr:rowOff>
                  </from>
                  <to>
                    <xdr:col>12</xdr:col>
                    <xdr:colOff>438150</xdr:colOff>
                    <xdr:row>155</xdr:row>
                    <xdr:rowOff>0</xdr:rowOff>
                  </to>
                </anchor>
              </controlPr>
            </control>
          </mc:Choice>
        </mc:AlternateContent>
        <mc:AlternateContent xmlns:mc="http://schemas.openxmlformats.org/markup-compatibility/2006">
          <mc:Choice Requires="x14">
            <control shapeId="15388" r:id="rId665" name="Option Button 1052">
              <controlPr defaultSize="0" autoFill="0" autoLine="0" autoPict="0">
                <anchor moveWithCells="1" sizeWithCells="1">
                  <from>
                    <xdr:col>10</xdr:col>
                    <xdr:colOff>142875</xdr:colOff>
                    <xdr:row>154</xdr:row>
                    <xdr:rowOff>133350</xdr:rowOff>
                  </from>
                  <to>
                    <xdr:col>10</xdr:col>
                    <xdr:colOff>304800</xdr:colOff>
                    <xdr:row>154</xdr:row>
                    <xdr:rowOff>390525</xdr:rowOff>
                  </to>
                </anchor>
              </controlPr>
            </control>
          </mc:Choice>
        </mc:AlternateContent>
        <mc:AlternateContent xmlns:mc="http://schemas.openxmlformats.org/markup-compatibility/2006">
          <mc:Choice Requires="x14">
            <control shapeId="15389" r:id="rId666" name="Option Button 1053">
              <controlPr defaultSize="0" autoFill="0" autoLine="0" autoPict="0">
                <anchor moveWithCells="1" sizeWithCells="1">
                  <from>
                    <xdr:col>11</xdr:col>
                    <xdr:colOff>76200</xdr:colOff>
                    <xdr:row>154</xdr:row>
                    <xdr:rowOff>133350</xdr:rowOff>
                  </from>
                  <to>
                    <xdr:col>11</xdr:col>
                    <xdr:colOff>238125</xdr:colOff>
                    <xdr:row>154</xdr:row>
                    <xdr:rowOff>390525</xdr:rowOff>
                  </to>
                </anchor>
              </controlPr>
            </control>
          </mc:Choice>
        </mc:AlternateContent>
        <mc:AlternateContent xmlns:mc="http://schemas.openxmlformats.org/markup-compatibility/2006">
          <mc:Choice Requires="x14">
            <control shapeId="15390" r:id="rId667" name="Option Button 1054">
              <controlPr defaultSize="0" autoFill="0" autoLine="0" autoPict="0">
                <anchor moveWithCells="1" sizeWithCells="1">
                  <from>
                    <xdr:col>12</xdr:col>
                    <xdr:colOff>133350</xdr:colOff>
                    <xdr:row>154</xdr:row>
                    <xdr:rowOff>123825</xdr:rowOff>
                  </from>
                  <to>
                    <xdr:col>12</xdr:col>
                    <xdr:colOff>285750</xdr:colOff>
                    <xdr:row>154</xdr:row>
                    <xdr:rowOff>381000</xdr:rowOff>
                  </to>
                </anchor>
              </controlPr>
            </control>
          </mc:Choice>
        </mc:AlternateContent>
        <mc:AlternateContent xmlns:mc="http://schemas.openxmlformats.org/markup-compatibility/2006">
          <mc:Choice Requires="x14">
            <control shapeId="15391" r:id="rId668" name="Group Box 1055">
              <controlPr defaultSize="0" autoFill="0" autoPict="0">
                <anchor moveWithCells="1" sizeWithCells="1">
                  <from>
                    <xdr:col>10</xdr:col>
                    <xdr:colOff>9525</xdr:colOff>
                    <xdr:row>155</xdr:row>
                    <xdr:rowOff>0</xdr:rowOff>
                  </from>
                  <to>
                    <xdr:col>12</xdr:col>
                    <xdr:colOff>438150</xdr:colOff>
                    <xdr:row>156</xdr:row>
                    <xdr:rowOff>0</xdr:rowOff>
                  </to>
                </anchor>
              </controlPr>
            </control>
          </mc:Choice>
        </mc:AlternateContent>
        <mc:AlternateContent xmlns:mc="http://schemas.openxmlformats.org/markup-compatibility/2006">
          <mc:Choice Requires="x14">
            <control shapeId="15392" r:id="rId669" name="Option Button 1056">
              <controlPr defaultSize="0" autoFill="0" autoLine="0" autoPict="0">
                <anchor moveWithCells="1" sizeWithCells="1">
                  <from>
                    <xdr:col>10</xdr:col>
                    <xdr:colOff>142875</xdr:colOff>
                    <xdr:row>155</xdr:row>
                    <xdr:rowOff>85725</xdr:rowOff>
                  </from>
                  <to>
                    <xdr:col>10</xdr:col>
                    <xdr:colOff>304800</xdr:colOff>
                    <xdr:row>155</xdr:row>
                    <xdr:rowOff>257175</xdr:rowOff>
                  </to>
                </anchor>
              </controlPr>
            </control>
          </mc:Choice>
        </mc:AlternateContent>
        <mc:AlternateContent xmlns:mc="http://schemas.openxmlformats.org/markup-compatibility/2006">
          <mc:Choice Requires="x14">
            <control shapeId="15393" r:id="rId670" name="Option Button 1057">
              <controlPr defaultSize="0" autoFill="0" autoLine="0" autoPict="0">
                <anchor moveWithCells="1" sizeWithCells="1">
                  <from>
                    <xdr:col>11</xdr:col>
                    <xdr:colOff>76200</xdr:colOff>
                    <xdr:row>155</xdr:row>
                    <xdr:rowOff>85725</xdr:rowOff>
                  </from>
                  <to>
                    <xdr:col>11</xdr:col>
                    <xdr:colOff>238125</xdr:colOff>
                    <xdr:row>155</xdr:row>
                    <xdr:rowOff>257175</xdr:rowOff>
                  </to>
                </anchor>
              </controlPr>
            </control>
          </mc:Choice>
        </mc:AlternateContent>
        <mc:AlternateContent xmlns:mc="http://schemas.openxmlformats.org/markup-compatibility/2006">
          <mc:Choice Requires="x14">
            <control shapeId="15394" r:id="rId671" name="Option Button 1058">
              <controlPr defaultSize="0" autoFill="0" autoLine="0" autoPict="0">
                <anchor moveWithCells="1" sizeWithCells="1">
                  <from>
                    <xdr:col>12</xdr:col>
                    <xdr:colOff>133350</xdr:colOff>
                    <xdr:row>155</xdr:row>
                    <xdr:rowOff>85725</xdr:rowOff>
                  </from>
                  <to>
                    <xdr:col>12</xdr:col>
                    <xdr:colOff>285750</xdr:colOff>
                    <xdr:row>155</xdr:row>
                    <xdr:rowOff>257175</xdr:rowOff>
                  </to>
                </anchor>
              </controlPr>
            </control>
          </mc:Choice>
        </mc:AlternateContent>
        <mc:AlternateContent xmlns:mc="http://schemas.openxmlformats.org/markup-compatibility/2006">
          <mc:Choice Requires="x14">
            <control shapeId="15395" r:id="rId672" name="Group Box 1059">
              <controlPr defaultSize="0" autoFill="0" autoPict="0">
                <anchor moveWithCells="1" sizeWithCells="1">
                  <from>
                    <xdr:col>10</xdr:col>
                    <xdr:colOff>9525</xdr:colOff>
                    <xdr:row>159</xdr:row>
                    <xdr:rowOff>0</xdr:rowOff>
                  </from>
                  <to>
                    <xdr:col>12</xdr:col>
                    <xdr:colOff>438150</xdr:colOff>
                    <xdr:row>160</xdr:row>
                    <xdr:rowOff>0</xdr:rowOff>
                  </to>
                </anchor>
              </controlPr>
            </control>
          </mc:Choice>
        </mc:AlternateContent>
        <mc:AlternateContent xmlns:mc="http://schemas.openxmlformats.org/markup-compatibility/2006">
          <mc:Choice Requires="x14">
            <control shapeId="15396" r:id="rId673" name="Option Button 1060">
              <controlPr defaultSize="0" autoFill="0" autoLine="0" autoPict="0">
                <anchor moveWithCells="1" sizeWithCells="1">
                  <from>
                    <xdr:col>10</xdr:col>
                    <xdr:colOff>142875</xdr:colOff>
                    <xdr:row>159</xdr:row>
                    <xdr:rowOff>85725</xdr:rowOff>
                  </from>
                  <to>
                    <xdr:col>10</xdr:col>
                    <xdr:colOff>304800</xdr:colOff>
                    <xdr:row>159</xdr:row>
                    <xdr:rowOff>257175</xdr:rowOff>
                  </to>
                </anchor>
              </controlPr>
            </control>
          </mc:Choice>
        </mc:AlternateContent>
        <mc:AlternateContent xmlns:mc="http://schemas.openxmlformats.org/markup-compatibility/2006">
          <mc:Choice Requires="x14">
            <control shapeId="15397" r:id="rId674" name="Option Button 1061">
              <controlPr defaultSize="0" autoFill="0" autoLine="0" autoPict="0">
                <anchor moveWithCells="1" sizeWithCells="1">
                  <from>
                    <xdr:col>11</xdr:col>
                    <xdr:colOff>76200</xdr:colOff>
                    <xdr:row>159</xdr:row>
                    <xdr:rowOff>85725</xdr:rowOff>
                  </from>
                  <to>
                    <xdr:col>11</xdr:col>
                    <xdr:colOff>238125</xdr:colOff>
                    <xdr:row>159</xdr:row>
                    <xdr:rowOff>257175</xdr:rowOff>
                  </to>
                </anchor>
              </controlPr>
            </control>
          </mc:Choice>
        </mc:AlternateContent>
        <mc:AlternateContent xmlns:mc="http://schemas.openxmlformats.org/markup-compatibility/2006">
          <mc:Choice Requires="x14">
            <control shapeId="15398" r:id="rId675" name="Option Button 1062">
              <controlPr defaultSize="0" autoFill="0" autoLine="0" autoPict="0">
                <anchor moveWithCells="1" sizeWithCells="1">
                  <from>
                    <xdr:col>12</xdr:col>
                    <xdr:colOff>133350</xdr:colOff>
                    <xdr:row>159</xdr:row>
                    <xdr:rowOff>85725</xdr:rowOff>
                  </from>
                  <to>
                    <xdr:col>12</xdr:col>
                    <xdr:colOff>285750</xdr:colOff>
                    <xdr:row>159</xdr:row>
                    <xdr:rowOff>257175</xdr:rowOff>
                  </to>
                </anchor>
              </controlPr>
            </control>
          </mc:Choice>
        </mc:AlternateContent>
        <mc:AlternateContent xmlns:mc="http://schemas.openxmlformats.org/markup-compatibility/2006">
          <mc:Choice Requires="x14">
            <control shapeId="15399" r:id="rId676" name="Group Box 1063">
              <controlPr defaultSize="0" autoFill="0" autoPict="0">
                <anchor moveWithCells="1" sizeWithCells="1">
                  <from>
                    <xdr:col>10</xdr:col>
                    <xdr:colOff>9525</xdr:colOff>
                    <xdr:row>160</xdr:row>
                    <xdr:rowOff>0</xdr:rowOff>
                  </from>
                  <to>
                    <xdr:col>12</xdr:col>
                    <xdr:colOff>438150</xdr:colOff>
                    <xdr:row>161</xdr:row>
                    <xdr:rowOff>9525</xdr:rowOff>
                  </to>
                </anchor>
              </controlPr>
            </control>
          </mc:Choice>
        </mc:AlternateContent>
        <mc:AlternateContent xmlns:mc="http://schemas.openxmlformats.org/markup-compatibility/2006">
          <mc:Choice Requires="x14">
            <control shapeId="15400" r:id="rId677" name="Option Button 1064">
              <controlPr defaultSize="0" autoFill="0" autoLine="0" autoPict="0">
                <anchor moveWithCells="1" sizeWithCells="1">
                  <from>
                    <xdr:col>10</xdr:col>
                    <xdr:colOff>142875</xdr:colOff>
                    <xdr:row>160</xdr:row>
                    <xdr:rowOff>85725</xdr:rowOff>
                  </from>
                  <to>
                    <xdr:col>10</xdr:col>
                    <xdr:colOff>304800</xdr:colOff>
                    <xdr:row>160</xdr:row>
                    <xdr:rowOff>266700</xdr:rowOff>
                  </to>
                </anchor>
              </controlPr>
            </control>
          </mc:Choice>
        </mc:AlternateContent>
        <mc:AlternateContent xmlns:mc="http://schemas.openxmlformats.org/markup-compatibility/2006">
          <mc:Choice Requires="x14">
            <control shapeId="15401" r:id="rId678" name="Option Button 1065">
              <controlPr defaultSize="0" autoFill="0" autoLine="0" autoPict="0">
                <anchor moveWithCells="1" sizeWithCells="1">
                  <from>
                    <xdr:col>11</xdr:col>
                    <xdr:colOff>76200</xdr:colOff>
                    <xdr:row>160</xdr:row>
                    <xdr:rowOff>85725</xdr:rowOff>
                  </from>
                  <to>
                    <xdr:col>11</xdr:col>
                    <xdr:colOff>238125</xdr:colOff>
                    <xdr:row>160</xdr:row>
                    <xdr:rowOff>266700</xdr:rowOff>
                  </to>
                </anchor>
              </controlPr>
            </control>
          </mc:Choice>
        </mc:AlternateContent>
        <mc:AlternateContent xmlns:mc="http://schemas.openxmlformats.org/markup-compatibility/2006">
          <mc:Choice Requires="x14">
            <control shapeId="15402" r:id="rId679" name="Option Button 1066">
              <controlPr defaultSize="0" autoFill="0" autoLine="0" autoPict="0">
                <anchor moveWithCells="1" sizeWithCells="1">
                  <from>
                    <xdr:col>12</xdr:col>
                    <xdr:colOff>133350</xdr:colOff>
                    <xdr:row>160</xdr:row>
                    <xdr:rowOff>85725</xdr:rowOff>
                  </from>
                  <to>
                    <xdr:col>12</xdr:col>
                    <xdr:colOff>285750</xdr:colOff>
                    <xdr:row>160</xdr:row>
                    <xdr:rowOff>257175</xdr:rowOff>
                  </to>
                </anchor>
              </controlPr>
            </control>
          </mc:Choice>
        </mc:AlternateContent>
        <mc:AlternateContent xmlns:mc="http://schemas.openxmlformats.org/markup-compatibility/2006">
          <mc:Choice Requires="x14">
            <control shapeId="15403" r:id="rId680" name="Group Box 1067">
              <controlPr defaultSize="0" autoFill="0" autoPict="0">
                <anchor moveWithCells="1" sizeWithCells="1">
                  <from>
                    <xdr:col>10</xdr:col>
                    <xdr:colOff>9525</xdr:colOff>
                    <xdr:row>161</xdr:row>
                    <xdr:rowOff>9525</xdr:rowOff>
                  </from>
                  <to>
                    <xdr:col>12</xdr:col>
                    <xdr:colOff>438150</xdr:colOff>
                    <xdr:row>162</xdr:row>
                    <xdr:rowOff>0</xdr:rowOff>
                  </to>
                </anchor>
              </controlPr>
            </control>
          </mc:Choice>
        </mc:AlternateContent>
        <mc:AlternateContent xmlns:mc="http://schemas.openxmlformats.org/markup-compatibility/2006">
          <mc:Choice Requires="x14">
            <control shapeId="15404" r:id="rId681" name="Option Button 1068">
              <controlPr defaultSize="0" autoFill="0" autoLine="0" autoPict="0">
                <anchor moveWithCells="1" sizeWithCells="1">
                  <from>
                    <xdr:col>10</xdr:col>
                    <xdr:colOff>142875</xdr:colOff>
                    <xdr:row>161</xdr:row>
                    <xdr:rowOff>95250</xdr:rowOff>
                  </from>
                  <to>
                    <xdr:col>10</xdr:col>
                    <xdr:colOff>304800</xdr:colOff>
                    <xdr:row>161</xdr:row>
                    <xdr:rowOff>266700</xdr:rowOff>
                  </to>
                </anchor>
              </controlPr>
            </control>
          </mc:Choice>
        </mc:AlternateContent>
        <mc:AlternateContent xmlns:mc="http://schemas.openxmlformats.org/markup-compatibility/2006">
          <mc:Choice Requires="x14">
            <control shapeId="15405" r:id="rId682" name="Option Button 1069">
              <controlPr defaultSize="0" autoFill="0" autoLine="0" autoPict="0">
                <anchor moveWithCells="1" sizeWithCells="1">
                  <from>
                    <xdr:col>11</xdr:col>
                    <xdr:colOff>76200</xdr:colOff>
                    <xdr:row>161</xdr:row>
                    <xdr:rowOff>95250</xdr:rowOff>
                  </from>
                  <to>
                    <xdr:col>11</xdr:col>
                    <xdr:colOff>238125</xdr:colOff>
                    <xdr:row>161</xdr:row>
                    <xdr:rowOff>266700</xdr:rowOff>
                  </to>
                </anchor>
              </controlPr>
            </control>
          </mc:Choice>
        </mc:AlternateContent>
        <mc:AlternateContent xmlns:mc="http://schemas.openxmlformats.org/markup-compatibility/2006">
          <mc:Choice Requires="x14">
            <control shapeId="15406" r:id="rId683" name="Option Button 1070">
              <controlPr defaultSize="0" autoFill="0" autoLine="0" autoPict="0">
                <anchor moveWithCells="1" sizeWithCells="1">
                  <from>
                    <xdr:col>12</xdr:col>
                    <xdr:colOff>133350</xdr:colOff>
                    <xdr:row>161</xdr:row>
                    <xdr:rowOff>95250</xdr:rowOff>
                  </from>
                  <to>
                    <xdr:col>12</xdr:col>
                    <xdr:colOff>285750</xdr:colOff>
                    <xdr:row>161</xdr:row>
                    <xdr:rowOff>257175</xdr:rowOff>
                  </to>
                </anchor>
              </controlPr>
            </control>
          </mc:Choice>
        </mc:AlternateContent>
        <mc:AlternateContent xmlns:mc="http://schemas.openxmlformats.org/markup-compatibility/2006">
          <mc:Choice Requires="x14">
            <control shapeId="15407" r:id="rId684" name="Group Box 1071">
              <controlPr defaultSize="0" autoFill="0" autoPict="0">
                <anchor moveWithCells="1" sizeWithCells="1">
                  <from>
                    <xdr:col>10</xdr:col>
                    <xdr:colOff>9525</xdr:colOff>
                    <xdr:row>156</xdr:row>
                    <xdr:rowOff>0</xdr:rowOff>
                  </from>
                  <to>
                    <xdr:col>12</xdr:col>
                    <xdr:colOff>438150</xdr:colOff>
                    <xdr:row>157</xdr:row>
                    <xdr:rowOff>0</xdr:rowOff>
                  </to>
                </anchor>
              </controlPr>
            </control>
          </mc:Choice>
        </mc:AlternateContent>
        <mc:AlternateContent xmlns:mc="http://schemas.openxmlformats.org/markup-compatibility/2006">
          <mc:Choice Requires="x14">
            <control shapeId="15408" r:id="rId685" name="Option Button 1072">
              <controlPr defaultSize="0" autoFill="0" autoLine="0" autoPict="0">
                <anchor moveWithCells="1" sizeWithCells="1">
                  <from>
                    <xdr:col>10</xdr:col>
                    <xdr:colOff>142875</xdr:colOff>
                    <xdr:row>156</xdr:row>
                    <xdr:rowOff>57150</xdr:rowOff>
                  </from>
                  <to>
                    <xdr:col>10</xdr:col>
                    <xdr:colOff>304800</xdr:colOff>
                    <xdr:row>156</xdr:row>
                    <xdr:rowOff>171450</xdr:rowOff>
                  </to>
                </anchor>
              </controlPr>
            </control>
          </mc:Choice>
        </mc:AlternateContent>
        <mc:AlternateContent xmlns:mc="http://schemas.openxmlformats.org/markup-compatibility/2006">
          <mc:Choice Requires="x14">
            <control shapeId="15409" r:id="rId686" name="Option Button 1073">
              <controlPr defaultSize="0" autoFill="0" autoLine="0" autoPict="0">
                <anchor moveWithCells="1" sizeWithCells="1">
                  <from>
                    <xdr:col>11</xdr:col>
                    <xdr:colOff>76200</xdr:colOff>
                    <xdr:row>156</xdr:row>
                    <xdr:rowOff>57150</xdr:rowOff>
                  </from>
                  <to>
                    <xdr:col>11</xdr:col>
                    <xdr:colOff>238125</xdr:colOff>
                    <xdr:row>156</xdr:row>
                    <xdr:rowOff>171450</xdr:rowOff>
                  </to>
                </anchor>
              </controlPr>
            </control>
          </mc:Choice>
        </mc:AlternateContent>
        <mc:AlternateContent xmlns:mc="http://schemas.openxmlformats.org/markup-compatibility/2006">
          <mc:Choice Requires="x14">
            <control shapeId="15410" r:id="rId687" name="Option Button 1074">
              <controlPr defaultSize="0" autoFill="0" autoLine="0" autoPict="0">
                <anchor moveWithCells="1" sizeWithCells="1">
                  <from>
                    <xdr:col>12</xdr:col>
                    <xdr:colOff>133350</xdr:colOff>
                    <xdr:row>156</xdr:row>
                    <xdr:rowOff>57150</xdr:rowOff>
                  </from>
                  <to>
                    <xdr:col>12</xdr:col>
                    <xdr:colOff>285750</xdr:colOff>
                    <xdr:row>156</xdr:row>
                    <xdr:rowOff>161925</xdr:rowOff>
                  </to>
                </anchor>
              </controlPr>
            </control>
          </mc:Choice>
        </mc:AlternateContent>
        <mc:AlternateContent xmlns:mc="http://schemas.openxmlformats.org/markup-compatibility/2006">
          <mc:Choice Requires="x14">
            <control shapeId="15411" r:id="rId688" name="Group Box 1075">
              <controlPr defaultSize="0" autoFill="0" autoPict="0">
                <anchor moveWithCells="1" sizeWithCells="1">
                  <from>
                    <xdr:col>10</xdr:col>
                    <xdr:colOff>9525</xdr:colOff>
                    <xdr:row>157</xdr:row>
                    <xdr:rowOff>0</xdr:rowOff>
                  </from>
                  <to>
                    <xdr:col>12</xdr:col>
                    <xdr:colOff>438150</xdr:colOff>
                    <xdr:row>158</xdr:row>
                    <xdr:rowOff>0</xdr:rowOff>
                  </to>
                </anchor>
              </controlPr>
            </control>
          </mc:Choice>
        </mc:AlternateContent>
        <mc:AlternateContent xmlns:mc="http://schemas.openxmlformats.org/markup-compatibility/2006">
          <mc:Choice Requires="x14">
            <control shapeId="15412" r:id="rId689" name="Option Button 1076">
              <controlPr defaultSize="0" autoFill="0" autoLine="0" autoPict="0">
                <anchor moveWithCells="1" sizeWithCells="1">
                  <from>
                    <xdr:col>10</xdr:col>
                    <xdr:colOff>142875</xdr:colOff>
                    <xdr:row>157</xdr:row>
                    <xdr:rowOff>85725</xdr:rowOff>
                  </from>
                  <to>
                    <xdr:col>10</xdr:col>
                    <xdr:colOff>304800</xdr:colOff>
                    <xdr:row>157</xdr:row>
                    <xdr:rowOff>257175</xdr:rowOff>
                  </to>
                </anchor>
              </controlPr>
            </control>
          </mc:Choice>
        </mc:AlternateContent>
        <mc:AlternateContent xmlns:mc="http://schemas.openxmlformats.org/markup-compatibility/2006">
          <mc:Choice Requires="x14">
            <control shapeId="15413" r:id="rId690" name="Option Button 1077">
              <controlPr defaultSize="0" autoFill="0" autoLine="0" autoPict="0">
                <anchor moveWithCells="1" sizeWithCells="1">
                  <from>
                    <xdr:col>11</xdr:col>
                    <xdr:colOff>76200</xdr:colOff>
                    <xdr:row>157</xdr:row>
                    <xdr:rowOff>85725</xdr:rowOff>
                  </from>
                  <to>
                    <xdr:col>11</xdr:col>
                    <xdr:colOff>238125</xdr:colOff>
                    <xdr:row>157</xdr:row>
                    <xdr:rowOff>257175</xdr:rowOff>
                  </to>
                </anchor>
              </controlPr>
            </control>
          </mc:Choice>
        </mc:AlternateContent>
        <mc:AlternateContent xmlns:mc="http://schemas.openxmlformats.org/markup-compatibility/2006">
          <mc:Choice Requires="x14">
            <control shapeId="15414" r:id="rId691" name="Option Button 1078">
              <controlPr defaultSize="0" autoFill="0" autoLine="0" autoPict="0">
                <anchor moveWithCells="1" sizeWithCells="1">
                  <from>
                    <xdr:col>12</xdr:col>
                    <xdr:colOff>133350</xdr:colOff>
                    <xdr:row>157</xdr:row>
                    <xdr:rowOff>85725</xdr:rowOff>
                  </from>
                  <to>
                    <xdr:col>12</xdr:col>
                    <xdr:colOff>285750</xdr:colOff>
                    <xdr:row>157</xdr:row>
                    <xdr:rowOff>257175</xdr:rowOff>
                  </to>
                </anchor>
              </controlPr>
            </control>
          </mc:Choice>
        </mc:AlternateContent>
        <mc:AlternateContent xmlns:mc="http://schemas.openxmlformats.org/markup-compatibility/2006">
          <mc:Choice Requires="x14">
            <control shapeId="15415" r:id="rId692" name="Group Box 1079">
              <controlPr defaultSize="0" autoFill="0" autoPict="0">
                <anchor moveWithCells="1" sizeWithCells="1">
                  <from>
                    <xdr:col>10</xdr:col>
                    <xdr:colOff>9525</xdr:colOff>
                    <xdr:row>158</xdr:row>
                    <xdr:rowOff>0</xdr:rowOff>
                  </from>
                  <to>
                    <xdr:col>12</xdr:col>
                    <xdr:colOff>438150</xdr:colOff>
                    <xdr:row>159</xdr:row>
                    <xdr:rowOff>0</xdr:rowOff>
                  </to>
                </anchor>
              </controlPr>
            </control>
          </mc:Choice>
        </mc:AlternateContent>
        <mc:AlternateContent xmlns:mc="http://schemas.openxmlformats.org/markup-compatibility/2006">
          <mc:Choice Requires="x14">
            <control shapeId="15416" r:id="rId693" name="Option Button 1080">
              <controlPr defaultSize="0" autoFill="0" autoLine="0" autoPict="0">
                <anchor moveWithCells="1" sizeWithCells="1">
                  <from>
                    <xdr:col>10</xdr:col>
                    <xdr:colOff>142875</xdr:colOff>
                    <xdr:row>158</xdr:row>
                    <xdr:rowOff>57150</xdr:rowOff>
                  </from>
                  <to>
                    <xdr:col>10</xdr:col>
                    <xdr:colOff>304800</xdr:colOff>
                    <xdr:row>158</xdr:row>
                    <xdr:rowOff>171450</xdr:rowOff>
                  </to>
                </anchor>
              </controlPr>
            </control>
          </mc:Choice>
        </mc:AlternateContent>
        <mc:AlternateContent xmlns:mc="http://schemas.openxmlformats.org/markup-compatibility/2006">
          <mc:Choice Requires="x14">
            <control shapeId="15417" r:id="rId694" name="Option Button 1081">
              <controlPr defaultSize="0" autoFill="0" autoLine="0" autoPict="0">
                <anchor moveWithCells="1" sizeWithCells="1">
                  <from>
                    <xdr:col>11</xdr:col>
                    <xdr:colOff>76200</xdr:colOff>
                    <xdr:row>158</xdr:row>
                    <xdr:rowOff>57150</xdr:rowOff>
                  </from>
                  <to>
                    <xdr:col>11</xdr:col>
                    <xdr:colOff>238125</xdr:colOff>
                    <xdr:row>158</xdr:row>
                    <xdr:rowOff>171450</xdr:rowOff>
                  </to>
                </anchor>
              </controlPr>
            </control>
          </mc:Choice>
        </mc:AlternateContent>
        <mc:AlternateContent xmlns:mc="http://schemas.openxmlformats.org/markup-compatibility/2006">
          <mc:Choice Requires="x14">
            <control shapeId="15418" r:id="rId695" name="Option Button 1082">
              <controlPr defaultSize="0" autoFill="0" autoLine="0" autoPict="0">
                <anchor moveWithCells="1" sizeWithCells="1">
                  <from>
                    <xdr:col>12</xdr:col>
                    <xdr:colOff>133350</xdr:colOff>
                    <xdr:row>158</xdr:row>
                    <xdr:rowOff>57150</xdr:rowOff>
                  </from>
                  <to>
                    <xdr:col>12</xdr:col>
                    <xdr:colOff>285750</xdr:colOff>
                    <xdr:row>158</xdr:row>
                    <xdr:rowOff>161925</xdr:rowOff>
                  </to>
                </anchor>
              </controlPr>
            </control>
          </mc:Choice>
        </mc:AlternateContent>
        <mc:AlternateContent xmlns:mc="http://schemas.openxmlformats.org/markup-compatibility/2006">
          <mc:Choice Requires="x14">
            <control shapeId="15421" r:id="rId696" name="Drop Down 1085">
              <controlPr defaultSize="0" autoLine="0" autoPict="0">
                <anchor moveWithCells="1" sizeWithCells="1">
                  <from>
                    <xdr:col>3</xdr:col>
                    <xdr:colOff>47625</xdr:colOff>
                    <xdr:row>184</xdr:row>
                    <xdr:rowOff>28575</xdr:rowOff>
                  </from>
                  <to>
                    <xdr:col>7</xdr:col>
                    <xdr:colOff>781050</xdr:colOff>
                    <xdr:row>184</xdr:row>
                    <xdr:rowOff>333375</xdr:rowOff>
                  </to>
                </anchor>
              </controlPr>
            </control>
          </mc:Choice>
        </mc:AlternateContent>
        <mc:AlternateContent xmlns:mc="http://schemas.openxmlformats.org/markup-compatibility/2006">
          <mc:Choice Requires="x14">
            <control shapeId="15422" r:id="rId697" name="Drop Down 1086">
              <controlPr defaultSize="0" autoLine="0" autoPict="0">
                <anchor moveWithCells="1" sizeWithCells="1">
                  <from>
                    <xdr:col>3</xdr:col>
                    <xdr:colOff>47625</xdr:colOff>
                    <xdr:row>185</xdr:row>
                    <xdr:rowOff>28575</xdr:rowOff>
                  </from>
                  <to>
                    <xdr:col>7</xdr:col>
                    <xdr:colOff>781050</xdr:colOff>
                    <xdr:row>185</xdr:row>
                    <xdr:rowOff>333375</xdr:rowOff>
                  </to>
                </anchor>
              </controlPr>
            </control>
          </mc:Choice>
        </mc:AlternateContent>
        <mc:AlternateContent xmlns:mc="http://schemas.openxmlformats.org/markup-compatibility/2006">
          <mc:Choice Requires="x14">
            <control shapeId="15423" r:id="rId698" name="Drop Down 1087">
              <controlPr defaultSize="0" autoLine="0" autoPict="0">
                <anchor moveWithCells="1" sizeWithCells="1">
                  <from>
                    <xdr:col>3</xdr:col>
                    <xdr:colOff>47625</xdr:colOff>
                    <xdr:row>186</xdr:row>
                    <xdr:rowOff>28575</xdr:rowOff>
                  </from>
                  <to>
                    <xdr:col>7</xdr:col>
                    <xdr:colOff>781050</xdr:colOff>
                    <xdr:row>186</xdr:row>
                    <xdr:rowOff>333375</xdr:rowOff>
                  </to>
                </anchor>
              </controlPr>
            </control>
          </mc:Choice>
        </mc:AlternateContent>
        <mc:AlternateContent xmlns:mc="http://schemas.openxmlformats.org/markup-compatibility/2006">
          <mc:Choice Requires="x14">
            <control shapeId="15424" r:id="rId699" name="Drop Down 1088">
              <controlPr defaultSize="0" autoLine="0" autoPict="0">
                <anchor moveWithCells="1" sizeWithCells="1">
                  <from>
                    <xdr:col>3</xdr:col>
                    <xdr:colOff>47625</xdr:colOff>
                    <xdr:row>187</xdr:row>
                    <xdr:rowOff>28575</xdr:rowOff>
                  </from>
                  <to>
                    <xdr:col>7</xdr:col>
                    <xdr:colOff>781050</xdr:colOff>
                    <xdr:row>187</xdr:row>
                    <xdr:rowOff>333375</xdr:rowOff>
                  </to>
                </anchor>
              </controlPr>
            </control>
          </mc:Choice>
        </mc:AlternateContent>
        <mc:AlternateContent xmlns:mc="http://schemas.openxmlformats.org/markup-compatibility/2006">
          <mc:Choice Requires="x14">
            <control shapeId="15427" r:id="rId700" name="Drop Down 1091">
              <controlPr defaultSize="0" autoLine="0" autoPict="0">
                <anchor moveWithCells="1" sizeWithCells="1">
                  <from>
                    <xdr:col>10</xdr:col>
                    <xdr:colOff>38100</xdr:colOff>
                    <xdr:row>184</xdr:row>
                    <xdr:rowOff>38100</xdr:rowOff>
                  </from>
                  <to>
                    <xdr:col>12</xdr:col>
                    <xdr:colOff>0</xdr:colOff>
                    <xdr:row>184</xdr:row>
                    <xdr:rowOff>447675</xdr:rowOff>
                  </to>
                </anchor>
              </controlPr>
            </control>
          </mc:Choice>
        </mc:AlternateContent>
        <mc:AlternateContent xmlns:mc="http://schemas.openxmlformats.org/markup-compatibility/2006">
          <mc:Choice Requires="x14">
            <control shapeId="15428" r:id="rId701" name="Drop Down 1092">
              <controlPr defaultSize="0" autoLine="0" autoPict="0">
                <anchor moveWithCells="1" sizeWithCells="1">
                  <from>
                    <xdr:col>10</xdr:col>
                    <xdr:colOff>38100</xdr:colOff>
                    <xdr:row>185</xdr:row>
                    <xdr:rowOff>38100</xdr:rowOff>
                  </from>
                  <to>
                    <xdr:col>12</xdr:col>
                    <xdr:colOff>0</xdr:colOff>
                    <xdr:row>185</xdr:row>
                    <xdr:rowOff>447675</xdr:rowOff>
                  </to>
                </anchor>
              </controlPr>
            </control>
          </mc:Choice>
        </mc:AlternateContent>
        <mc:AlternateContent xmlns:mc="http://schemas.openxmlformats.org/markup-compatibility/2006">
          <mc:Choice Requires="x14">
            <control shapeId="15429" r:id="rId702" name="Drop Down 1093">
              <controlPr defaultSize="0" autoLine="0" autoPict="0">
                <anchor moveWithCells="1" sizeWithCells="1">
                  <from>
                    <xdr:col>10</xdr:col>
                    <xdr:colOff>38100</xdr:colOff>
                    <xdr:row>186</xdr:row>
                    <xdr:rowOff>38100</xdr:rowOff>
                  </from>
                  <to>
                    <xdr:col>12</xdr:col>
                    <xdr:colOff>0</xdr:colOff>
                    <xdr:row>186</xdr:row>
                    <xdr:rowOff>447675</xdr:rowOff>
                  </to>
                </anchor>
              </controlPr>
            </control>
          </mc:Choice>
        </mc:AlternateContent>
        <mc:AlternateContent xmlns:mc="http://schemas.openxmlformats.org/markup-compatibility/2006">
          <mc:Choice Requires="x14">
            <control shapeId="15430" r:id="rId703" name="Drop Down 1094">
              <controlPr defaultSize="0" autoLine="0" autoPict="0">
                <anchor moveWithCells="1" sizeWithCells="1">
                  <from>
                    <xdr:col>10</xdr:col>
                    <xdr:colOff>38100</xdr:colOff>
                    <xdr:row>187</xdr:row>
                    <xdr:rowOff>38100</xdr:rowOff>
                  </from>
                  <to>
                    <xdr:col>12</xdr:col>
                    <xdr:colOff>0</xdr:colOff>
                    <xdr:row>187</xdr:row>
                    <xdr:rowOff>447675</xdr:rowOff>
                  </to>
                </anchor>
              </controlPr>
            </control>
          </mc:Choice>
        </mc:AlternateContent>
        <mc:AlternateContent xmlns:mc="http://schemas.openxmlformats.org/markup-compatibility/2006">
          <mc:Choice Requires="x14">
            <control shapeId="15433" r:id="rId704" name="Drop Down 1097">
              <controlPr defaultSize="0" autoLine="0" autoPict="0">
                <anchor moveWithCells="1" sizeWithCells="1">
                  <from>
                    <xdr:col>12</xdr:col>
                    <xdr:colOff>57150</xdr:colOff>
                    <xdr:row>184</xdr:row>
                    <xdr:rowOff>38100</xdr:rowOff>
                  </from>
                  <to>
                    <xdr:col>14</xdr:col>
                    <xdr:colOff>0</xdr:colOff>
                    <xdr:row>184</xdr:row>
                    <xdr:rowOff>447675</xdr:rowOff>
                  </to>
                </anchor>
              </controlPr>
            </control>
          </mc:Choice>
        </mc:AlternateContent>
        <mc:AlternateContent xmlns:mc="http://schemas.openxmlformats.org/markup-compatibility/2006">
          <mc:Choice Requires="x14">
            <control shapeId="15434" r:id="rId705" name="Drop Down 1098">
              <controlPr defaultSize="0" autoLine="0" autoPict="0">
                <anchor moveWithCells="1" sizeWithCells="1">
                  <from>
                    <xdr:col>12</xdr:col>
                    <xdr:colOff>57150</xdr:colOff>
                    <xdr:row>185</xdr:row>
                    <xdr:rowOff>38100</xdr:rowOff>
                  </from>
                  <to>
                    <xdr:col>14</xdr:col>
                    <xdr:colOff>0</xdr:colOff>
                    <xdr:row>185</xdr:row>
                    <xdr:rowOff>447675</xdr:rowOff>
                  </to>
                </anchor>
              </controlPr>
            </control>
          </mc:Choice>
        </mc:AlternateContent>
        <mc:AlternateContent xmlns:mc="http://schemas.openxmlformats.org/markup-compatibility/2006">
          <mc:Choice Requires="x14">
            <control shapeId="15435" r:id="rId706" name="Drop Down 1099">
              <controlPr defaultSize="0" autoLine="0" autoPict="0">
                <anchor moveWithCells="1" sizeWithCells="1">
                  <from>
                    <xdr:col>12</xdr:col>
                    <xdr:colOff>57150</xdr:colOff>
                    <xdr:row>186</xdr:row>
                    <xdr:rowOff>38100</xdr:rowOff>
                  </from>
                  <to>
                    <xdr:col>14</xdr:col>
                    <xdr:colOff>0</xdr:colOff>
                    <xdr:row>186</xdr:row>
                    <xdr:rowOff>447675</xdr:rowOff>
                  </to>
                </anchor>
              </controlPr>
            </control>
          </mc:Choice>
        </mc:AlternateContent>
        <mc:AlternateContent xmlns:mc="http://schemas.openxmlformats.org/markup-compatibility/2006">
          <mc:Choice Requires="x14">
            <control shapeId="15436" r:id="rId707" name="Drop Down 1100">
              <controlPr defaultSize="0" autoLine="0" autoPict="0">
                <anchor moveWithCells="1" sizeWithCells="1">
                  <from>
                    <xdr:col>12</xdr:col>
                    <xdr:colOff>57150</xdr:colOff>
                    <xdr:row>187</xdr:row>
                    <xdr:rowOff>38100</xdr:rowOff>
                  </from>
                  <to>
                    <xdr:col>14</xdr:col>
                    <xdr:colOff>0</xdr:colOff>
                    <xdr:row>187</xdr:row>
                    <xdr:rowOff>447675</xdr:rowOff>
                  </to>
                </anchor>
              </controlPr>
            </control>
          </mc:Choice>
        </mc:AlternateContent>
        <mc:AlternateContent xmlns:mc="http://schemas.openxmlformats.org/markup-compatibility/2006">
          <mc:Choice Requires="x14">
            <control shapeId="15439" r:id="rId708" name="Drop Down 1103">
              <controlPr defaultSize="0" autoLine="0" autoPict="0">
                <anchor moveWithCells="1" sizeWithCells="1">
                  <from>
                    <xdr:col>3</xdr:col>
                    <xdr:colOff>47625</xdr:colOff>
                    <xdr:row>198</xdr:row>
                    <xdr:rowOff>28575</xdr:rowOff>
                  </from>
                  <to>
                    <xdr:col>7</xdr:col>
                    <xdr:colOff>781050</xdr:colOff>
                    <xdr:row>198</xdr:row>
                    <xdr:rowOff>333375</xdr:rowOff>
                  </to>
                </anchor>
              </controlPr>
            </control>
          </mc:Choice>
        </mc:AlternateContent>
        <mc:AlternateContent xmlns:mc="http://schemas.openxmlformats.org/markup-compatibility/2006">
          <mc:Choice Requires="x14">
            <control shapeId="15440" r:id="rId709" name="Drop Down 1104">
              <controlPr defaultSize="0" autoLine="0" autoPict="0">
                <anchor moveWithCells="1" sizeWithCells="1">
                  <from>
                    <xdr:col>3</xdr:col>
                    <xdr:colOff>47625</xdr:colOff>
                    <xdr:row>199</xdr:row>
                    <xdr:rowOff>28575</xdr:rowOff>
                  </from>
                  <to>
                    <xdr:col>7</xdr:col>
                    <xdr:colOff>781050</xdr:colOff>
                    <xdr:row>199</xdr:row>
                    <xdr:rowOff>333375</xdr:rowOff>
                  </to>
                </anchor>
              </controlPr>
            </control>
          </mc:Choice>
        </mc:AlternateContent>
        <mc:AlternateContent xmlns:mc="http://schemas.openxmlformats.org/markup-compatibility/2006">
          <mc:Choice Requires="x14">
            <control shapeId="15441" r:id="rId710" name="Drop Down 1105">
              <controlPr defaultSize="0" autoLine="0" autoPict="0">
                <anchor moveWithCells="1" sizeWithCells="1">
                  <from>
                    <xdr:col>3</xdr:col>
                    <xdr:colOff>47625</xdr:colOff>
                    <xdr:row>200</xdr:row>
                    <xdr:rowOff>28575</xdr:rowOff>
                  </from>
                  <to>
                    <xdr:col>7</xdr:col>
                    <xdr:colOff>781050</xdr:colOff>
                    <xdr:row>200</xdr:row>
                    <xdr:rowOff>333375</xdr:rowOff>
                  </to>
                </anchor>
              </controlPr>
            </control>
          </mc:Choice>
        </mc:AlternateContent>
        <mc:AlternateContent xmlns:mc="http://schemas.openxmlformats.org/markup-compatibility/2006">
          <mc:Choice Requires="x14">
            <control shapeId="15442" r:id="rId711" name="Drop Down 1106">
              <controlPr defaultSize="0" autoLine="0" autoPict="0">
                <anchor moveWithCells="1" sizeWithCells="1">
                  <from>
                    <xdr:col>3</xdr:col>
                    <xdr:colOff>47625</xdr:colOff>
                    <xdr:row>201</xdr:row>
                    <xdr:rowOff>28575</xdr:rowOff>
                  </from>
                  <to>
                    <xdr:col>7</xdr:col>
                    <xdr:colOff>781050</xdr:colOff>
                    <xdr:row>201</xdr:row>
                    <xdr:rowOff>333375</xdr:rowOff>
                  </to>
                </anchor>
              </controlPr>
            </control>
          </mc:Choice>
        </mc:AlternateContent>
        <mc:AlternateContent xmlns:mc="http://schemas.openxmlformats.org/markup-compatibility/2006">
          <mc:Choice Requires="x14">
            <control shapeId="15443" r:id="rId712" name="Drop Down 1107">
              <controlPr defaultSize="0" autoLine="0" autoPict="0">
                <anchor moveWithCells="1" sizeWithCells="1">
                  <from>
                    <xdr:col>3</xdr:col>
                    <xdr:colOff>47625</xdr:colOff>
                    <xdr:row>202</xdr:row>
                    <xdr:rowOff>28575</xdr:rowOff>
                  </from>
                  <to>
                    <xdr:col>7</xdr:col>
                    <xdr:colOff>781050</xdr:colOff>
                    <xdr:row>202</xdr:row>
                    <xdr:rowOff>333375</xdr:rowOff>
                  </to>
                </anchor>
              </controlPr>
            </control>
          </mc:Choice>
        </mc:AlternateContent>
        <mc:AlternateContent xmlns:mc="http://schemas.openxmlformats.org/markup-compatibility/2006">
          <mc:Choice Requires="x14">
            <control shapeId="15444" r:id="rId713" name="Drop Down 1108">
              <controlPr defaultSize="0" autoLine="0" autoPict="0">
                <anchor moveWithCells="1" sizeWithCells="1">
                  <from>
                    <xdr:col>3</xdr:col>
                    <xdr:colOff>47625</xdr:colOff>
                    <xdr:row>203</xdr:row>
                    <xdr:rowOff>28575</xdr:rowOff>
                  </from>
                  <to>
                    <xdr:col>7</xdr:col>
                    <xdr:colOff>781050</xdr:colOff>
                    <xdr:row>203</xdr:row>
                    <xdr:rowOff>333375</xdr:rowOff>
                  </to>
                </anchor>
              </controlPr>
            </control>
          </mc:Choice>
        </mc:AlternateContent>
        <mc:AlternateContent xmlns:mc="http://schemas.openxmlformats.org/markup-compatibility/2006">
          <mc:Choice Requires="x14">
            <control shapeId="15445" r:id="rId714" name="Drop Down 1109">
              <controlPr defaultSize="0" autoLine="0" autoPict="0">
                <anchor moveWithCells="1" sizeWithCells="1">
                  <from>
                    <xdr:col>10</xdr:col>
                    <xdr:colOff>38100</xdr:colOff>
                    <xdr:row>198</xdr:row>
                    <xdr:rowOff>38100</xdr:rowOff>
                  </from>
                  <to>
                    <xdr:col>12</xdr:col>
                    <xdr:colOff>0</xdr:colOff>
                    <xdr:row>198</xdr:row>
                    <xdr:rowOff>447675</xdr:rowOff>
                  </to>
                </anchor>
              </controlPr>
            </control>
          </mc:Choice>
        </mc:AlternateContent>
        <mc:AlternateContent xmlns:mc="http://schemas.openxmlformats.org/markup-compatibility/2006">
          <mc:Choice Requires="x14">
            <control shapeId="15446" r:id="rId715" name="Drop Down 1110">
              <controlPr defaultSize="0" autoLine="0" autoPict="0">
                <anchor moveWithCells="1" sizeWithCells="1">
                  <from>
                    <xdr:col>10</xdr:col>
                    <xdr:colOff>38100</xdr:colOff>
                    <xdr:row>199</xdr:row>
                    <xdr:rowOff>38100</xdr:rowOff>
                  </from>
                  <to>
                    <xdr:col>12</xdr:col>
                    <xdr:colOff>0</xdr:colOff>
                    <xdr:row>199</xdr:row>
                    <xdr:rowOff>447675</xdr:rowOff>
                  </to>
                </anchor>
              </controlPr>
            </control>
          </mc:Choice>
        </mc:AlternateContent>
        <mc:AlternateContent xmlns:mc="http://schemas.openxmlformats.org/markup-compatibility/2006">
          <mc:Choice Requires="x14">
            <control shapeId="15447" r:id="rId716" name="Drop Down 1111">
              <controlPr defaultSize="0" autoLine="0" autoPict="0">
                <anchor moveWithCells="1" sizeWithCells="1">
                  <from>
                    <xdr:col>10</xdr:col>
                    <xdr:colOff>38100</xdr:colOff>
                    <xdr:row>200</xdr:row>
                    <xdr:rowOff>38100</xdr:rowOff>
                  </from>
                  <to>
                    <xdr:col>12</xdr:col>
                    <xdr:colOff>0</xdr:colOff>
                    <xdr:row>200</xdr:row>
                    <xdr:rowOff>447675</xdr:rowOff>
                  </to>
                </anchor>
              </controlPr>
            </control>
          </mc:Choice>
        </mc:AlternateContent>
        <mc:AlternateContent xmlns:mc="http://schemas.openxmlformats.org/markup-compatibility/2006">
          <mc:Choice Requires="x14">
            <control shapeId="15448" r:id="rId717" name="Drop Down 1112">
              <controlPr defaultSize="0" autoLine="0" autoPict="0">
                <anchor moveWithCells="1" sizeWithCells="1">
                  <from>
                    <xdr:col>10</xdr:col>
                    <xdr:colOff>38100</xdr:colOff>
                    <xdr:row>201</xdr:row>
                    <xdr:rowOff>38100</xdr:rowOff>
                  </from>
                  <to>
                    <xdr:col>12</xdr:col>
                    <xdr:colOff>0</xdr:colOff>
                    <xdr:row>201</xdr:row>
                    <xdr:rowOff>447675</xdr:rowOff>
                  </to>
                </anchor>
              </controlPr>
            </control>
          </mc:Choice>
        </mc:AlternateContent>
        <mc:AlternateContent xmlns:mc="http://schemas.openxmlformats.org/markup-compatibility/2006">
          <mc:Choice Requires="x14">
            <control shapeId="15449" r:id="rId718" name="Drop Down 1113">
              <controlPr defaultSize="0" autoLine="0" autoPict="0">
                <anchor moveWithCells="1" sizeWithCells="1">
                  <from>
                    <xdr:col>10</xdr:col>
                    <xdr:colOff>38100</xdr:colOff>
                    <xdr:row>202</xdr:row>
                    <xdr:rowOff>38100</xdr:rowOff>
                  </from>
                  <to>
                    <xdr:col>12</xdr:col>
                    <xdr:colOff>0</xdr:colOff>
                    <xdr:row>202</xdr:row>
                    <xdr:rowOff>447675</xdr:rowOff>
                  </to>
                </anchor>
              </controlPr>
            </control>
          </mc:Choice>
        </mc:AlternateContent>
        <mc:AlternateContent xmlns:mc="http://schemas.openxmlformats.org/markup-compatibility/2006">
          <mc:Choice Requires="x14">
            <control shapeId="15450" r:id="rId719" name="Drop Down 1114">
              <controlPr defaultSize="0" autoLine="0" autoPict="0">
                <anchor moveWithCells="1" sizeWithCells="1">
                  <from>
                    <xdr:col>10</xdr:col>
                    <xdr:colOff>38100</xdr:colOff>
                    <xdr:row>203</xdr:row>
                    <xdr:rowOff>38100</xdr:rowOff>
                  </from>
                  <to>
                    <xdr:col>12</xdr:col>
                    <xdr:colOff>0</xdr:colOff>
                    <xdr:row>203</xdr:row>
                    <xdr:rowOff>447675</xdr:rowOff>
                  </to>
                </anchor>
              </controlPr>
            </control>
          </mc:Choice>
        </mc:AlternateContent>
        <mc:AlternateContent xmlns:mc="http://schemas.openxmlformats.org/markup-compatibility/2006">
          <mc:Choice Requires="x14">
            <control shapeId="15451" r:id="rId720" name="Drop Down 1115">
              <controlPr defaultSize="0" autoLine="0" autoPict="0">
                <anchor moveWithCells="1" sizeWithCells="1">
                  <from>
                    <xdr:col>12</xdr:col>
                    <xdr:colOff>57150</xdr:colOff>
                    <xdr:row>198</xdr:row>
                    <xdr:rowOff>38100</xdr:rowOff>
                  </from>
                  <to>
                    <xdr:col>14</xdr:col>
                    <xdr:colOff>0</xdr:colOff>
                    <xdr:row>198</xdr:row>
                    <xdr:rowOff>447675</xdr:rowOff>
                  </to>
                </anchor>
              </controlPr>
            </control>
          </mc:Choice>
        </mc:AlternateContent>
        <mc:AlternateContent xmlns:mc="http://schemas.openxmlformats.org/markup-compatibility/2006">
          <mc:Choice Requires="x14">
            <control shapeId="15452" r:id="rId721" name="Drop Down 1116">
              <controlPr defaultSize="0" autoLine="0" autoPict="0">
                <anchor moveWithCells="1" sizeWithCells="1">
                  <from>
                    <xdr:col>12</xdr:col>
                    <xdr:colOff>57150</xdr:colOff>
                    <xdr:row>199</xdr:row>
                    <xdr:rowOff>38100</xdr:rowOff>
                  </from>
                  <to>
                    <xdr:col>14</xdr:col>
                    <xdr:colOff>0</xdr:colOff>
                    <xdr:row>199</xdr:row>
                    <xdr:rowOff>447675</xdr:rowOff>
                  </to>
                </anchor>
              </controlPr>
            </control>
          </mc:Choice>
        </mc:AlternateContent>
        <mc:AlternateContent xmlns:mc="http://schemas.openxmlformats.org/markup-compatibility/2006">
          <mc:Choice Requires="x14">
            <control shapeId="15453" r:id="rId722" name="Drop Down 1117">
              <controlPr defaultSize="0" autoLine="0" autoPict="0">
                <anchor moveWithCells="1" sizeWithCells="1">
                  <from>
                    <xdr:col>12</xdr:col>
                    <xdr:colOff>57150</xdr:colOff>
                    <xdr:row>200</xdr:row>
                    <xdr:rowOff>38100</xdr:rowOff>
                  </from>
                  <to>
                    <xdr:col>14</xdr:col>
                    <xdr:colOff>0</xdr:colOff>
                    <xdr:row>200</xdr:row>
                    <xdr:rowOff>447675</xdr:rowOff>
                  </to>
                </anchor>
              </controlPr>
            </control>
          </mc:Choice>
        </mc:AlternateContent>
        <mc:AlternateContent xmlns:mc="http://schemas.openxmlformats.org/markup-compatibility/2006">
          <mc:Choice Requires="x14">
            <control shapeId="15454" r:id="rId723" name="Drop Down 1118">
              <controlPr defaultSize="0" autoLine="0" autoPict="0">
                <anchor moveWithCells="1" sizeWithCells="1">
                  <from>
                    <xdr:col>12</xdr:col>
                    <xdr:colOff>57150</xdr:colOff>
                    <xdr:row>201</xdr:row>
                    <xdr:rowOff>38100</xdr:rowOff>
                  </from>
                  <to>
                    <xdr:col>14</xdr:col>
                    <xdr:colOff>0</xdr:colOff>
                    <xdr:row>201</xdr:row>
                    <xdr:rowOff>447675</xdr:rowOff>
                  </to>
                </anchor>
              </controlPr>
            </control>
          </mc:Choice>
        </mc:AlternateContent>
        <mc:AlternateContent xmlns:mc="http://schemas.openxmlformats.org/markup-compatibility/2006">
          <mc:Choice Requires="x14">
            <control shapeId="15455" r:id="rId724" name="Drop Down 1119">
              <controlPr defaultSize="0" autoLine="0" autoPict="0">
                <anchor moveWithCells="1" sizeWithCells="1">
                  <from>
                    <xdr:col>12</xdr:col>
                    <xdr:colOff>57150</xdr:colOff>
                    <xdr:row>202</xdr:row>
                    <xdr:rowOff>38100</xdr:rowOff>
                  </from>
                  <to>
                    <xdr:col>14</xdr:col>
                    <xdr:colOff>0</xdr:colOff>
                    <xdr:row>202</xdr:row>
                    <xdr:rowOff>447675</xdr:rowOff>
                  </to>
                </anchor>
              </controlPr>
            </control>
          </mc:Choice>
        </mc:AlternateContent>
        <mc:AlternateContent xmlns:mc="http://schemas.openxmlformats.org/markup-compatibility/2006">
          <mc:Choice Requires="x14">
            <control shapeId="15456" r:id="rId725" name="Drop Down 1120">
              <controlPr defaultSize="0" autoLine="0" autoPict="0">
                <anchor moveWithCells="1" sizeWithCells="1">
                  <from>
                    <xdr:col>12</xdr:col>
                    <xdr:colOff>57150</xdr:colOff>
                    <xdr:row>203</xdr:row>
                    <xdr:rowOff>38100</xdr:rowOff>
                  </from>
                  <to>
                    <xdr:col>14</xdr:col>
                    <xdr:colOff>0</xdr:colOff>
                    <xdr:row>203</xdr:row>
                    <xdr:rowOff>447675</xdr:rowOff>
                  </to>
                </anchor>
              </controlPr>
            </control>
          </mc:Choice>
        </mc:AlternateContent>
        <mc:AlternateContent xmlns:mc="http://schemas.openxmlformats.org/markup-compatibility/2006">
          <mc:Choice Requires="x14">
            <control shapeId="15457" r:id="rId726" name="Group Box 1121">
              <controlPr defaultSize="0" autoFill="0" autoPict="0">
                <anchor moveWithCells="1" sizeWithCells="1">
                  <from>
                    <xdr:col>10</xdr:col>
                    <xdr:colOff>9525</xdr:colOff>
                    <xdr:row>65</xdr:row>
                    <xdr:rowOff>371475</xdr:rowOff>
                  </from>
                  <to>
                    <xdr:col>12</xdr:col>
                    <xdr:colOff>428625</xdr:colOff>
                    <xdr:row>66</xdr:row>
                    <xdr:rowOff>361950</xdr:rowOff>
                  </to>
                </anchor>
              </controlPr>
            </control>
          </mc:Choice>
        </mc:AlternateContent>
        <mc:AlternateContent xmlns:mc="http://schemas.openxmlformats.org/markup-compatibility/2006">
          <mc:Choice Requires="x14">
            <control shapeId="15458" r:id="rId727" name="Option Button 1122">
              <controlPr defaultSize="0" autoFill="0" autoLine="0" autoPict="0">
                <anchor moveWithCells="1" sizeWithCells="1">
                  <from>
                    <xdr:col>10</xdr:col>
                    <xdr:colOff>104775</xdr:colOff>
                    <xdr:row>66</xdr:row>
                    <xdr:rowOff>76200</xdr:rowOff>
                  </from>
                  <to>
                    <xdr:col>10</xdr:col>
                    <xdr:colOff>266700</xdr:colOff>
                    <xdr:row>66</xdr:row>
                    <xdr:rowOff>238125</xdr:rowOff>
                  </to>
                </anchor>
              </controlPr>
            </control>
          </mc:Choice>
        </mc:AlternateContent>
        <mc:AlternateContent xmlns:mc="http://schemas.openxmlformats.org/markup-compatibility/2006">
          <mc:Choice Requires="x14">
            <control shapeId="15459" r:id="rId728" name="Option Button 1123">
              <controlPr defaultSize="0" autoFill="0" autoLine="0" autoPict="0">
                <anchor moveWithCells="1" sizeWithCells="1">
                  <from>
                    <xdr:col>11</xdr:col>
                    <xdr:colOff>95250</xdr:colOff>
                    <xdr:row>66</xdr:row>
                    <xdr:rowOff>76200</xdr:rowOff>
                  </from>
                  <to>
                    <xdr:col>11</xdr:col>
                    <xdr:colOff>266700</xdr:colOff>
                    <xdr:row>66</xdr:row>
                    <xdr:rowOff>238125</xdr:rowOff>
                  </to>
                </anchor>
              </controlPr>
            </control>
          </mc:Choice>
        </mc:AlternateContent>
        <mc:AlternateContent xmlns:mc="http://schemas.openxmlformats.org/markup-compatibility/2006">
          <mc:Choice Requires="x14">
            <control shapeId="15460" r:id="rId729" name="Option Button 1124">
              <controlPr defaultSize="0" autoFill="0" autoLine="0" autoPict="0">
                <anchor moveWithCells="1" sizeWithCells="1">
                  <from>
                    <xdr:col>12</xdr:col>
                    <xdr:colOff>142875</xdr:colOff>
                    <xdr:row>66</xdr:row>
                    <xdr:rowOff>76200</xdr:rowOff>
                  </from>
                  <to>
                    <xdr:col>12</xdr:col>
                    <xdr:colOff>304800</xdr:colOff>
                    <xdr:row>66</xdr:row>
                    <xdr:rowOff>238125</xdr:rowOff>
                  </to>
                </anchor>
              </controlPr>
            </control>
          </mc:Choice>
        </mc:AlternateContent>
        <mc:AlternateContent xmlns:mc="http://schemas.openxmlformats.org/markup-compatibility/2006">
          <mc:Choice Requires="x14">
            <control shapeId="15461" r:id="rId730" name="Group Box 1125">
              <controlPr defaultSize="0" autoFill="0" autoPict="0">
                <anchor moveWithCells="1" sizeWithCells="1">
                  <from>
                    <xdr:col>10</xdr:col>
                    <xdr:colOff>9525</xdr:colOff>
                    <xdr:row>70</xdr:row>
                    <xdr:rowOff>0</xdr:rowOff>
                  </from>
                  <to>
                    <xdr:col>12</xdr:col>
                    <xdr:colOff>428625</xdr:colOff>
                    <xdr:row>70</xdr:row>
                    <xdr:rowOff>561975</xdr:rowOff>
                  </to>
                </anchor>
              </controlPr>
            </control>
          </mc:Choice>
        </mc:AlternateContent>
        <mc:AlternateContent xmlns:mc="http://schemas.openxmlformats.org/markup-compatibility/2006">
          <mc:Choice Requires="x14">
            <control shapeId="15462" r:id="rId731" name="Option Button 1126">
              <controlPr defaultSize="0" autoFill="0" autoLine="0" autoPict="0">
                <anchor moveWithCells="1" sizeWithCells="1">
                  <from>
                    <xdr:col>10</xdr:col>
                    <xdr:colOff>104775</xdr:colOff>
                    <xdr:row>70</xdr:row>
                    <xdr:rowOff>114300</xdr:rowOff>
                  </from>
                  <to>
                    <xdr:col>10</xdr:col>
                    <xdr:colOff>266700</xdr:colOff>
                    <xdr:row>70</xdr:row>
                    <xdr:rowOff>371475</xdr:rowOff>
                  </to>
                </anchor>
              </controlPr>
            </control>
          </mc:Choice>
        </mc:AlternateContent>
        <mc:AlternateContent xmlns:mc="http://schemas.openxmlformats.org/markup-compatibility/2006">
          <mc:Choice Requires="x14">
            <control shapeId="15463" r:id="rId732" name="Option Button 1127">
              <controlPr defaultSize="0" autoFill="0" autoLine="0" autoPict="0">
                <anchor moveWithCells="1" sizeWithCells="1">
                  <from>
                    <xdr:col>11</xdr:col>
                    <xdr:colOff>95250</xdr:colOff>
                    <xdr:row>70</xdr:row>
                    <xdr:rowOff>114300</xdr:rowOff>
                  </from>
                  <to>
                    <xdr:col>11</xdr:col>
                    <xdr:colOff>266700</xdr:colOff>
                    <xdr:row>70</xdr:row>
                    <xdr:rowOff>371475</xdr:rowOff>
                  </to>
                </anchor>
              </controlPr>
            </control>
          </mc:Choice>
        </mc:AlternateContent>
        <mc:AlternateContent xmlns:mc="http://schemas.openxmlformats.org/markup-compatibility/2006">
          <mc:Choice Requires="x14">
            <control shapeId="15464" r:id="rId733" name="Option Button 1128">
              <controlPr defaultSize="0" autoFill="0" autoLine="0" autoPict="0">
                <anchor moveWithCells="1" sizeWithCells="1">
                  <from>
                    <xdr:col>12</xdr:col>
                    <xdr:colOff>142875</xdr:colOff>
                    <xdr:row>70</xdr:row>
                    <xdr:rowOff>114300</xdr:rowOff>
                  </from>
                  <to>
                    <xdr:col>12</xdr:col>
                    <xdr:colOff>304800</xdr:colOff>
                    <xdr:row>70</xdr:row>
                    <xdr:rowOff>371475</xdr:rowOff>
                  </to>
                </anchor>
              </controlPr>
            </control>
          </mc:Choice>
        </mc:AlternateContent>
        <mc:AlternateContent xmlns:mc="http://schemas.openxmlformats.org/markup-compatibility/2006">
          <mc:Choice Requires="x14">
            <control shapeId="15465" r:id="rId734" name="Group Box 1129">
              <controlPr defaultSize="0" autoFill="0" autoPict="0">
                <anchor moveWithCells="1" sizeWithCells="1">
                  <from>
                    <xdr:col>10</xdr:col>
                    <xdr:colOff>9525</xdr:colOff>
                    <xdr:row>162</xdr:row>
                    <xdr:rowOff>0</xdr:rowOff>
                  </from>
                  <to>
                    <xdr:col>12</xdr:col>
                    <xdr:colOff>438150</xdr:colOff>
                    <xdr:row>162</xdr:row>
                    <xdr:rowOff>371475</xdr:rowOff>
                  </to>
                </anchor>
              </controlPr>
            </control>
          </mc:Choice>
        </mc:AlternateContent>
        <mc:AlternateContent xmlns:mc="http://schemas.openxmlformats.org/markup-compatibility/2006">
          <mc:Choice Requires="x14">
            <control shapeId="15466" r:id="rId735" name="Option Button 1130">
              <controlPr defaultSize="0" autoFill="0" autoLine="0" autoPict="0">
                <anchor moveWithCells="1" sizeWithCells="1">
                  <from>
                    <xdr:col>10</xdr:col>
                    <xdr:colOff>142875</xdr:colOff>
                    <xdr:row>162</xdr:row>
                    <xdr:rowOff>85725</xdr:rowOff>
                  </from>
                  <to>
                    <xdr:col>10</xdr:col>
                    <xdr:colOff>304800</xdr:colOff>
                    <xdr:row>162</xdr:row>
                    <xdr:rowOff>257175</xdr:rowOff>
                  </to>
                </anchor>
              </controlPr>
            </control>
          </mc:Choice>
        </mc:AlternateContent>
        <mc:AlternateContent xmlns:mc="http://schemas.openxmlformats.org/markup-compatibility/2006">
          <mc:Choice Requires="x14">
            <control shapeId="15467" r:id="rId736" name="Option Button 1131">
              <controlPr defaultSize="0" autoFill="0" autoLine="0" autoPict="0">
                <anchor moveWithCells="1" sizeWithCells="1">
                  <from>
                    <xdr:col>11</xdr:col>
                    <xdr:colOff>76200</xdr:colOff>
                    <xdr:row>162</xdr:row>
                    <xdr:rowOff>85725</xdr:rowOff>
                  </from>
                  <to>
                    <xdr:col>11</xdr:col>
                    <xdr:colOff>238125</xdr:colOff>
                    <xdr:row>162</xdr:row>
                    <xdr:rowOff>257175</xdr:rowOff>
                  </to>
                </anchor>
              </controlPr>
            </control>
          </mc:Choice>
        </mc:AlternateContent>
        <mc:AlternateContent xmlns:mc="http://schemas.openxmlformats.org/markup-compatibility/2006">
          <mc:Choice Requires="x14">
            <control shapeId="15468" r:id="rId737" name="Option Button 1132">
              <controlPr defaultSize="0" autoFill="0" autoLine="0" autoPict="0">
                <anchor moveWithCells="1" sizeWithCells="1">
                  <from>
                    <xdr:col>12</xdr:col>
                    <xdr:colOff>133350</xdr:colOff>
                    <xdr:row>162</xdr:row>
                    <xdr:rowOff>85725</xdr:rowOff>
                  </from>
                  <to>
                    <xdr:col>12</xdr:col>
                    <xdr:colOff>285750</xdr:colOff>
                    <xdr:row>162</xdr:row>
                    <xdr:rowOff>247650</xdr:rowOff>
                  </to>
                </anchor>
              </controlPr>
            </control>
          </mc:Choice>
        </mc:AlternateContent>
        <mc:AlternateContent xmlns:mc="http://schemas.openxmlformats.org/markup-compatibility/2006">
          <mc:Choice Requires="x14">
            <control shapeId="15469" r:id="rId738" name="Group Box 1133">
              <controlPr defaultSize="0" autoFill="0" autoPict="0">
                <anchor moveWithCells="1" sizeWithCells="1">
                  <from>
                    <xdr:col>10</xdr:col>
                    <xdr:colOff>9525</xdr:colOff>
                    <xdr:row>350</xdr:row>
                    <xdr:rowOff>0</xdr:rowOff>
                  </from>
                  <to>
                    <xdr:col>12</xdr:col>
                    <xdr:colOff>438150</xdr:colOff>
                    <xdr:row>351</xdr:row>
                    <xdr:rowOff>19050</xdr:rowOff>
                  </to>
                </anchor>
              </controlPr>
            </control>
          </mc:Choice>
        </mc:AlternateContent>
        <mc:AlternateContent xmlns:mc="http://schemas.openxmlformats.org/markup-compatibility/2006">
          <mc:Choice Requires="x14">
            <control shapeId="15470" r:id="rId739" name="Option Button 1134">
              <controlPr defaultSize="0" autoFill="0" autoLine="0" autoPict="0">
                <anchor moveWithCells="1" sizeWithCells="1">
                  <from>
                    <xdr:col>10</xdr:col>
                    <xdr:colOff>133350</xdr:colOff>
                    <xdr:row>350</xdr:row>
                    <xdr:rowOff>95250</xdr:rowOff>
                  </from>
                  <to>
                    <xdr:col>10</xdr:col>
                    <xdr:colOff>295275</xdr:colOff>
                    <xdr:row>350</xdr:row>
                    <xdr:rowOff>266700</xdr:rowOff>
                  </to>
                </anchor>
              </controlPr>
            </control>
          </mc:Choice>
        </mc:AlternateContent>
        <mc:AlternateContent xmlns:mc="http://schemas.openxmlformats.org/markup-compatibility/2006">
          <mc:Choice Requires="x14">
            <control shapeId="15471" r:id="rId740" name="Option Button 1135">
              <controlPr defaultSize="0" autoFill="0" autoLine="0" autoPict="0">
                <anchor moveWithCells="1" sizeWithCells="1">
                  <from>
                    <xdr:col>11</xdr:col>
                    <xdr:colOff>85725</xdr:colOff>
                    <xdr:row>350</xdr:row>
                    <xdr:rowOff>95250</xdr:rowOff>
                  </from>
                  <to>
                    <xdr:col>11</xdr:col>
                    <xdr:colOff>247650</xdr:colOff>
                    <xdr:row>350</xdr:row>
                    <xdr:rowOff>266700</xdr:rowOff>
                  </to>
                </anchor>
              </controlPr>
            </control>
          </mc:Choice>
        </mc:AlternateContent>
        <mc:AlternateContent xmlns:mc="http://schemas.openxmlformats.org/markup-compatibility/2006">
          <mc:Choice Requires="x14">
            <control shapeId="15472" r:id="rId741" name="Option Button 1136">
              <controlPr defaultSize="0" autoFill="0" autoLine="0" autoPict="0">
                <anchor moveWithCells="1" sizeWithCells="1">
                  <from>
                    <xdr:col>12</xdr:col>
                    <xdr:colOff>114300</xdr:colOff>
                    <xdr:row>350</xdr:row>
                    <xdr:rowOff>85725</xdr:rowOff>
                  </from>
                  <to>
                    <xdr:col>12</xdr:col>
                    <xdr:colOff>276225</xdr:colOff>
                    <xdr:row>350</xdr:row>
                    <xdr:rowOff>266700</xdr:rowOff>
                  </to>
                </anchor>
              </controlPr>
            </control>
          </mc:Choice>
        </mc:AlternateContent>
        <mc:AlternateContent xmlns:mc="http://schemas.openxmlformats.org/markup-compatibility/2006">
          <mc:Choice Requires="x14">
            <control shapeId="15473" r:id="rId742" name="Group Box 1137">
              <controlPr defaultSize="0" autoFill="0" autoPict="0">
                <anchor moveWithCells="1" sizeWithCells="1">
                  <from>
                    <xdr:col>10</xdr:col>
                    <xdr:colOff>9525</xdr:colOff>
                    <xdr:row>454</xdr:row>
                    <xdr:rowOff>0</xdr:rowOff>
                  </from>
                  <to>
                    <xdr:col>12</xdr:col>
                    <xdr:colOff>447675</xdr:colOff>
                    <xdr:row>454</xdr:row>
                    <xdr:rowOff>561975</xdr:rowOff>
                  </to>
                </anchor>
              </controlPr>
            </control>
          </mc:Choice>
        </mc:AlternateContent>
        <mc:AlternateContent xmlns:mc="http://schemas.openxmlformats.org/markup-compatibility/2006">
          <mc:Choice Requires="x14">
            <control shapeId="15474" r:id="rId743" name="Option Button 1138">
              <controlPr defaultSize="0" autoFill="0" autoLine="0" autoPict="0">
                <anchor moveWithCells="1" sizeWithCells="1">
                  <from>
                    <xdr:col>10</xdr:col>
                    <xdr:colOff>123825</xdr:colOff>
                    <xdr:row>454</xdr:row>
                    <xdr:rowOff>133350</xdr:rowOff>
                  </from>
                  <to>
                    <xdr:col>10</xdr:col>
                    <xdr:colOff>285750</xdr:colOff>
                    <xdr:row>454</xdr:row>
                    <xdr:rowOff>390525</xdr:rowOff>
                  </to>
                </anchor>
              </controlPr>
            </control>
          </mc:Choice>
        </mc:AlternateContent>
        <mc:AlternateContent xmlns:mc="http://schemas.openxmlformats.org/markup-compatibility/2006">
          <mc:Choice Requires="x14">
            <control shapeId="15475" r:id="rId744" name="Option Button 1139">
              <controlPr defaultSize="0" autoFill="0" autoLine="0" autoPict="0">
                <anchor moveWithCells="1" sizeWithCells="1">
                  <from>
                    <xdr:col>11</xdr:col>
                    <xdr:colOff>95250</xdr:colOff>
                    <xdr:row>454</xdr:row>
                    <xdr:rowOff>133350</xdr:rowOff>
                  </from>
                  <to>
                    <xdr:col>11</xdr:col>
                    <xdr:colOff>257175</xdr:colOff>
                    <xdr:row>454</xdr:row>
                    <xdr:rowOff>390525</xdr:rowOff>
                  </to>
                </anchor>
              </controlPr>
            </control>
          </mc:Choice>
        </mc:AlternateContent>
        <mc:AlternateContent xmlns:mc="http://schemas.openxmlformats.org/markup-compatibility/2006">
          <mc:Choice Requires="x14">
            <control shapeId="15476" r:id="rId745" name="Option Button 1140">
              <controlPr defaultSize="0" autoFill="0" autoLine="0" autoPict="0">
                <anchor moveWithCells="1" sizeWithCells="1">
                  <from>
                    <xdr:col>12</xdr:col>
                    <xdr:colOff>114300</xdr:colOff>
                    <xdr:row>454</xdr:row>
                    <xdr:rowOff>133350</xdr:rowOff>
                  </from>
                  <to>
                    <xdr:col>12</xdr:col>
                    <xdr:colOff>266700</xdr:colOff>
                    <xdr:row>454</xdr:row>
                    <xdr:rowOff>381000</xdr:rowOff>
                  </to>
                </anchor>
              </controlPr>
            </control>
          </mc:Choice>
        </mc:AlternateContent>
        <mc:AlternateContent xmlns:mc="http://schemas.openxmlformats.org/markup-compatibility/2006">
          <mc:Choice Requires="x14">
            <control shapeId="15477" r:id="rId746" name="Group Box 1141">
              <controlPr defaultSize="0" autoFill="0" autoPict="0">
                <anchor moveWithCells="1" sizeWithCells="1">
                  <from>
                    <xdr:col>10</xdr:col>
                    <xdr:colOff>9525</xdr:colOff>
                    <xdr:row>456</xdr:row>
                    <xdr:rowOff>371475</xdr:rowOff>
                  </from>
                  <to>
                    <xdr:col>12</xdr:col>
                    <xdr:colOff>447675</xdr:colOff>
                    <xdr:row>458</xdr:row>
                    <xdr:rowOff>0</xdr:rowOff>
                  </to>
                </anchor>
              </controlPr>
            </control>
          </mc:Choice>
        </mc:AlternateContent>
        <mc:AlternateContent xmlns:mc="http://schemas.openxmlformats.org/markup-compatibility/2006">
          <mc:Choice Requires="x14">
            <control shapeId="15478" r:id="rId747" name="Option Button 1142">
              <controlPr defaultSize="0" autoFill="0" autoLine="0" autoPict="0">
                <anchor moveWithCells="1" sizeWithCells="1">
                  <from>
                    <xdr:col>10</xdr:col>
                    <xdr:colOff>123825</xdr:colOff>
                    <xdr:row>457</xdr:row>
                    <xdr:rowOff>85725</xdr:rowOff>
                  </from>
                  <to>
                    <xdr:col>10</xdr:col>
                    <xdr:colOff>285750</xdr:colOff>
                    <xdr:row>457</xdr:row>
                    <xdr:rowOff>266700</xdr:rowOff>
                  </to>
                </anchor>
              </controlPr>
            </control>
          </mc:Choice>
        </mc:AlternateContent>
        <mc:AlternateContent xmlns:mc="http://schemas.openxmlformats.org/markup-compatibility/2006">
          <mc:Choice Requires="x14">
            <control shapeId="15479" r:id="rId748" name="Option Button 1143">
              <controlPr defaultSize="0" autoFill="0" autoLine="0" autoPict="0">
                <anchor moveWithCells="1" sizeWithCells="1">
                  <from>
                    <xdr:col>11</xdr:col>
                    <xdr:colOff>95250</xdr:colOff>
                    <xdr:row>457</xdr:row>
                    <xdr:rowOff>85725</xdr:rowOff>
                  </from>
                  <to>
                    <xdr:col>11</xdr:col>
                    <xdr:colOff>257175</xdr:colOff>
                    <xdr:row>457</xdr:row>
                    <xdr:rowOff>266700</xdr:rowOff>
                  </to>
                </anchor>
              </controlPr>
            </control>
          </mc:Choice>
        </mc:AlternateContent>
        <mc:AlternateContent xmlns:mc="http://schemas.openxmlformats.org/markup-compatibility/2006">
          <mc:Choice Requires="x14">
            <control shapeId="15480" r:id="rId749" name="Option Button 1144">
              <controlPr defaultSize="0" autoFill="0" autoLine="0" autoPict="0">
                <anchor moveWithCells="1" sizeWithCells="1">
                  <from>
                    <xdr:col>12</xdr:col>
                    <xdr:colOff>114300</xdr:colOff>
                    <xdr:row>457</xdr:row>
                    <xdr:rowOff>85725</xdr:rowOff>
                  </from>
                  <to>
                    <xdr:col>12</xdr:col>
                    <xdr:colOff>266700</xdr:colOff>
                    <xdr:row>457</xdr:row>
                    <xdr:rowOff>266700</xdr:rowOff>
                  </to>
                </anchor>
              </controlPr>
            </control>
          </mc:Choice>
        </mc:AlternateContent>
        <mc:AlternateContent xmlns:mc="http://schemas.openxmlformats.org/markup-compatibility/2006">
          <mc:Choice Requires="x14">
            <control shapeId="15484" r:id="rId750" name="Drop Down 1148">
              <controlPr defaultSize="0" autoLine="0" autoPict="0">
                <anchor moveWithCells="1" sizeWithCells="1">
                  <from>
                    <xdr:col>3</xdr:col>
                    <xdr:colOff>47625</xdr:colOff>
                    <xdr:row>104</xdr:row>
                    <xdr:rowOff>28575</xdr:rowOff>
                  </from>
                  <to>
                    <xdr:col>7</xdr:col>
                    <xdr:colOff>790575</xdr:colOff>
                    <xdr:row>104</xdr:row>
                    <xdr:rowOff>333375</xdr:rowOff>
                  </to>
                </anchor>
              </controlPr>
            </control>
          </mc:Choice>
        </mc:AlternateContent>
        <mc:AlternateContent xmlns:mc="http://schemas.openxmlformats.org/markup-compatibility/2006">
          <mc:Choice Requires="x14">
            <control shapeId="15485" r:id="rId751" name="Drop Down 1149">
              <controlPr defaultSize="0" autoLine="0" autoPict="0">
                <anchor moveWithCells="1" sizeWithCells="1">
                  <from>
                    <xdr:col>12</xdr:col>
                    <xdr:colOff>57150</xdr:colOff>
                    <xdr:row>104</xdr:row>
                    <xdr:rowOff>38100</xdr:rowOff>
                  </from>
                  <to>
                    <xdr:col>14</xdr:col>
                    <xdr:colOff>0</xdr:colOff>
                    <xdr:row>104</xdr:row>
                    <xdr:rowOff>447675</xdr:rowOff>
                  </to>
                </anchor>
              </controlPr>
            </control>
          </mc:Choice>
        </mc:AlternateContent>
        <mc:AlternateContent xmlns:mc="http://schemas.openxmlformats.org/markup-compatibility/2006">
          <mc:Choice Requires="x14">
            <control shapeId="15486" r:id="rId752" name="Drop Down 1150">
              <controlPr defaultSize="0" autoLine="0" autoPict="0">
                <anchor moveWithCells="1" sizeWithCells="1">
                  <from>
                    <xdr:col>10</xdr:col>
                    <xdr:colOff>38100</xdr:colOff>
                    <xdr:row>104</xdr:row>
                    <xdr:rowOff>38100</xdr:rowOff>
                  </from>
                  <to>
                    <xdr:col>12</xdr:col>
                    <xdr:colOff>0</xdr:colOff>
                    <xdr:row>104</xdr:row>
                    <xdr:rowOff>447675</xdr:rowOff>
                  </to>
                </anchor>
              </controlPr>
            </control>
          </mc:Choice>
        </mc:AlternateContent>
        <mc:AlternateContent xmlns:mc="http://schemas.openxmlformats.org/markup-compatibility/2006">
          <mc:Choice Requires="x14">
            <control shapeId="15487" r:id="rId753" name="Drop Down 1151">
              <controlPr defaultSize="0" autoLine="0" autoPict="0">
                <anchor moveWithCells="1" sizeWithCells="1">
                  <from>
                    <xdr:col>3</xdr:col>
                    <xdr:colOff>47625</xdr:colOff>
                    <xdr:row>103</xdr:row>
                    <xdr:rowOff>28575</xdr:rowOff>
                  </from>
                  <to>
                    <xdr:col>7</xdr:col>
                    <xdr:colOff>790575</xdr:colOff>
                    <xdr:row>103</xdr:row>
                    <xdr:rowOff>333375</xdr:rowOff>
                  </to>
                </anchor>
              </controlPr>
            </control>
          </mc:Choice>
        </mc:AlternateContent>
        <mc:AlternateContent xmlns:mc="http://schemas.openxmlformats.org/markup-compatibility/2006">
          <mc:Choice Requires="x14">
            <control shapeId="15488" r:id="rId754" name="Drop Down 1152">
              <controlPr defaultSize="0" autoLine="0" autoPict="0">
                <anchor moveWithCells="1" sizeWithCells="1">
                  <from>
                    <xdr:col>12</xdr:col>
                    <xdr:colOff>57150</xdr:colOff>
                    <xdr:row>103</xdr:row>
                    <xdr:rowOff>38100</xdr:rowOff>
                  </from>
                  <to>
                    <xdr:col>14</xdr:col>
                    <xdr:colOff>0</xdr:colOff>
                    <xdr:row>103</xdr:row>
                    <xdr:rowOff>447675</xdr:rowOff>
                  </to>
                </anchor>
              </controlPr>
            </control>
          </mc:Choice>
        </mc:AlternateContent>
        <mc:AlternateContent xmlns:mc="http://schemas.openxmlformats.org/markup-compatibility/2006">
          <mc:Choice Requires="x14">
            <control shapeId="15489" r:id="rId755" name="Drop Down 1153">
              <controlPr defaultSize="0" autoLine="0" autoPict="0">
                <anchor moveWithCells="1" sizeWithCells="1">
                  <from>
                    <xdr:col>10</xdr:col>
                    <xdr:colOff>38100</xdr:colOff>
                    <xdr:row>103</xdr:row>
                    <xdr:rowOff>38100</xdr:rowOff>
                  </from>
                  <to>
                    <xdr:col>12</xdr:col>
                    <xdr:colOff>0</xdr:colOff>
                    <xdr:row>103</xdr:row>
                    <xdr:rowOff>447675</xdr:rowOff>
                  </to>
                </anchor>
              </controlPr>
            </control>
          </mc:Choice>
        </mc:AlternateContent>
        <mc:AlternateContent xmlns:mc="http://schemas.openxmlformats.org/markup-compatibility/2006">
          <mc:Choice Requires="x14">
            <control shapeId="15490" r:id="rId756" name="Drop Down 1154">
              <controlPr defaultSize="0" autoLine="0" autoPict="0">
                <anchor moveWithCells="1" sizeWithCells="1">
                  <from>
                    <xdr:col>3</xdr:col>
                    <xdr:colOff>47625</xdr:colOff>
                    <xdr:row>204</xdr:row>
                    <xdr:rowOff>28575</xdr:rowOff>
                  </from>
                  <to>
                    <xdr:col>7</xdr:col>
                    <xdr:colOff>781050</xdr:colOff>
                    <xdr:row>204</xdr:row>
                    <xdr:rowOff>333375</xdr:rowOff>
                  </to>
                </anchor>
              </controlPr>
            </control>
          </mc:Choice>
        </mc:AlternateContent>
        <mc:AlternateContent xmlns:mc="http://schemas.openxmlformats.org/markup-compatibility/2006">
          <mc:Choice Requires="x14">
            <control shapeId="15491" r:id="rId757" name="Drop Down 1155">
              <controlPr defaultSize="0" autoLine="0" autoPict="0">
                <anchor moveWithCells="1" sizeWithCells="1">
                  <from>
                    <xdr:col>12</xdr:col>
                    <xdr:colOff>57150</xdr:colOff>
                    <xdr:row>204</xdr:row>
                    <xdr:rowOff>38100</xdr:rowOff>
                  </from>
                  <to>
                    <xdr:col>14</xdr:col>
                    <xdr:colOff>0</xdr:colOff>
                    <xdr:row>204</xdr:row>
                    <xdr:rowOff>447675</xdr:rowOff>
                  </to>
                </anchor>
              </controlPr>
            </control>
          </mc:Choice>
        </mc:AlternateContent>
        <mc:AlternateContent xmlns:mc="http://schemas.openxmlformats.org/markup-compatibility/2006">
          <mc:Choice Requires="x14">
            <control shapeId="15492" r:id="rId758" name="Drop Down 1156">
              <controlPr defaultSize="0" autoLine="0" autoPict="0">
                <anchor moveWithCells="1" sizeWithCells="1">
                  <from>
                    <xdr:col>10</xdr:col>
                    <xdr:colOff>38100</xdr:colOff>
                    <xdr:row>204</xdr:row>
                    <xdr:rowOff>38100</xdr:rowOff>
                  </from>
                  <to>
                    <xdr:col>12</xdr:col>
                    <xdr:colOff>0</xdr:colOff>
                    <xdr:row>204</xdr:row>
                    <xdr:rowOff>447675</xdr:rowOff>
                  </to>
                </anchor>
              </controlPr>
            </control>
          </mc:Choice>
        </mc:AlternateContent>
        <mc:AlternateContent xmlns:mc="http://schemas.openxmlformats.org/markup-compatibility/2006">
          <mc:Choice Requires="x14">
            <control shapeId="15493" r:id="rId759" name="Drop Down 1157">
              <controlPr defaultSize="0" autoLine="0" autoPict="0">
                <anchor moveWithCells="1" sizeWithCells="1">
                  <from>
                    <xdr:col>3</xdr:col>
                    <xdr:colOff>47625</xdr:colOff>
                    <xdr:row>389</xdr:row>
                    <xdr:rowOff>28575</xdr:rowOff>
                  </from>
                  <to>
                    <xdr:col>7</xdr:col>
                    <xdr:colOff>781050</xdr:colOff>
                    <xdr:row>389</xdr:row>
                    <xdr:rowOff>333375</xdr:rowOff>
                  </to>
                </anchor>
              </controlPr>
            </control>
          </mc:Choice>
        </mc:AlternateContent>
        <mc:AlternateContent xmlns:mc="http://schemas.openxmlformats.org/markup-compatibility/2006">
          <mc:Choice Requires="x14">
            <control shapeId="15494" r:id="rId760" name="Drop Down 1158">
              <controlPr defaultSize="0" autoLine="0" autoPict="0">
                <anchor moveWithCells="1" sizeWithCells="1">
                  <from>
                    <xdr:col>12</xdr:col>
                    <xdr:colOff>57150</xdr:colOff>
                    <xdr:row>389</xdr:row>
                    <xdr:rowOff>38100</xdr:rowOff>
                  </from>
                  <to>
                    <xdr:col>14</xdr:col>
                    <xdr:colOff>0</xdr:colOff>
                    <xdr:row>389</xdr:row>
                    <xdr:rowOff>447675</xdr:rowOff>
                  </to>
                </anchor>
              </controlPr>
            </control>
          </mc:Choice>
        </mc:AlternateContent>
        <mc:AlternateContent xmlns:mc="http://schemas.openxmlformats.org/markup-compatibility/2006">
          <mc:Choice Requires="x14">
            <control shapeId="15495" r:id="rId761" name="Drop Down 1159">
              <controlPr defaultSize="0" autoLine="0" autoPict="0">
                <anchor moveWithCells="1" sizeWithCells="1">
                  <from>
                    <xdr:col>10</xdr:col>
                    <xdr:colOff>38100</xdr:colOff>
                    <xdr:row>389</xdr:row>
                    <xdr:rowOff>38100</xdr:rowOff>
                  </from>
                  <to>
                    <xdr:col>12</xdr:col>
                    <xdr:colOff>0</xdr:colOff>
                    <xdr:row>389</xdr:row>
                    <xdr:rowOff>447675</xdr:rowOff>
                  </to>
                </anchor>
              </controlPr>
            </control>
          </mc:Choice>
        </mc:AlternateContent>
        <mc:AlternateContent xmlns:mc="http://schemas.openxmlformats.org/markup-compatibility/2006">
          <mc:Choice Requires="x14">
            <control shapeId="15496" r:id="rId762" name="Drop Down 1160">
              <controlPr defaultSize="0" autoLine="0" autoPict="0">
                <anchor moveWithCells="1" sizeWithCells="1">
                  <from>
                    <xdr:col>3</xdr:col>
                    <xdr:colOff>47625</xdr:colOff>
                    <xdr:row>483</xdr:row>
                    <xdr:rowOff>28575</xdr:rowOff>
                  </from>
                  <to>
                    <xdr:col>7</xdr:col>
                    <xdr:colOff>781050</xdr:colOff>
                    <xdr:row>483</xdr:row>
                    <xdr:rowOff>333375</xdr:rowOff>
                  </to>
                </anchor>
              </controlPr>
            </control>
          </mc:Choice>
        </mc:AlternateContent>
        <mc:AlternateContent xmlns:mc="http://schemas.openxmlformats.org/markup-compatibility/2006">
          <mc:Choice Requires="x14">
            <control shapeId="15497" r:id="rId763" name="Drop Down 1161">
              <controlPr defaultSize="0" autoLine="0" autoPict="0">
                <anchor moveWithCells="1" sizeWithCells="1">
                  <from>
                    <xdr:col>12</xdr:col>
                    <xdr:colOff>57150</xdr:colOff>
                    <xdr:row>483</xdr:row>
                    <xdr:rowOff>38100</xdr:rowOff>
                  </from>
                  <to>
                    <xdr:col>14</xdr:col>
                    <xdr:colOff>0</xdr:colOff>
                    <xdr:row>483</xdr:row>
                    <xdr:rowOff>447675</xdr:rowOff>
                  </to>
                </anchor>
              </controlPr>
            </control>
          </mc:Choice>
        </mc:AlternateContent>
        <mc:AlternateContent xmlns:mc="http://schemas.openxmlformats.org/markup-compatibility/2006">
          <mc:Choice Requires="x14">
            <control shapeId="15498" r:id="rId764" name="Drop Down 1162">
              <controlPr defaultSize="0" autoLine="0" autoPict="0">
                <anchor moveWithCells="1" sizeWithCells="1">
                  <from>
                    <xdr:col>10</xdr:col>
                    <xdr:colOff>38100</xdr:colOff>
                    <xdr:row>483</xdr:row>
                    <xdr:rowOff>38100</xdr:rowOff>
                  </from>
                  <to>
                    <xdr:col>12</xdr:col>
                    <xdr:colOff>0</xdr:colOff>
                    <xdr:row>483</xdr:row>
                    <xdr:rowOff>447675</xdr:rowOff>
                  </to>
                </anchor>
              </controlPr>
            </control>
          </mc:Choice>
        </mc:AlternateContent>
        <mc:AlternateContent xmlns:mc="http://schemas.openxmlformats.org/markup-compatibility/2006">
          <mc:Choice Requires="x14">
            <control shapeId="15499" r:id="rId765" name="Drop Down 1163">
              <controlPr defaultSize="0" autoLine="0" autoPict="0">
                <anchor moveWithCells="1" sizeWithCells="1">
                  <from>
                    <xdr:col>3</xdr:col>
                    <xdr:colOff>47625</xdr:colOff>
                    <xdr:row>486</xdr:row>
                    <xdr:rowOff>28575</xdr:rowOff>
                  </from>
                  <to>
                    <xdr:col>7</xdr:col>
                    <xdr:colOff>781050</xdr:colOff>
                    <xdr:row>486</xdr:row>
                    <xdr:rowOff>333375</xdr:rowOff>
                  </to>
                </anchor>
              </controlPr>
            </control>
          </mc:Choice>
        </mc:AlternateContent>
        <mc:AlternateContent xmlns:mc="http://schemas.openxmlformats.org/markup-compatibility/2006">
          <mc:Choice Requires="x14">
            <control shapeId="15500" r:id="rId766" name="Drop Down 1164">
              <controlPr defaultSize="0" autoLine="0" autoPict="0">
                <anchor moveWithCells="1" sizeWithCells="1">
                  <from>
                    <xdr:col>12</xdr:col>
                    <xdr:colOff>57150</xdr:colOff>
                    <xdr:row>486</xdr:row>
                    <xdr:rowOff>38100</xdr:rowOff>
                  </from>
                  <to>
                    <xdr:col>14</xdr:col>
                    <xdr:colOff>0</xdr:colOff>
                    <xdr:row>486</xdr:row>
                    <xdr:rowOff>447675</xdr:rowOff>
                  </to>
                </anchor>
              </controlPr>
            </control>
          </mc:Choice>
        </mc:AlternateContent>
        <mc:AlternateContent xmlns:mc="http://schemas.openxmlformats.org/markup-compatibility/2006">
          <mc:Choice Requires="x14">
            <control shapeId="15501" r:id="rId767" name="Drop Down 1165">
              <controlPr defaultSize="0" autoLine="0" autoPict="0">
                <anchor moveWithCells="1" sizeWithCells="1">
                  <from>
                    <xdr:col>10</xdr:col>
                    <xdr:colOff>38100</xdr:colOff>
                    <xdr:row>486</xdr:row>
                    <xdr:rowOff>38100</xdr:rowOff>
                  </from>
                  <to>
                    <xdr:col>12</xdr:col>
                    <xdr:colOff>0</xdr:colOff>
                    <xdr:row>486</xdr:row>
                    <xdr:rowOff>447675</xdr:rowOff>
                  </to>
                </anchor>
              </controlPr>
            </control>
          </mc:Choice>
        </mc:AlternateContent>
        <mc:AlternateContent xmlns:mc="http://schemas.openxmlformats.org/markup-compatibility/2006">
          <mc:Choice Requires="x14">
            <control shapeId="15502" r:id="rId768" name="Drop Down 1166">
              <controlPr defaultSize="0" autoLine="0" autoPict="0">
                <anchor moveWithCells="1" sizeWithCells="1">
                  <from>
                    <xdr:col>3</xdr:col>
                    <xdr:colOff>47625</xdr:colOff>
                    <xdr:row>484</xdr:row>
                    <xdr:rowOff>28575</xdr:rowOff>
                  </from>
                  <to>
                    <xdr:col>7</xdr:col>
                    <xdr:colOff>781050</xdr:colOff>
                    <xdr:row>484</xdr:row>
                    <xdr:rowOff>333375</xdr:rowOff>
                  </to>
                </anchor>
              </controlPr>
            </control>
          </mc:Choice>
        </mc:AlternateContent>
        <mc:AlternateContent xmlns:mc="http://schemas.openxmlformats.org/markup-compatibility/2006">
          <mc:Choice Requires="x14">
            <control shapeId="15503" r:id="rId769" name="Drop Down 1167">
              <controlPr defaultSize="0" autoLine="0" autoPict="0">
                <anchor moveWithCells="1" sizeWithCells="1">
                  <from>
                    <xdr:col>12</xdr:col>
                    <xdr:colOff>57150</xdr:colOff>
                    <xdr:row>484</xdr:row>
                    <xdr:rowOff>38100</xdr:rowOff>
                  </from>
                  <to>
                    <xdr:col>14</xdr:col>
                    <xdr:colOff>0</xdr:colOff>
                    <xdr:row>484</xdr:row>
                    <xdr:rowOff>447675</xdr:rowOff>
                  </to>
                </anchor>
              </controlPr>
            </control>
          </mc:Choice>
        </mc:AlternateContent>
        <mc:AlternateContent xmlns:mc="http://schemas.openxmlformats.org/markup-compatibility/2006">
          <mc:Choice Requires="x14">
            <control shapeId="15504" r:id="rId770" name="Drop Down 1168">
              <controlPr defaultSize="0" autoLine="0" autoPict="0">
                <anchor moveWithCells="1" sizeWithCells="1">
                  <from>
                    <xdr:col>10</xdr:col>
                    <xdr:colOff>38100</xdr:colOff>
                    <xdr:row>484</xdr:row>
                    <xdr:rowOff>38100</xdr:rowOff>
                  </from>
                  <to>
                    <xdr:col>12</xdr:col>
                    <xdr:colOff>0</xdr:colOff>
                    <xdr:row>484</xdr:row>
                    <xdr:rowOff>447675</xdr:rowOff>
                  </to>
                </anchor>
              </controlPr>
            </control>
          </mc:Choice>
        </mc:AlternateContent>
        <mc:AlternateContent xmlns:mc="http://schemas.openxmlformats.org/markup-compatibility/2006">
          <mc:Choice Requires="x14">
            <control shapeId="15505" r:id="rId771" name="Drop Down 1169">
              <controlPr defaultSize="0" autoLine="0" autoPict="0">
                <anchor moveWithCells="1" sizeWithCells="1">
                  <from>
                    <xdr:col>3</xdr:col>
                    <xdr:colOff>47625</xdr:colOff>
                    <xdr:row>485</xdr:row>
                    <xdr:rowOff>28575</xdr:rowOff>
                  </from>
                  <to>
                    <xdr:col>7</xdr:col>
                    <xdr:colOff>781050</xdr:colOff>
                    <xdr:row>485</xdr:row>
                    <xdr:rowOff>333375</xdr:rowOff>
                  </to>
                </anchor>
              </controlPr>
            </control>
          </mc:Choice>
        </mc:AlternateContent>
        <mc:AlternateContent xmlns:mc="http://schemas.openxmlformats.org/markup-compatibility/2006">
          <mc:Choice Requires="x14">
            <control shapeId="15506" r:id="rId772" name="Drop Down 1170">
              <controlPr defaultSize="0" autoLine="0" autoPict="0">
                <anchor moveWithCells="1" sizeWithCells="1">
                  <from>
                    <xdr:col>12</xdr:col>
                    <xdr:colOff>57150</xdr:colOff>
                    <xdr:row>485</xdr:row>
                    <xdr:rowOff>38100</xdr:rowOff>
                  </from>
                  <to>
                    <xdr:col>14</xdr:col>
                    <xdr:colOff>0</xdr:colOff>
                    <xdr:row>485</xdr:row>
                    <xdr:rowOff>447675</xdr:rowOff>
                  </to>
                </anchor>
              </controlPr>
            </control>
          </mc:Choice>
        </mc:AlternateContent>
        <mc:AlternateContent xmlns:mc="http://schemas.openxmlformats.org/markup-compatibility/2006">
          <mc:Choice Requires="x14">
            <control shapeId="15507" r:id="rId773" name="Drop Down 1171">
              <controlPr defaultSize="0" autoLine="0" autoPict="0">
                <anchor moveWithCells="1" sizeWithCells="1">
                  <from>
                    <xdr:col>10</xdr:col>
                    <xdr:colOff>38100</xdr:colOff>
                    <xdr:row>485</xdr:row>
                    <xdr:rowOff>38100</xdr:rowOff>
                  </from>
                  <to>
                    <xdr:col>12</xdr:col>
                    <xdr:colOff>0</xdr:colOff>
                    <xdr:row>485</xdr:row>
                    <xdr:rowOff>447675</xdr:rowOff>
                  </to>
                </anchor>
              </controlPr>
            </control>
          </mc:Choice>
        </mc:AlternateContent>
        <mc:AlternateContent xmlns:mc="http://schemas.openxmlformats.org/markup-compatibility/2006">
          <mc:Choice Requires="x14">
            <control shapeId="15508" r:id="rId774" name="Drop Down 1172">
              <controlPr defaultSize="0" autoLine="0" autoPict="0">
                <anchor moveWithCells="1" sizeWithCells="1">
                  <from>
                    <xdr:col>10</xdr:col>
                    <xdr:colOff>38100</xdr:colOff>
                    <xdr:row>93</xdr:row>
                    <xdr:rowOff>38100</xdr:rowOff>
                  </from>
                  <to>
                    <xdr:col>12</xdr:col>
                    <xdr:colOff>0</xdr:colOff>
                    <xdr:row>93</xdr:row>
                    <xdr:rowOff>447675</xdr:rowOff>
                  </to>
                </anchor>
              </controlPr>
            </control>
          </mc:Choice>
        </mc:AlternateContent>
        <mc:AlternateContent xmlns:mc="http://schemas.openxmlformats.org/markup-compatibility/2006">
          <mc:Choice Requires="x14">
            <control shapeId="15510" r:id="rId775" name="Group Box 1174">
              <controlPr defaultSize="0" autoFill="0" autoPict="0">
                <anchor moveWithCells="1" sizeWithCells="1">
                  <from>
                    <xdr:col>10</xdr:col>
                    <xdr:colOff>0</xdr:colOff>
                    <xdr:row>447</xdr:row>
                    <xdr:rowOff>0</xdr:rowOff>
                  </from>
                  <to>
                    <xdr:col>12</xdr:col>
                    <xdr:colOff>447675</xdr:colOff>
                    <xdr:row>448</xdr:row>
                    <xdr:rowOff>0</xdr:rowOff>
                  </to>
                </anchor>
              </controlPr>
            </control>
          </mc:Choice>
        </mc:AlternateContent>
        <mc:AlternateContent xmlns:mc="http://schemas.openxmlformats.org/markup-compatibility/2006">
          <mc:Choice Requires="x14">
            <control shapeId="15511" r:id="rId776" name="Option Button 1175">
              <controlPr defaultSize="0" autoFill="0" autoLine="0" autoPict="0">
                <anchor moveWithCells="1" sizeWithCells="1">
                  <from>
                    <xdr:col>10</xdr:col>
                    <xdr:colOff>123825</xdr:colOff>
                    <xdr:row>447</xdr:row>
                    <xdr:rowOff>57150</xdr:rowOff>
                  </from>
                  <to>
                    <xdr:col>10</xdr:col>
                    <xdr:colOff>285750</xdr:colOff>
                    <xdr:row>447</xdr:row>
                    <xdr:rowOff>171450</xdr:rowOff>
                  </to>
                </anchor>
              </controlPr>
            </control>
          </mc:Choice>
        </mc:AlternateContent>
        <mc:AlternateContent xmlns:mc="http://schemas.openxmlformats.org/markup-compatibility/2006">
          <mc:Choice Requires="x14">
            <control shapeId="15512" r:id="rId777" name="Option Button 1176">
              <controlPr defaultSize="0" autoFill="0" autoLine="0" autoPict="0">
                <anchor moveWithCells="1" sizeWithCells="1">
                  <from>
                    <xdr:col>11</xdr:col>
                    <xdr:colOff>95250</xdr:colOff>
                    <xdr:row>447</xdr:row>
                    <xdr:rowOff>57150</xdr:rowOff>
                  </from>
                  <to>
                    <xdr:col>11</xdr:col>
                    <xdr:colOff>257175</xdr:colOff>
                    <xdr:row>447</xdr:row>
                    <xdr:rowOff>171450</xdr:rowOff>
                  </to>
                </anchor>
              </controlPr>
            </control>
          </mc:Choice>
        </mc:AlternateContent>
        <mc:AlternateContent xmlns:mc="http://schemas.openxmlformats.org/markup-compatibility/2006">
          <mc:Choice Requires="x14">
            <control shapeId="15513" r:id="rId778" name="Option Button 1177">
              <controlPr defaultSize="0" autoFill="0" autoLine="0" autoPict="0">
                <anchor moveWithCells="1" sizeWithCells="1">
                  <from>
                    <xdr:col>12</xdr:col>
                    <xdr:colOff>114300</xdr:colOff>
                    <xdr:row>447</xdr:row>
                    <xdr:rowOff>57150</xdr:rowOff>
                  </from>
                  <to>
                    <xdr:col>12</xdr:col>
                    <xdr:colOff>266700</xdr:colOff>
                    <xdr:row>447</xdr:row>
                    <xdr:rowOff>161925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B1:AC700"/>
  <sheetViews>
    <sheetView showGridLines="0" showRowColHeaders="0" zoomScaleNormal="100" workbookViewId="0">
      <selection activeCell="C3" sqref="C3:J3"/>
    </sheetView>
  </sheetViews>
  <sheetFormatPr defaultRowHeight="15" x14ac:dyDescent="0.25"/>
  <cols>
    <col min="1" max="1" width="3.7109375" customWidth="1"/>
    <col min="2" max="2" width="5.7109375" hidden="1" customWidth="1"/>
    <col min="3" max="3" width="8.28515625" customWidth="1"/>
    <col min="4" max="4" width="24.85546875" customWidth="1"/>
    <col min="5" max="5" width="4.85546875" customWidth="1"/>
    <col min="6" max="6" width="16" customWidth="1"/>
    <col min="7" max="7" width="17.85546875" customWidth="1"/>
    <col min="8" max="8" width="23.140625" customWidth="1"/>
    <col min="9" max="9" width="19.5703125" customWidth="1"/>
    <col min="10" max="10" width="18.5703125" customWidth="1"/>
    <col min="12" max="12" width="9.140625" style="48" hidden="1" customWidth="1"/>
    <col min="13" max="13" width="9.140625" hidden="1" customWidth="1"/>
    <col min="14" max="14" width="14.7109375" hidden="1" customWidth="1"/>
    <col min="15" max="15" width="26.5703125" style="340" hidden="1" customWidth="1"/>
    <col min="16" max="16" width="24.85546875" style="52" hidden="1" customWidth="1"/>
    <col min="17" max="17" width="26.5703125" style="52" hidden="1" customWidth="1"/>
    <col min="18" max="18" width="16" style="52" hidden="1" customWidth="1"/>
    <col min="19" max="19" width="17.85546875" style="52" hidden="1" customWidth="1"/>
    <col min="20" max="20" width="23.140625" style="52" hidden="1" customWidth="1"/>
    <col min="21" max="21" width="19.5703125" style="52" hidden="1" customWidth="1"/>
    <col min="22" max="22" width="18.5703125" style="52" hidden="1" customWidth="1"/>
    <col min="23" max="23" width="19.5703125" hidden="1" customWidth="1"/>
    <col min="24" max="24" width="60.7109375" style="112" hidden="1" customWidth="1"/>
    <col min="25" max="25" width="18.5703125" hidden="1" customWidth="1"/>
    <col min="26" max="28" width="9.140625" customWidth="1"/>
  </cols>
  <sheetData>
    <row r="1" spans="3:26" ht="50.1" customHeight="1" x14ac:dyDescent="0.35">
      <c r="C1" s="9" t="str">
        <f>Présentation!$B$1</f>
        <v>Outil d'identification des bénéfices et des risques (BeRT) v2 :</v>
      </c>
      <c r="O1" s="515" t="str">
        <f>Présentation!$B$1</f>
        <v>Outil d'identification des bénéfices et des risques (BeRT) v2 :</v>
      </c>
    </row>
    <row r="2" spans="3:26" ht="25.5" x14ac:dyDescent="0.35">
      <c r="C2" s="234" t="str">
        <f>Présentation!$B$2</f>
        <v>Pour aider les pays à prendre en compte et respecter les garanties de Cancún</v>
      </c>
      <c r="D2" s="9"/>
      <c r="E2" s="9"/>
      <c r="F2" s="9"/>
      <c r="N2" s="9"/>
      <c r="O2" s="516" t="str">
        <f>Présentation!$B$2</f>
        <v>Pour aider les pays à prendre en compte et respecter les garanties de Cancún</v>
      </c>
      <c r="P2" s="330"/>
      <c r="Q2" s="330"/>
    </row>
    <row r="3" spans="3:26" ht="60" customHeight="1" x14ac:dyDescent="0.35">
      <c r="C3" s="647" t="str">
        <f>Présentation!$C$17</f>
        <v>Module 3 - Identification des politiques, lois et règlementations pertinentes</v>
      </c>
      <c r="D3" s="647"/>
      <c r="E3" s="647"/>
      <c r="F3" s="647"/>
      <c r="G3" s="647"/>
      <c r="H3" s="647"/>
      <c r="I3" s="647"/>
      <c r="J3" s="647"/>
      <c r="N3" s="10"/>
      <c r="O3" s="517" t="str">
        <f>Présentation!$C$17</f>
        <v>Module 3 - Identification des politiques, lois et règlementations pertinentes</v>
      </c>
      <c r="P3" s="518"/>
      <c r="Q3" s="518"/>
    </row>
    <row r="5" spans="3:26" ht="30" customHeight="1" x14ac:dyDescent="0.3">
      <c r="C5" s="227" t="str">
        <f t="shared" ref="C5:C10" si="0">O5</f>
        <v>Objectif :</v>
      </c>
      <c r="D5" s="7"/>
      <c r="E5" s="7"/>
      <c r="O5" s="519" t="s">
        <v>151</v>
      </c>
    </row>
    <row r="6" spans="3:26" ht="81" customHeight="1" x14ac:dyDescent="0.25">
      <c r="C6" s="608" t="str">
        <f t="shared" si="0"/>
        <v>L'objectif de ce module est de déterminer s'il existe des politiques, lois et règlementations (PLR) couvrant les bénéfices et les risques identifiés, des lacunes et des conflits quelconques entre les PLR existantes et celles identifiées comme soutenant les garanties. Pour chacune des garanties, les participants devront identifier les PLR en place couvrant les risques et les bénéfices identifiés dans le Module 2. Cela pourra leur permettre de mieux comprendre la manière dont les PLR doivent être modifiées ou introduites de façon à mieux correspondre aux besoins de l'approche des garanties du pays.</v>
      </c>
      <c r="D6" s="608"/>
      <c r="E6" s="608"/>
      <c r="F6" s="608"/>
      <c r="G6" s="608"/>
      <c r="H6" s="608"/>
      <c r="I6" s="608"/>
      <c r="J6" s="82"/>
      <c r="O6" s="520" t="s">
        <v>463</v>
      </c>
      <c r="P6" s="574" t="s">
        <v>20</v>
      </c>
      <c r="Q6" s="521"/>
      <c r="R6" s="521"/>
      <c r="S6" s="521"/>
      <c r="T6" s="521"/>
      <c r="Y6" s="82"/>
      <c r="Z6" s="299" t="s">
        <v>20</v>
      </c>
    </row>
    <row r="7" spans="3:26" ht="32.25" customHeight="1" x14ac:dyDescent="0.3">
      <c r="C7" s="313" t="str">
        <f t="shared" si="0"/>
        <v>Résultat :</v>
      </c>
      <c r="D7" s="7"/>
      <c r="E7" s="7"/>
      <c r="O7" s="519" t="s">
        <v>153</v>
      </c>
      <c r="S7" s="521"/>
      <c r="T7" s="521"/>
    </row>
    <row r="8" spans="3:26" ht="50.25" customHeight="1" x14ac:dyDescent="0.25">
      <c r="C8" s="615" t="str">
        <f t="shared" si="0"/>
        <v>Tableau des PLR existantes abordant les garanties de Cancún, avec une évaluation qualitative de la manière dont elles couvrent les bénéfices et les risques identifiés et une liste des lacunes des PLR.</v>
      </c>
      <c r="D8" s="615"/>
      <c r="E8" s="615"/>
      <c r="F8" s="615"/>
      <c r="G8" s="615"/>
      <c r="H8" s="615"/>
      <c r="I8" s="615"/>
      <c r="J8" s="82"/>
      <c r="O8" s="520" t="s">
        <v>464</v>
      </c>
      <c r="P8" s="410" t="s">
        <v>20</v>
      </c>
      <c r="S8" s="522"/>
      <c r="T8" s="522"/>
    </row>
    <row r="9" spans="3:26" ht="47.25" customHeight="1" x14ac:dyDescent="0.3">
      <c r="C9" s="312" t="str">
        <f t="shared" si="0"/>
        <v>Mode d'emploi :</v>
      </c>
      <c r="D9" s="7"/>
      <c r="E9" s="7"/>
      <c r="F9" s="2"/>
      <c r="G9" s="2"/>
      <c r="H9" s="106"/>
      <c r="I9" s="2"/>
      <c r="J9" s="2"/>
      <c r="O9" s="519" t="s">
        <v>155</v>
      </c>
      <c r="S9" s="522"/>
      <c r="T9" s="522"/>
    </row>
    <row r="10" spans="3:26" ht="249.95" customHeight="1" x14ac:dyDescent="0.25">
      <c r="C10" s="608" t="str">
        <f t="shared" si="0"/>
        <v>• Comme dans le Module 2, les garanties sont considérées l'une après l'autre.
• Des questions d'orientation sont fournies pour des PLR spécifiques afin d'aider l'utilisateur à créer une liste des PLR pertinentes à noter dans le tableau 3. Notez les réponses dans la section ‘Remarques’ ; elles pourront être des ressources précieuses pour des travaux ultérieurs sur les PLR.
• Pour chaque garantie, le manuel de l'utilisateur fournit un tableau répertoriant les PLR  nationales et internationales potentiellement pertinentes (Annexe 3). 
• Les bénéfices et les risques identifiés dans le Module 2 peuvent être importés dans l’analyse du Module 3. Vous devez décider si vous voulez importer tous les bénéfices et les risques ou seulement ceux potentiellement prioritaires (reportez-vous au manuel de l'utilisateur pour de plus amples informations).
• Dans le tableau 3, identifiez les PLR pertinentes, évaluez la manière dont elles couvrent le bénéfice ou le risque, prenez note de toute PLR conflictuelle et déterminez toutes les lacunes existantes (bénéfices ou risques non gérés par les PLR existantes).
•Ne vous sentez pas obligé(e) de remplir toutes les cases. Certains bénéfices ou risques peuvent être abordés par plusieurs PLR. Certaines PLR pourront aborder plusieurs bénéfices ou risques.
• Réfléchissez aux résultats de ce processus, y compris la couverture des PLR spécifiques, leur efficacité et l'impact de toute PLR conflictuelle. Notez les résultats de cette évaluation dans la case en bas du tableau.</v>
      </c>
      <c r="D10" s="608"/>
      <c r="E10" s="608"/>
      <c r="F10" s="608"/>
      <c r="G10" s="608"/>
      <c r="H10" s="608"/>
      <c r="I10" s="608"/>
      <c r="J10" s="82"/>
      <c r="O10" s="602" t="s">
        <v>469</v>
      </c>
      <c r="P10" s="410" t="s">
        <v>20</v>
      </c>
      <c r="S10" s="523"/>
      <c r="T10" s="523"/>
    </row>
    <row r="11" spans="3:26" x14ac:dyDescent="0.25">
      <c r="L11"/>
    </row>
    <row r="12" spans="3:26" x14ac:dyDescent="0.25">
      <c r="C12" s="788"/>
      <c r="D12" s="788"/>
      <c r="E12" s="788"/>
      <c r="F12" s="788"/>
      <c r="G12" s="788"/>
      <c r="H12" s="788"/>
      <c r="I12" s="788"/>
      <c r="L12"/>
      <c r="O12" s="524">
        <v>0</v>
      </c>
      <c r="P12" s="365" t="str">
        <f>'Module 2'!W13</f>
        <v>Safeguard</v>
      </c>
      <c r="Q12" s="365"/>
      <c r="R12" s="365"/>
      <c r="S12" s="51"/>
    </row>
    <row r="13" spans="3:26" x14ac:dyDescent="0.25">
      <c r="C13" s="788"/>
      <c r="D13" s="788"/>
      <c r="E13" s="788"/>
      <c r="F13" s="788"/>
      <c r="G13" s="788"/>
      <c r="H13" s="788"/>
      <c r="I13" s="788"/>
      <c r="L13"/>
      <c r="O13" s="524">
        <v>1</v>
      </c>
      <c r="P13" s="525" t="str">
        <f>'Module 2'!W14</f>
        <v>Garantie (a)</v>
      </c>
      <c r="Q13" s="525" t="str">
        <f>'Module 2'!X14</f>
        <v>Les activités [REDD+] viennent en complément des objectifs des programmes forestiers nationaux et des conventions et accords internationaux pertinents ou [sont] compatibles avec ces objectifs.</v>
      </c>
      <c r="R13" s="525" t="str">
        <f>'Module 2'!Z14</f>
        <v>Compatibilité avec les objectifs nationaux et les accords internationaux.</v>
      </c>
      <c r="S13" s="118" t="str">
        <f>CONCATENATE(P13," - ",R13)</f>
        <v>Garantie (a) - Compatibilité avec les objectifs nationaux et les accords internationaux.</v>
      </c>
      <c r="Z13" s="36" t="s">
        <v>20</v>
      </c>
    </row>
    <row r="14" spans="3:26" x14ac:dyDescent="0.25">
      <c r="C14" s="788"/>
      <c r="D14" s="788"/>
      <c r="E14" s="788"/>
      <c r="F14" s="788"/>
      <c r="G14" s="788"/>
      <c r="H14" s="788"/>
      <c r="I14" s="788"/>
      <c r="L14"/>
      <c r="O14" s="524">
        <v>2</v>
      </c>
      <c r="P14" s="525" t="str">
        <f>'Module 2'!W15</f>
        <v>Garantie (b)</v>
      </c>
      <c r="Q14" s="525" t="str">
        <f>'Module 2'!X15</f>
        <v>Structures nationales transparentes et efficaces de gouvernance forestière tenant compte de la législation et de la souveraineté nationales.</v>
      </c>
      <c r="R14" s="525" t="str">
        <f>'Module 2'!Z15</f>
        <v>Gouvernance forestière transparente et efficace et souveraineté.</v>
      </c>
      <c r="S14" s="118" t="str">
        <f t="shared" ref="S14:S19" si="1">CONCATENATE(P14," - ",R14)</f>
        <v>Garantie (b) - Gouvernance forestière transparente et efficace et souveraineté.</v>
      </c>
      <c r="Z14" s="36" t="s">
        <v>20</v>
      </c>
    </row>
    <row r="15" spans="3:26" x14ac:dyDescent="0.25">
      <c r="C15" s="788"/>
      <c r="D15" s="788"/>
      <c r="E15" s="788"/>
      <c r="F15" s="788"/>
      <c r="G15" s="788"/>
      <c r="H15" s="788"/>
      <c r="I15" s="788"/>
      <c r="L15"/>
      <c r="O15" s="524">
        <v>3</v>
      </c>
      <c r="P15" s="525" t="str">
        <f>'Module 2'!W16</f>
        <v>Garantie (c)</v>
      </c>
      <c r="Q15" s="525" t="str">
        <f>'Module 2'!X16</f>
        <v>Respect des connaissances et des droits des peuples autochtones et des membres des communautés locales, en tenant compte des obligations internationales pertinentes et des situations et législations nationales, et en notant que l’Assemblée générale des Nations Unies a adopté la Déclaration des Nations Unies sur les droits des peuples autochtones.</v>
      </c>
      <c r="R15" s="525" t="str">
        <f>'Module 2'!Z16</f>
        <v>Respect des connaissances et des droits des peuples autochtones et des membres des communautés locales.</v>
      </c>
      <c r="S15" s="118" t="str">
        <f t="shared" si="1"/>
        <v>Garantie (c) - Respect des connaissances et des droits des peuples autochtones et des membres des communautés locales.</v>
      </c>
      <c r="Z15" s="36" t="s">
        <v>20</v>
      </c>
    </row>
    <row r="16" spans="3:26" x14ac:dyDescent="0.25">
      <c r="C16" s="788"/>
      <c r="D16" s="788"/>
      <c r="E16" s="788"/>
      <c r="F16" s="788"/>
      <c r="G16" s="788"/>
      <c r="H16" s="788"/>
      <c r="I16" s="788"/>
      <c r="L16"/>
      <c r="O16" s="524">
        <v>4</v>
      </c>
      <c r="P16" s="525" t="str">
        <f>'Module 2'!W17</f>
        <v>Garantie (d)</v>
      </c>
      <c r="Q16" s="525" t="str">
        <f>'Module 2'!X17</f>
        <v>Participation intégrale et effective des parties prenantes concernées, en particulier des peuples autochtones et des communautés locales, aux activités [REDD+].</v>
      </c>
      <c r="R16" s="525" t="str">
        <f>'Module 2'!Z17</f>
        <v>Participation totale et efficace des parties prenantes.</v>
      </c>
      <c r="S16" s="118" t="str">
        <f t="shared" si="1"/>
        <v>Garantie (d) - Participation totale et efficace des parties prenantes.</v>
      </c>
      <c r="Z16" s="36" t="s">
        <v>20</v>
      </c>
    </row>
    <row r="17" spans="3:26" x14ac:dyDescent="0.25">
      <c r="C17" s="788"/>
      <c r="D17" s="788"/>
      <c r="E17" s="788"/>
      <c r="F17" s="788"/>
      <c r="G17" s="788"/>
      <c r="H17" s="788"/>
      <c r="I17" s="788"/>
      <c r="L17"/>
      <c r="O17" s="524">
        <v>5</v>
      </c>
      <c r="P17" s="525" t="str">
        <f>'Module 2'!W18</f>
        <v>Garantie (e)</v>
      </c>
      <c r="Q17" s="525" t="str">
        <f>'Module 2'!X18</f>
        <v>Mesures qui soient compatibles avec la préservation des forêts naturelles et de la diversité biologique, en veillant à ce que les activités [REDD+] ne se prêtent pas à une conversion des forêts naturelles mais incitent plutôt à protéger et à conserver ces forêts et les services rendus par leurs écosystèmes, ainsi qu’à renforcer d’autres avantages sociaux et environnementaux.</v>
      </c>
      <c r="R17" s="525" t="str">
        <f>'Module 2'!Z18</f>
        <v>Forêt naturelle, diversité biologique et amélioration des bénéfices.</v>
      </c>
      <c r="S17" s="118" t="str">
        <f t="shared" si="1"/>
        <v>Garantie (e) - Forêt naturelle, diversité biologique et amélioration des bénéfices.</v>
      </c>
      <c r="Z17" s="36" t="s">
        <v>20</v>
      </c>
    </row>
    <row r="18" spans="3:26" x14ac:dyDescent="0.25">
      <c r="C18" s="788"/>
      <c r="D18" s="788"/>
      <c r="E18" s="788"/>
      <c r="F18" s="788"/>
      <c r="G18" s="788"/>
      <c r="H18" s="788"/>
      <c r="I18" s="788"/>
      <c r="L18"/>
      <c r="O18" s="524">
        <v>6</v>
      </c>
      <c r="P18" s="525" t="str">
        <f>'Module 2'!W19</f>
        <v>Garantie (f)</v>
      </c>
      <c r="Q18" s="525" t="str">
        <f>'Module 2'!X19</f>
        <v>Mesures visant à prendre en compte les risques d’inversion.</v>
      </c>
      <c r="R18" s="525" t="str">
        <f>'Module 2'!Z19</f>
        <v>Gestion des risques d'inversion.</v>
      </c>
      <c r="S18" s="118" t="str">
        <f t="shared" si="1"/>
        <v>Garantie (f) - Gestion des risques d'inversion.</v>
      </c>
      <c r="Z18" s="36" t="s">
        <v>20</v>
      </c>
    </row>
    <row r="19" spans="3:26" x14ac:dyDescent="0.25">
      <c r="C19" s="788"/>
      <c r="D19" s="788"/>
      <c r="E19" s="788"/>
      <c r="F19" s="788"/>
      <c r="G19" s="788"/>
      <c r="H19" s="788"/>
      <c r="I19" s="788"/>
      <c r="L19"/>
      <c r="O19" s="524">
        <v>7</v>
      </c>
      <c r="P19" s="525" t="str">
        <f>'Module 2'!W20</f>
        <v>Garantie (g)</v>
      </c>
      <c r="Q19" s="525" t="str">
        <f>'Module 2'!X20</f>
        <v>Mesures visant à réduire les déplacements d’émissions.</v>
      </c>
      <c r="R19" s="525" t="str">
        <f>'Module 2'!Z20</f>
        <v>Réduction du déplacement des émissions.</v>
      </c>
      <c r="S19" s="118" t="str">
        <f t="shared" si="1"/>
        <v>Garantie (g) - Réduction du déplacement des émissions.</v>
      </c>
      <c r="Z19" s="36" t="s">
        <v>20</v>
      </c>
    </row>
    <row r="20" spans="3:26" x14ac:dyDescent="0.25">
      <c r="C20" s="788"/>
      <c r="D20" s="788"/>
      <c r="E20" s="788"/>
      <c r="F20" s="788"/>
      <c r="G20" s="788"/>
      <c r="H20" s="788"/>
      <c r="I20" s="788"/>
      <c r="L20"/>
    </row>
    <row r="21" spans="3:26" x14ac:dyDescent="0.25">
      <c r="C21" s="788"/>
      <c r="D21" s="788"/>
      <c r="E21" s="788"/>
      <c r="F21" s="788"/>
      <c r="G21" s="788"/>
      <c r="H21" s="788"/>
      <c r="I21" s="788"/>
      <c r="L21"/>
      <c r="O21" s="524">
        <v>0</v>
      </c>
    </row>
    <row r="22" spans="3:26" x14ac:dyDescent="0.25">
      <c r="C22" s="788"/>
      <c r="D22" s="788"/>
      <c r="E22" s="788"/>
      <c r="F22" s="788"/>
      <c r="G22" s="788"/>
      <c r="H22" s="788"/>
      <c r="I22" s="788"/>
      <c r="L22"/>
    </row>
    <row r="23" spans="3:26" x14ac:dyDescent="0.25">
      <c r="C23" s="788"/>
      <c r="D23" s="788"/>
      <c r="E23" s="788"/>
      <c r="F23" s="788"/>
      <c r="G23" s="788"/>
      <c r="H23" s="788"/>
      <c r="I23" s="788"/>
      <c r="L23"/>
    </row>
    <row r="24" spans="3:26" x14ac:dyDescent="0.25">
      <c r="C24" s="788"/>
      <c r="D24" s="788"/>
      <c r="E24" s="788"/>
      <c r="F24" s="788"/>
      <c r="G24" s="788"/>
      <c r="H24" s="788"/>
      <c r="I24" s="788"/>
      <c r="L24"/>
    </row>
    <row r="25" spans="3:26" x14ac:dyDescent="0.25">
      <c r="C25" s="788"/>
      <c r="D25" s="788"/>
      <c r="E25" s="788"/>
      <c r="F25" s="788"/>
      <c r="G25" s="788"/>
      <c r="H25" s="788"/>
      <c r="I25" s="788"/>
      <c r="L25"/>
    </row>
    <row r="26" spans="3:26" x14ac:dyDescent="0.25">
      <c r="C26" s="788"/>
      <c r="D26" s="788"/>
      <c r="E26" s="788"/>
      <c r="F26" s="788"/>
      <c r="G26" s="788"/>
      <c r="H26" s="788"/>
      <c r="I26" s="788"/>
      <c r="L26"/>
      <c r="O26" s="339" t="s">
        <v>466</v>
      </c>
      <c r="P26" s="526" t="s">
        <v>467</v>
      </c>
    </row>
    <row r="27" spans="3:26" ht="33" customHeight="1" x14ac:dyDescent="0.25">
      <c r="C27" s="788"/>
      <c r="D27" s="788"/>
      <c r="E27" s="788"/>
      <c r="F27" s="788"/>
      <c r="G27" s="788"/>
      <c r="H27" s="788"/>
      <c r="I27" s="788"/>
      <c r="L27"/>
    </row>
    <row r="28" spans="3:26" ht="138.75" customHeight="1" x14ac:dyDescent="0.25">
      <c r="C28" s="16"/>
      <c r="D28" s="16"/>
      <c r="E28" s="16"/>
      <c r="F28" s="16"/>
      <c r="G28" s="16"/>
      <c r="H28" s="16"/>
      <c r="I28" s="16"/>
      <c r="L28"/>
    </row>
    <row r="29" spans="3:26" hidden="1" x14ac:dyDescent="0.25">
      <c r="L29"/>
    </row>
    <row r="30" spans="3:26" ht="70.5" hidden="1" customHeight="1" x14ac:dyDescent="0.35">
      <c r="C30" s="789" t="str">
        <f>O30</f>
        <v>Garantie (a) - Les activités [REDD+] viennent en complément des objectifs des programmes forestiers nationaux et des conventions et accords internationaux pertinents ou [sont] compatibles avec ces objectifs.</v>
      </c>
      <c r="D30" s="789"/>
      <c r="E30" s="789"/>
      <c r="F30" s="789"/>
      <c r="G30" s="789"/>
      <c r="H30" s="789"/>
      <c r="I30" s="789"/>
      <c r="J30" s="789"/>
      <c r="L30"/>
      <c r="N30" s="86" t="s">
        <v>20</v>
      </c>
      <c r="O30" s="877" t="str">
        <f>CONCATENATE($P$13," - ",$Q$13)</f>
        <v>Garantie (a) - Les activités [REDD+] viennent en complément des objectifs des programmes forestiers nationaux et des conventions et accords internationaux pertinents ou [sont] compatibles avec ces objectifs.</v>
      </c>
      <c r="P30" s="877"/>
      <c r="Q30" s="877"/>
      <c r="R30" s="877"/>
      <c r="S30" s="877"/>
      <c r="T30" s="877"/>
      <c r="U30" s="877"/>
      <c r="V30" s="877"/>
      <c r="Y30" s="10"/>
      <c r="Z30" s="36" t="s">
        <v>20</v>
      </c>
    </row>
    <row r="31" spans="3:26" hidden="1" x14ac:dyDescent="0.25"/>
    <row r="32" spans="3:26" ht="0.95" hidden="1" customHeight="1" x14ac:dyDescent="0.3">
      <c r="C32" s="7"/>
      <c r="D32" s="7"/>
      <c r="E32" s="7"/>
      <c r="F32" s="70"/>
      <c r="G32" s="70"/>
      <c r="H32" s="106"/>
      <c r="I32" s="70"/>
      <c r="J32" s="70"/>
      <c r="N32" s="7"/>
      <c r="O32" s="519" t="s">
        <v>0</v>
      </c>
      <c r="P32" s="522"/>
      <c r="Q32" s="522"/>
      <c r="R32" s="522"/>
      <c r="S32" s="522"/>
      <c r="T32" s="522"/>
    </row>
    <row r="33" spans="3:29" ht="0.95" hidden="1" customHeight="1" x14ac:dyDescent="0.3">
      <c r="C33" s="608"/>
      <c r="D33" s="608"/>
      <c r="E33" s="608"/>
      <c r="F33" s="608"/>
      <c r="G33" s="608"/>
      <c r="H33" s="608"/>
      <c r="I33" s="608"/>
      <c r="J33" s="608"/>
      <c r="N33" s="7"/>
      <c r="O33" s="527" t="s">
        <v>86</v>
      </c>
      <c r="P33" s="528"/>
      <c r="Q33" s="528"/>
      <c r="R33" s="528"/>
      <c r="S33" s="528"/>
      <c r="T33" s="528"/>
      <c r="Y33" s="7"/>
    </row>
    <row r="34" spans="3:29" ht="18.75" hidden="1" x14ac:dyDescent="0.3">
      <c r="L34"/>
      <c r="N34" s="7"/>
      <c r="O34" s="529"/>
      <c r="P34" s="528"/>
      <c r="Q34" s="528"/>
      <c r="R34" s="528"/>
      <c r="S34" s="528"/>
      <c r="T34" s="528"/>
      <c r="Y34" s="7"/>
    </row>
    <row r="35" spans="3:29" ht="18.75" hidden="1" x14ac:dyDescent="0.3">
      <c r="C35" s="7" t="str">
        <f>O35</f>
        <v>Questions d'orientation :</v>
      </c>
      <c r="D35" s="7"/>
      <c r="E35" s="7"/>
      <c r="F35" s="47"/>
      <c r="G35" s="47"/>
      <c r="H35" s="107"/>
      <c r="I35" s="47"/>
      <c r="J35" s="47"/>
      <c r="K35" s="47"/>
      <c r="L35" s="57"/>
      <c r="M35" s="12"/>
      <c r="N35" s="7"/>
      <c r="O35" s="519" t="s">
        <v>202</v>
      </c>
      <c r="P35" s="528"/>
      <c r="Q35" s="528"/>
      <c r="R35" s="528"/>
      <c r="S35" s="528"/>
      <c r="T35" s="528"/>
      <c r="Y35" s="7"/>
    </row>
    <row r="36" spans="3:29" hidden="1" x14ac:dyDescent="0.25">
      <c r="O36" s="524"/>
      <c r="P36" s="530" t="s">
        <v>121</v>
      </c>
      <c r="Q36" s="530" t="s">
        <v>131</v>
      </c>
      <c r="R36" s="530" t="s">
        <v>132</v>
      </c>
      <c r="S36" s="530" t="s">
        <v>133</v>
      </c>
      <c r="T36" s="530" t="s">
        <v>134</v>
      </c>
      <c r="U36" s="531" t="s">
        <v>122</v>
      </c>
      <c r="V36" s="531" t="s">
        <v>71</v>
      </c>
    </row>
    <row r="37" spans="3:29" ht="18.75" hidden="1" customHeight="1" thickBot="1" x14ac:dyDescent="0.3">
      <c r="H37" s="859" t="s">
        <v>465</v>
      </c>
      <c r="I37" s="860"/>
      <c r="J37" s="860"/>
      <c r="K37" s="26"/>
      <c r="L37" s="26"/>
      <c r="N37" s="87" t="s">
        <v>20</v>
      </c>
      <c r="P37" s="532">
        <v>0</v>
      </c>
      <c r="Q37" s="533" t="s">
        <v>20</v>
      </c>
      <c r="R37" s="533" t="s">
        <v>20</v>
      </c>
      <c r="S37" s="534" t="s">
        <v>20</v>
      </c>
      <c r="T37" s="534" t="s">
        <v>20</v>
      </c>
      <c r="U37" s="533" t="s">
        <v>20</v>
      </c>
      <c r="V37" s="535" t="str">
        <f t="array" ref="V37">IFERROR((IF(ROWS(V37:V$37)&gt;COUNTA(U:U),"",INDEX(U:U,SMALL(IF(U$37:U$57&lt;&gt;"",ROW(U$37:U$57)),ROWS(V37:V$37))))),"")</f>
        <v/>
      </c>
      <c r="W37" s="36" t="s">
        <v>20</v>
      </c>
      <c r="Z37" s="36" t="s">
        <v>20</v>
      </c>
      <c r="AA37" s="84"/>
      <c r="AC37" s="84"/>
    </row>
    <row r="38" spans="3:29" ht="20.100000000000001" hidden="1" customHeight="1" thickBot="1" x14ac:dyDescent="0.3">
      <c r="C38" s="797" t="str">
        <f>O38</f>
        <v>1.       Existe-t-il une stratégie ou un plan d'action REDD+ national ?</v>
      </c>
      <c r="D38" s="798"/>
      <c r="E38" s="798"/>
      <c r="F38" s="798"/>
      <c r="G38" s="799"/>
      <c r="H38" s="861"/>
      <c r="I38" s="818"/>
      <c r="J38" s="862"/>
      <c r="K38" s="26"/>
      <c r="L38" s="26"/>
      <c r="N38" s="87" t="s">
        <v>20</v>
      </c>
      <c r="O38" s="387" t="s">
        <v>470</v>
      </c>
      <c r="P38" s="532">
        <v>1</v>
      </c>
      <c r="Q38" s="535" t="str">
        <f t="shared" ref="Q38:Q57" si="2">O38</f>
        <v>1.       Existe-t-il une stratégie ou un plan d'action REDD+ national ?</v>
      </c>
      <c r="R38" s="535" t="str">
        <f t="shared" ref="R38:R57" si="3">IF(H38=0,"",H38)</f>
        <v/>
      </c>
      <c r="S38" s="536" t="str">
        <f>IF(H38=0,"",Q38)</f>
        <v/>
      </c>
      <c r="T38" s="536" t="str">
        <f t="shared" ref="T38:T57" si="4">IF(H38=0,"",R38)</f>
        <v/>
      </c>
      <c r="U38" s="533" t="str">
        <f t="shared" ref="U38:U51" si="5">IF(S38="","",(S38&amp;" - NOTES:  "&amp;T38))</f>
        <v/>
      </c>
      <c r="V38" s="535" t="str">
        <f t="array" ref="V38">IFERROR((IF(ROWS(V$37:V38)&gt;COUNTA(U:U),"",INDEX(U:U,SMALL(IF(U$37:U$57&lt;&gt;"",ROW(U$37:U$57)),ROWS(V$37:V38))))),"")</f>
        <v/>
      </c>
      <c r="W38" s="36" t="s">
        <v>20</v>
      </c>
      <c r="Z38" s="36" t="s">
        <v>20</v>
      </c>
      <c r="AA38" s="84"/>
      <c r="AC38" s="84"/>
    </row>
    <row r="39" spans="3:29" ht="45" hidden="1" customHeight="1" x14ac:dyDescent="0.25">
      <c r="C39" s="821" t="str">
        <f t="shared" ref="C39:C56" si="6">O39</f>
        <v>2.       Est-ce que la stratégie ou le plan d'action REDD+ national fait référence à, et utilise, les lois et politiques nationales suivantes contribuant à la mise en œuvre des conventions et accords internationaux pertinents :</v>
      </c>
      <c r="D39" s="855"/>
      <c r="E39" s="855"/>
      <c r="F39" s="855"/>
      <c r="G39" s="855"/>
      <c r="H39" s="809"/>
      <c r="I39" s="809"/>
      <c r="J39" s="863"/>
      <c r="K39" s="26"/>
      <c r="L39" s="26"/>
      <c r="N39" s="87"/>
      <c r="O39" s="387" t="s">
        <v>471</v>
      </c>
      <c r="P39" s="532">
        <v>2</v>
      </c>
      <c r="Q39" s="535" t="str">
        <f t="shared" si="2"/>
        <v>2.       Est-ce que la stratégie ou le plan d'action REDD+ national fait référence à, et utilise, les lois et politiques nationales suivantes contribuant à la mise en œuvre des conventions et accords internationaux pertinents :</v>
      </c>
      <c r="R39" s="535" t="str">
        <f t="shared" si="3"/>
        <v/>
      </c>
      <c r="S39" s="537" t="str">
        <f>IF(((COUNTIF(H40:H51,"*"))&gt;0),Q39,"")</f>
        <v/>
      </c>
      <c r="T39" s="536" t="str">
        <f t="shared" si="4"/>
        <v/>
      </c>
      <c r="U39" s="538" t="str">
        <f>IF(S39="","",(S39))</f>
        <v/>
      </c>
      <c r="V39" s="535" t="str">
        <f t="array" ref="V39">IFERROR((IF(ROWS(V$37:V39)&gt;COUNTA(U:U),"",INDEX(U:U,SMALL(IF(U$37:U$57&lt;&gt;"",ROW(U$37:U$57)),ROWS(V$37:V39))))),"")</f>
        <v/>
      </c>
      <c r="W39" s="36" t="s">
        <v>20</v>
      </c>
      <c r="Z39" s="36" t="s">
        <v>20</v>
      </c>
      <c r="AA39" s="83"/>
      <c r="AC39" s="83"/>
    </row>
    <row r="40" spans="3:29" ht="20.100000000000001" hidden="1" customHeight="1" x14ac:dyDescent="0.25">
      <c r="C40" s="856" t="str">
        <f t="shared" si="6"/>
        <v>2.1.    Programme forestier national ?</v>
      </c>
      <c r="D40" s="857"/>
      <c r="E40" s="857"/>
      <c r="F40" s="857"/>
      <c r="G40" s="858"/>
      <c r="H40" s="853"/>
      <c r="I40" s="812"/>
      <c r="J40" s="854"/>
      <c r="K40" s="26"/>
      <c r="L40" s="26"/>
      <c r="N40" s="87"/>
      <c r="O40" s="387" t="s">
        <v>472</v>
      </c>
      <c r="P40" s="532">
        <v>3</v>
      </c>
      <c r="Q40" s="535" t="str">
        <f t="shared" si="2"/>
        <v>2.1.    Programme forestier national ?</v>
      </c>
      <c r="R40" s="535" t="str">
        <f t="shared" si="3"/>
        <v/>
      </c>
      <c r="S40" s="536" t="str">
        <f t="shared" ref="S40:S51" si="7">IF(H40=0,"",Q40)</f>
        <v/>
      </c>
      <c r="T40" s="536" t="str">
        <f t="shared" si="4"/>
        <v/>
      </c>
      <c r="U40" s="533" t="str">
        <f t="shared" si="5"/>
        <v/>
      </c>
      <c r="V40" s="535" t="str">
        <f t="array" ref="V40">IFERROR((IF(ROWS(V$37:V40)&gt;COUNTA(U:U),"",INDEX(U:U,SMALL(IF(U$37:U$57&lt;&gt;"",ROW(U$37:U$57)),ROWS(V$37:V40))))),"")</f>
        <v/>
      </c>
      <c r="W40" s="36" t="s">
        <v>20</v>
      </c>
      <c r="Z40" s="36" t="s">
        <v>20</v>
      </c>
      <c r="AA40" s="83"/>
      <c r="AC40" s="83"/>
    </row>
    <row r="41" spans="3:29" ht="20.100000000000001" hidden="1" customHeight="1" x14ac:dyDescent="0.25">
      <c r="C41" s="856" t="str">
        <f t="shared" si="6"/>
        <v>2.2.    Code forestier / législation forestière ?</v>
      </c>
      <c r="D41" s="857"/>
      <c r="E41" s="857"/>
      <c r="F41" s="857"/>
      <c r="G41" s="858"/>
      <c r="H41" s="853"/>
      <c r="I41" s="812"/>
      <c r="J41" s="854"/>
      <c r="K41" s="26"/>
      <c r="L41" s="26"/>
      <c r="N41" s="87"/>
      <c r="O41" s="387" t="s">
        <v>473</v>
      </c>
      <c r="P41" s="532">
        <v>4</v>
      </c>
      <c r="Q41" s="535" t="str">
        <f t="shared" si="2"/>
        <v>2.2.    Code forestier / législation forestière ?</v>
      </c>
      <c r="R41" s="535" t="str">
        <f t="shared" si="3"/>
        <v/>
      </c>
      <c r="S41" s="536" t="str">
        <f t="shared" si="7"/>
        <v/>
      </c>
      <c r="T41" s="536" t="str">
        <f t="shared" si="4"/>
        <v/>
      </c>
      <c r="U41" s="533" t="str">
        <f t="shared" si="5"/>
        <v/>
      </c>
      <c r="V41" s="535" t="str">
        <f t="array" ref="V41">IFERROR((IF(ROWS(V$37:V41)&gt;COUNTA(U:U),"",INDEX(U:U,SMALL(IF(U$37:U$57&lt;&gt;"",ROW(U$37:U$57)),ROWS(V$37:V41))))),"")</f>
        <v/>
      </c>
      <c r="W41" s="36" t="s">
        <v>20</v>
      </c>
      <c r="Z41" s="36" t="s">
        <v>20</v>
      </c>
      <c r="AA41" s="83"/>
      <c r="AC41" s="83"/>
    </row>
    <row r="42" spans="3:29" ht="20.100000000000001" hidden="1" customHeight="1" x14ac:dyDescent="0.25">
      <c r="C42" s="856" t="str">
        <f t="shared" si="6"/>
        <v>2.3.    Stratégie / politique d'atténuation du changement climatique ?</v>
      </c>
      <c r="D42" s="857"/>
      <c r="E42" s="857"/>
      <c r="F42" s="857"/>
      <c r="G42" s="858"/>
      <c r="H42" s="853"/>
      <c r="I42" s="812"/>
      <c r="J42" s="854"/>
      <c r="K42" s="26"/>
      <c r="L42" s="26"/>
      <c r="N42" s="87"/>
      <c r="O42" s="387" t="s">
        <v>474</v>
      </c>
      <c r="P42" s="532">
        <v>5</v>
      </c>
      <c r="Q42" s="535" t="str">
        <f t="shared" si="2"/>
        <v>2.3.    Stratégie / politique d'atténuation du changement climatique ?</v>
      </c>
      <c r="R42" s="535" t="str">
        <f t="shared" si="3"/>
        <v/>
      </c>
      <c r="S42" s="536" t="str">
        <f t="shared" si="7"/>
        <v/>
      </c>
      <c r="T42" s="536" t="str">
        <f t="shared" si="4"/>
        <v/>
      </c>
      <c r="U42" s="533" t="str">
        <f t="shared" si="5"/>
        <v/>
      </c>
      <c r="V42" s="535" t="str">
        <f t="array" ref="V42">IFERROR((IF(ROWS(V$37:V42)&gt;COUNTA(U:U),"",INDEX(U:U,SMALL(IF(U$37:U$57&lt;&gt;"",ROW(U$37:U$57)),ROWS(V$37:V42))))),"")</f>
        <v/>
      </c>
      <c r="W42" s="36" t="s">
        <v>20</v>
      </c>
      <c r="Z42" s="36" t="s">
        <v>20</v>
      </c>
      <c r="AA42" s="83"/>
      <c r="AC42" s="83"/>
    </row>
    <row r="43" spans="3:29" ht="20.100000000000001" hidden="1" customHeight="1" x14ac:dyDescent="0.25">
      <c r="C43" s="856" t="str">
        <f t="shared" si="6"/>
        <v>2.4.    Stratégie / politique d'adaptation au changement climatique ?</v>
      </c>
      <c r="D43" s="857"/>
      <c r="E43" s="857"/>
      <c r="F43" s="857"/>
      <c r="G43" s="858"/>
      <c r="H43" s="853"/>
      <c r="I43" s="812"/>
      <c r="J43" s="854"/>
      <c r="K43" s="26"/>
      <c r="L43" s="26"/>
      <c r="N43" s="87"/>
      <c r="O43" s="387" t="s">
        <v>475</v>
      </c>
      <c r="P43" s="532">
        <v>6</v>
      </c>
      <c r="Q43" s="535" t="str">
        <f t="shared" si="2"/>
        <v>2.4.    Stratégie / politique d'adaptation au changement climatique ?</v>
      </c>
      <c r="R43" s="535" t="str">
        <f t="shared" si="3"/>
        <v/>
      </c>
      <c r="S43" s="536" t="str">
        <f t="shared" si="7"/>
        <v/>
      </c>
      <c r="T43" s="536" t="str">
        <f t="shared" si="4"/>
        <v/>
      </c>
      <c r="U43" s="533" t="str">
        <f t="shared" si="5"/>
        <v/>
      </c>
      <c r="V43" s="535" t="str">
        <f t="array" ref="V43">IFERROR((IF(ROWS(V$37:V43)&gt;COUNTA(U:U),"",INDEX(U:U,SMALL(IF(U$37:U$57&lt;&gt;"",ROW(U$37:U$57)),ROWS(V$37:V43))))),"")</f>
        <v/>
      </c>
      <c r="W43" s="36" t="s">
        <v>20</v>
      </c>
      <c r="Z43" s="36" t="s">
        <v>20</v>
      </c>
      <c r="AA43" s="83"/>
      <c r="AC43" s="83"/>
    </row>
    <row r="44" spans="3:29" ht="30" hidden="1" customHeight="1" x14ac:dyDescent="0.25">
      <c r="C44" s="856" t="str">
        <f t="shared" si="6"/>
        <v>2.5.    Politiques pour le développement / stratégies nationales de lutte contre la pauvreté ?</v>
      </c>
      <c r="D44" s="857"/>
      <c r="E44" s="857"/>
      <c r="F44" s="857"/>
      <c r="G44" s="858"/>
      <c r="H44" s="853"/>
      <c r="I44" s="812"/>
      <c r="J44" s="854"/>
      <c r="K44" s="26"/>
      <c r="L44" s="26"/>
      <c r="N44" s="87"/>
      <c r="O44" s="387" t="s">
        <v>476</v>
      </c>
      <c r="P44" s="532">
        <v>7</v>
      </c>
      <c r="Q44" s="535" t="str">
        <f t="shared" si="2"/>
        <v>2.5.    Politiques pour le développement / stratégies nationales de lutte contre la pauvreté ?</v>
      </c>
      <c r="R44" s="535" t="str">
        <f t="shared" si="3"/>
        <v/>
      </c>
      <c r="S44" s="536" t="str">
        <f t="shared" si="7"/>
        <v/>
      </c>
      <c r="T44" s="536" t="str">
        <f t="shared" si="4"/>
        <v/>
      </c>
      <c r="U44" s="533" t="str">
        <f t="shared" si="5"/>
        <v/>
      </c>
      <c r="V44" s="535" t="str">
        <f t="array" ref="V44">IFERROR((IF(ROWS(V$37:V44)&gt;COUNTA(U:U),"",INDEX(U:U,SMALL(IF(U$37:U$57&lt;&gt;"",ROW(U$37:U$57)),ROWS(V$37:V44))))),"")</f>
        <v/>
      </c>
      <c r="W44" s="36" t="s">
        <v>20</v>
      </c>
      <c r="Z44" s="36" t="s">
        <v>20</v>
      </c>
      <c r="AA44" s="83"/>
      <c r="AC44" s="83"/>
    </row>
    <row r="45" spans="3:29" ht="20.100000000000001" hidden="1" customHeight="1" x14ac:dyDescent="0.25">
      <c r="C45" s="856" t="str">
        <f t="shared" si="6"/>
        <v>2.6.    Loi sur la biodiversité / les services écosystémiques ?</v>
      </c>
      <c r="D45" s="857"/>
      <c r="E45" s="857"/>
      <c r="F45" s="857"/>
      <c r="G45" s="858"/>
      <c r="H45" s="853"/>
      <c r="I45" s="812"/>
      <c r="J45" s="854"/>
      <c r="K45" s="26"/>
      <c r="L45" s="26"/>
      <c r="N45" s="87"/>
      <c r="O45" s="387" t="s">
        <v>477</v>
      </c>
      <c r="P45" s="532">
        <v>8</v>
      </c>
      <c r="Q45" s="535" t="str">
        <f t="shared" si="2"/>
        <v>2.6.    Loi sur la biodiversité / les services écosystémiques ?</v>
      </c>
      <c r="R45" s="535" t="str">
        <f t="shared" si="3"/>
        <v/>
      </c>
      <c r="S45" s="536" t="str">
        <f t="shared" si="7"/>
        <v/>
      </c>
      <c r="T45" s="536" t="str">
        <f t="shared" si="4"/>
        <v/>
      </c>
      <c r="U45" s="533" t="str">
        <f t="shared" si="5"/>
        <v/>
      </c>
      <c r="V45" s="535" t="str">
        <f t="array" ref="V45">IFERROR((IF(ROWS(V$37:V45)&gt;COUNTA(U:U),"",INDEX(U:U,SMALL(IF(U$37:U$57&lt;&gt;"",ROW(U$37:U$57)),ROWS(V$37:V45))))),"")</f>
        <v/>
      </c>
      <c r="W45" s="36" t="s">
        <v>20</v>
      </c>
      <c r="Z45" s="36" t="s">
        <v>20</v>
      </c>
      <c r="AA45" s="83"/>
      <c r="AC45" s="83"/>
    </row>
    <row r="46" spans="3:29" ht="20.100000000000001" hidden="1" customHeight="1" x14ac:dyDescent="0.25">
      <c r="C46" s="856" t="str">
        <f t="shared" si="6"/>
        <v>2.7.    Instruments juridiques relatifs aux zones protégées ?</v>
      </c>
      <c r="D46" s="857"/>
      <c r="E46" s="857"/>
      <c r="F46" s="857"/>
      <c r="G46" s="858"/>
      <c r="H46" s="853"/>
      <c r="I46" s="812"/>
      <c r="J46" s="854"/>
      <c r="K46" s="26"/>
      <c r="L46" s="26"/>
      <c r="N46" s="87"/>
      <c r="O46" s="387" t="s">
        <v>478</v>
      </c>
      <c r="P46" s="532">
        <v>9</v>
      </c>
      <c r="Q46" s="535" t="str">
        <f t="shared" si="2"/>
        <v>2.7.    Instruments juridiques relatifs aux zones protégées ?</v>
      </c>
      <c r="R46" s="535" t="str">
        <f t="shared" si="3"/>
        <v/>
      </c>
      <c r="S46" s="536" t="str">
        <f t="shared" si="7"/>
        <v/>
      </c>
      <c r="T46" s="536" t="str">
        <f t="shared" si="4"/>
        <v/>
      </c>
      <c r="U46" s="533" t="str">
        <f t="shared" si="5"/>
        <v/>
      </c>
      <c r="V46" s="535" t="str">
        <f t="array" ref="V46">IFERROR((IF(ROWS(V$37:V46)&gt;COUNTA(U:U),"",INDEX(U:U,SMALL(IF(U$37:U$57&lt;&gt;"",ROW(U$37:U$57)),ROWS(V$37:V46))))),"")</f>
        <v/>
      </c>
      <c r="W46" s="36" t="s">
        <v>20</v>
      </c>
      <c r="Z46" s="36" t="s">
        <v>20</v>
      </c>
      <c r="AA46" s="83"/>
      <c r="AC46" s="83"/>
    </row>
    <row r="47" spans="3:29" ht="20.100000000000001" hidden="1" customHeight="1" x14ac:dyDescent="0.25">
      <c r="C47" s="856" t="str">
        <f t="shared" si="6"/>
        <v>2.8.    Plans de développement de l'infrastructure ?</v>
      </c>
      <c r="D47" s="857"/>
      <c r="E47" s="857"/>
      <c r="F47" s="857"/>
      <c r="G47" s="858"/>
      <c r="H47" s="853"/>
      <c r="I47" s="812"/>
      <c r="J47" s="854"/>
      <c r="K47" s="26"/>
      <c r="L47" s="26"/>
      <c r="N47" s="87"/>
      <c r="O47" s="387" t="s">
        <v>479</v>
      </c>
      <c r="P47" s="532">
        <v>10</v>
      </c>
      <c r="Q47" s="535" t="str">
        <f t="shared" si="2"/>
        <v>2.8.    Plans de développement de l'infrastructure ?</v>
      </c>
      <c r="R47" s="535" t="str">
        <f t="shared" si="3"/>
        <v/>
      </c>
      <c r="S47" s="536" t="str">
        <f t="shared" si="7"/>
        <v/>
      </c>
      <c r="T47" s="536" t="str">
        <f t="shared" si="4"/>
        <v/>
      </c>
      <c r="U47" s="533" t="str">
        <f t="shared" si="5"/>
        <v/>
      </c>
      <c r="V47" s="535" t="str">
        <f t="array" ref="V47">IFERROR((IF(ROWS(V$37:V47)&gt;COUNTA(U:U),"",INDEX(U:U,SMALL(IF(U$37:U$57&lt;&gt;"",ROW(U$37:U$57)),ROWS(V$37:V47))))),"")</f>
        <v/>
      </c>
      <c r="W47" s="36" t="s">
        <v>20</v>
      </c>
      <c r="Z47" s="36" t="s">
        <v>20</v>
      </c>
      <c r="AA47" s="83"/>
      <c r="AC47" s="83"/>
    </row>
    <row r="48" spans="3:29" ht="20.100000000000001" hidden="1" customHeight="1" x14ac:dyDescent="0.25">
      <c r="C48" s="856" t="str">
        <f t="shared" si="6"/>
        <v>2.9.    Plans et politiques de développement agricole ?</v>
      </c>
      <c r="D48" s="857"/>
      <c r="E48" s="857"/>
      <c r="F48" s="857"/>
      <c r="G48" s="858"/>
      <c r="H48" s="853"/>
      <c r="I48" s="812"/>
      <c r="J48" s="854"/>
      <c r="K48" s="26"/>
      <c r="L48" s="26"/>
      <c r="N48" s="87"/>
      <c r="O48" s="387" t="s">
        <v>480</v>
      </c>
      <c r="P48" s="532">
        <v>11</v>
      </c>
      <c r="Q48" s="535" t="str">
        <f t="shared" si="2"/>
        <v>2.9.    Plans et politiques de développement agricole ?</v>
      </c>
      <c r="R48" s="535" t="str">
        <f t="shared" si="3"/>
        <v/>
      </c>
      <c r="S48" s="536" t="str">
        <f t="shared" si="7"/>
        <v/>
      </c>
      <c r="T48" s="536" t="str">
        <f t="shared" si="4"/>
        <v/>
      </c>
      <c r="U48" s="533" t="str">
        <f t="shared" si="5"/>
        <v/>
      </c>
      <c r="V48" s="535" t="str">
        <f t="array" ref="V48">IFERROR((IF(ROWS(V$37:V48)&gt;COUNTA(U:U),"",INDEX(U:U,SMALL(IF(U$37:U$57&lt;&gt;"",ROW(U$37:U$57)),ROWS(V$37:V48))))),"")</f>
        <v/>
      </c>
      <c r="W48" s="36" t="s">
        <v>20</v>
      </c>
      <c r="Z48" s="36" t="s">
        <v>20</v>
      </c>
      <c r="AA48" s="83"/>
      <c r="AC48" s="83"/>
    </row>
    <row r="49" spans="3:29" ht="20.100000000000001" hidden="1" customHeight="1" x14ac:dyDescent="0.25">
      <c r="C49" s="856" t="str">
        <f t="shared" si="6"/>
        <v>2.10.Autres plans d'occupation des sols existants ?</v>
      </c>
      <c r="D49" s="857"/>
      <c r="E49" s="857"/>
      <c r="F49" s="857"/>
      <c r="G49" s="858"/>
      <c r="H49" s="853"/>
      <c r="I49" s="812"/>
      <c r="J49" s="854"/>
      <c r="K49" s="26"/>
      <c r="L49" s="26"/>
      <c r="N49" s="87"/>
      <c r="O49" s="387" t="s">
        <v>481</v>
      </c>
      <c r="P49" s="532">
        <v>12</v>
      </c>
      <c r="Q49" s="535" t="str">
        <f t="shared" si="2"/>
        <v>2.10.Autres plans d'occupation des sols existants ?</v>
      </c>
      <c r="R49" s="535" t="str">
        <f t="shared" si="3"/>
        <v/>
      </c>
      <c r="S49" s="536" t="str">
        <f t="shared" si="7"/>
        <v/>
      </c>
      <c r="T49" s="536" t="str">
        <f t="shared" si="4"/>
        <v/>
      </c>
      <c r="U49" s="533" t="str">
        <f t="shared" si="5"/>
        <v/>
      </c>
      <c r="V49" s="535" t="str">
        <f t="array" ref="V49">IFERROR((IF(ROWS(V$37:V49)&gt;COUNTA(U:U),"",INDEX(U:U,SMALL(IF(U$37:U$57&lt;&gt;"",ROW(U$37:U$57)),ROWS(V$37:V49))))),"")</f>
        <v/>
      </c>
      <c r="W49" s="36" t="s">
        <v>20</v>
      </c>
      <c r="Z49" s="36" t="s">
        <v>20</v>
      </c>
      <c r="AA49" s="83"/>
      <c r="AC49" s="83"/>
    </row>
    <row r="50" spans="3:29" ht="20.100000000000001" hidden="1" customHeight="1" x14ac:dyDescent="0.25">
      <c r="C50" s="856" t="str">
        <f t="shared" si="6"/>
        <v>2.11.Registre des concessions d'exploitation minière et forestière ?</v>
      </c>
      <c r="D50" s="857"/>
      <c r="E50" s="857"/>
      <c r="F50" s="857"/>
      <c r="G50" s="858"/>
      <c r="H50" s="853"/>
      <c r="I50" s="812"/>
      <c r="J50" s="854"/>
      <c r="K50" s="26"/>
      <c r="L50" s="26"/>
      <c r="N50" s="87"/>
      <c r="O50" s="387" t="s">
        <v>482</v>
      </c>
      <c r="P50" s="532">
        <v>13</v>
      </c>
      <c r="Q50" s="535" t="str">
        <f t="shared" si="2"/>
        <v>2.11.Registre des concessions d'exploitation minière et forestière ?</v>
      </c>
      <c r="R50" s="535" t="str">
        <f t="shared" si="3"/>
        <v/>
      </c>
      <c r="S50" s="536" t="str">
        <f t="shared" si="7"/>
        <v/>
      </c>
      <c r="T50" s="536" t="str">
        <f t="shared" si="4"/>
        <v/>
      </c>
      <c r="U50" s="533" t="str">
        <f t="shared" si="5"/>
        <v/>
      </c>
      <c r="V50" s="535" t="str">
        <f t="array" ref="V50">IFERROR((IF(ROWS(V$37:V50)&gt;COUNTA(U:U),"",INDEX(U:U,SMALL(IF(U$37:U$57&lt;&gt;"",ROW(U$37:U$57)),ROWS(V$37:V50))))),"")</f>
        <v/>
      </c>
      <c r="W50" s="36" t="s">
        <v>20</v>
      </c>
      <c r="Z50" s="36" t="s">
        <v>20</v>
      </c>
      <c r="AA50" s="83"/>
      <c r="AC50" s="83"/>
    </row>
    <row r="51" spans="3:29" ht="20.100000000000001" hidden="1" customHeight="1" thickBot="1" x14ac:dyDescent="0.3">
      <c r="C51" s="870" t="str">
        <f t="shared" si="6"/>
        <v>2.12.Régime foncier ?</v>
      </c>
      <c r="D51" s="871"/>
      <c r="E51" s="871"/>
      <c r="F51" s="871"/>
      <c r="G51" s="872"/>
      <c r="H51" s="853"/>
      <c r="I51" s="812"/>
      <c r="J51" s="854"/>
      <c r="K51" s="26"/>
      <c r="L51" s="26"/>
      <c r="N51" s="87"/>
      <c r="O51" s="387" t="s">
        <v>483</v>
      </c>
      <c r="P51" s="532">
        <v>14</v>
      </c>
      <c r="Q51" s="535" t="str">
        <f t="shared" si="2"/>
        <v>2.12.Régime foncier ?</v>
      </c>
      <c r="R51" s="535" t="str">
        <f t="shared" si="3"/>
        <v/>
      </c>
      <c r="S51" s="536" t="str">
        <f t="shared" si="7"/>
        <v/>
      </c>
      <c r="T51" s="536" t="str">
        <f t="shared" si="4"/>
        <v/>
      </c>
      <c r="U51" s="533" t="str">
        <f t="shared" si="5"/>
        <v/>
      </c>
      <c r="V51" s="535" t="str">
        <f t="array" ref="V51">IFERROR((IF(ROWS(V$37:V51)&gt;COUNTA(U:U),"",INDEX(U:U,SMALL(IF(U$37:U$57&lt;&gt;"",ROW(U$37:U$57)),ROWS(V$37:V51))))),"")</f>
        <v/>
      </c>
      <c r="W51" s="36" t="s">
        <v>20</v>
      </c>
      <c r="Z51" s="36" t="s">
        <v>20</v>
      </c>
      <c r="AA51" s="83"/>
      <c r="AC51" s="83"/>
    </row>
    <row r="52" spans="3:29" ht="30" hidden="1" customHeight="1" x14ac:dyDescent="0.25">
      <c r="C52" s="821" t="str">
        <f t="shared" si="6"/>
        <v>3.       Des politiques, lois, réglementations ou d'autres mesures sont-elles en place (ou prévues) pour:</v>
      </c>
      <c r="D52" s="855"/>
      <c r="E52" s="855"/>
      <c r="F52" s="855"/>
      <c r="G52" s="855"/>
      <c r="H52" s="809"/>
      <c r="I52" s="809"/>
      <c r="J52" s="863"/>
      <c r="K52" s="26"/>
      <c r="L52" s="26"/>
      <c r="N52" s="87"/>
      <c r="O52" s="387" t="s">
        <v>484</v>
      </c>
      <c r="P52" s="532">
        <v>15</v>
      </c>
      <c r="Q52" s="535" t="str">
        <f t="shared" si="2"/>
        <v>3.       Des politiques, lois, réglementations ou d'autres mesures sont-elles en place (ou prévues) pour:</v>
      </c>
      <c r="R52" s="535" t="str">
        <f t="shared" si="3"/>
        <v/>
      </c>
      <c r="S52" s="537" t="str">
        <f>IF(((COUNTIF(H53:H57,"*"))&gt;0),Q52,"")</f>
        <v/>
      </c>
      <c r="T52" s="536" t="str">
        <f t="shared" si="4"/>
        <v/>
      </c>
      <c r="U52" s="538" t="str">
        <f>IF(S52="","",(S52))</f>
        <v/>
      </c>
      <c r="V52" s="535" t="str">
        <f t="array" ref="V52">IFERROR((IF(ROWS(V$37:V52)&gt;COUNTA(U:U),"",INDEX(U:U,SMALL(IF(U$37:U$57&lt;&gt;"",ROW(U$37:U$57)),ROWS(V$37:V52))))),"")</f>
        <v/>
      </c>
      <c r="W52" s="36" t="s">
        <v>20</v>
      </c>
      <c r="Z52" s="36" t="s">
        <v>20</v>
      </c>
      <c r="AA52" s="83"/>
      <c r="AC52" s="83"/>
    </row>
    <row r="53" spans="3:29" ht="30" hidden="1" customHeight="1" x14ac:dyDescent="0.25">
      <c r="C53" s="856" t="str">
        <f t="shared" si="6"/>
        <v>3.1.    Identifier et remédier à toute incohérence entre les actions REDD+ proposées et :</v>
      </c>
      <c r="D53" s="857"/>
      <c r="E53" s="857"/>
      <c r="F53" s="857"/>
      <c r="G53" s="857"/>
      <c r="H53" s="865"/>
      <c r="I53" s="865"/>
      <c r="J53" s="866"/>
      <c r="K53" s="26"/>
      <c r="L53" s="26"/>
      <c r="N53" s="87"/>
      <c r="O53" s="387" t="s">
        <v>485</v>
      </c>
      <c r="P53" s="532">
        <v>16</v>
      </c>
      <c r="Q53" s="535" t="str">
        <f t="shared" si="2"/>
        <v>3.1.    Identifier et remédier à toute incohérence entre les actions REDD+ proposées et :</v>
      </c>
      <c r="R53" s="535" t="str">
        <f t="shared" si="3"/>
        <v/>
      </c>
      <c r="S53" s="537" t="str">
        <f>IF(((COUNTIF(H54:H55,"*"))&gt;0),Q53,"")</f>
        <v/>
      </c>
      <c r="T53" s="536" t="str">
        <f t="shared" si="4"/>
        <v/>
      </c>
      <c r="U53" s="538" t="str">
        <f>IF(S53="","",(S53))</f>
        <v/>
      </c>
      <c r="V53" s="535" t="str">
        <f t="array" ref="V53">IFERROR((IF(ROWS(V$37:V53)&gt;COUNTA(U:U),"",INDEX(U:U,SMALL(IF(U$37:U$57&lt;&gt;"",ROW(U$37:U$57)),ROWS(V$37:V53))))),"")</f>
        <v/>
      </c>
      <c r="W53" s="36" t="s">
        <v>20</v>
      </c>
      <c r="Z53" s="36" t="s">
        <v>20</v>
      </c>
      <c r="AA53" s="83"/>
      <c r="AC53" s="83"/>
    </row>
    <row r="54" spans="3:29" ht="20.100000000000001" hidden="1" customHeight="1" x14ac:dyDescent="0.25">
      <c r="C54" s="874" t="str">
        <f t="shared" si="6"/>
        <v>3.1.1. le programme forestier national ?</v>
      </c>
      <c r="D54" s="875"/>
      <c r="E54" s="875"/>
      <c r="F54" s="875"/>
      <c r="G54" s="876"/>
      <c r="H54" s="853"/>
      <c r="I54" s="812"/>
      <c r="J54" s="854"/>
      <c r="K54" s="26"/>
      <c r="L54" s="26"/>
      <c r="N54" s="87"/>
      <c r="O54" s="387" t="s">
        <v>486</v>
      </c>
      <c r="P54" s="532">
        <v>17</v>
      </c>
      <c r="Q54" s="535" t="str">
        <f t="shared" si="2"/>
        <v>3.1.1. le programme forestier national ?</v>
      </c>
      <c r="R54" s="535" t="str">
        <f t="shared" si="3"/>
        <v/>
      </c>
      <c r="S54" s="536" t="str">
        <f>IF(H54=0,"",Q54)</f>
        <v/>
      </c>
      <c r="T54" s="536" t="str">
        <f t="shared" si="4"/>
        <v/>
      </c>
      <c r="U54" s="533" t="str">
        <f t="shared" ref="U54:U57" si="8">IF(S54="","",(S54&amp;" - NOTES:  "&amp;T54))</f>
        <v/>
      </c>
      <c r="V54" s="535" t="str">
        <f t="array" ref="V54">IFERROR((IF(ROWS(V$37:V54)&gt;COUNTA(U:U),"",INDEX(U:U,SMALL(IF(U$37:U$57&lt;&gt;"",ROW(U$37:U$57)),ROWS(V$37:V54))))),"")</f>
        <v/>
      </c>
      <c r="W54" s="36" t="s">
        <v>20</v>
      </c>
      <c r="Z54" s="36" t="s">
        <v>20</v>
      </c>
      <c r="AA54" s="83"/>
      <c r="AC54" s="83"/>
    </row>
    <row r="55" spans="3:29" ht="30" hidden="1" customHeight="1" x14ac:dyDescent="0.25">
      <c r="C55" s="874" t="str">
        <f t="shared" si="6"/>
        <v>3.1.2. la mise en œuvre nationale des accords internationaux pertinents relatifs au climat, au développement et à la biodiversité ?</v>
      </c>
      <c r="D55" s="875"/>
      <c r="E55" s="875"/>
      <c r="F55" s="875"/>
      <c r="G55" s="876"/>
      <c r="H55" s="853"/>
      <c r="I55" s="812"/>
      <c r="J55" s="854"/>
      <c r="K55" s="26"/>
      <c r="L55" s="26"/>
      <c r="N55" s="87"/>
      <c r="O55" s="387" t="s">
        <v>487</v>
      </c>
      <c r="P55" s="532">
        <v>18</v>
      </c>
      <c r="Q55" s="535" t="str">
        <f t="shared" si="2"/>
        <v>3.1.2. la mise en œuvre nationale des accords internationaux pertinents relatifs au climat, au développement et à la biodiversité ?</v>
      </c>
      <c r="R55" s="535" t="str">
        <f t="shared" si="3"/>
        <v/>
      </c>
      <c r="S55" s="536" t="str">
        <f>IF(H55=0,"",Q55)</f>
        <v/>
      </c>
      <c r="T55" s="536" t="str">
        <f t="shared" si="4"/>
        <v/>
      </c>
      <c r="U55" s="533" t="str">
        <f t="shared" si="8"/>
        <v/>
      </c>
      <c r="V55" s="535" t="str">
        <f t="array" ref="V55">IFERROR((IF(ROWS(V$37:V55)&gt;COUNTA(U:U),"",INDEX(U:U,SMALL(IF(U$37:U$57&lt;&gt;"",ROW(U$37:U$57)),ROWS(V$37:V55))))),"")</f>
        <v/>
      </c>
      <c r="W55" s="36" t="s">
        <v>20</v>
      </c>
      <c r="Z55" s="36" t="s">
        <v>20</v>
      </c>
      <c r="AA55" s="83"/>
      <c r="AC55" s="83"/>
    </row>
    <row r="56" spans="3:29" ht="45" hidden="1" customHeight="1" x14ac:dyDescent="0.25">
      <c r="C56" s="856" t="str">
        <f t="shared" si="6"/>
        <v>3.2.    Explorer et améliorer les complémentarités entre le programme REDD+ et le programme forestier national et les accords internationaux pertinents ?</v>
      </c>
      <c r="D56" s="857"/>
      <c r="E56" s="857"/>
      <c r="F56" s="857"/>
      <c r="G56" s="858"/>
      <c r="H56" s="853"/>
      <c r="I56" s="812"/>
      <c r="J56" s="854"/>
      <c r="K56" s="26"/>
      <c r="L56" s="26"/>
      <c r="N56" s="87"/>
      <c r="O56" s="387" t="s">
        <v>488</v>
      </c>
      <c r="P56" s="532">
        <v>19</v>
      </c>
      <c r="Q56" s="535" t="str">
        <f t="shared" si="2"/>
        <v>3.2.    Explorer et améliorer les complémentarités entre le programme REDD+ et le programme forestier national et les accords internationaux pertinents ?</v>
      </c>
      <c r="R56" s="535" t="str">
        <f t="shared" si="3"/>
        <v/>
      </c>
      <c r="S56" s="536" t="str">
        <f>IF(H56=0,"",Q56)</f>
        <v/>
      </c>
      <c r="T56" s="536" t="str">
        <f t="shared" si="4"/>
        <v/>
      </c>
      <c r="U56" s="533" t="str">
        <f t="shared" si="8"/>
        <v/>
      </c>
      <c r="V56" s="535" t="str">
        <f t="array" ref="V56">IFERROR((IF(ROWS(V$37:V56)&gt;COUNTA(U:U),"",INDEX(U:U,SMALL(IF(U$37:U$57&lt;&gt;"",ROW(U$37:U$57)),ROWS(V$37:V56))))),"")</f>
        <v/>
      </c>
      <c r="W56" s="36" t="s">
        <v>20</v>
      </c>
      <c r="Z56" s="36" t="s">
        <v>20</v>
      </c>
      <c r="AA56" s="83"/>
      <c r="AC56" s="83"/>
    </row>
    <row r="57" spans="3:29" ht="45" hidden="1" customHeight="1" thickBot="1" x14ac:dyDescent="0.3">
      <c r="C57" s="870" t="str">
        <f>O57</f>
        <v>3.3.    Faciliter la coordination et la communication entre les organismes et les acteurs mettant en œuvre ces politiques nationales et ceux impliqués dans le programme REDD+ ?</v>
      </c>
      <c r="D57" s="871"/>
      <c r="E57" s="871"/>
      <c r="F57" s="871"/>
      <c r="G57" s="872"/>
      <c r="H57" s="867"/>
      <c r="I57" s="868"/>
      <c r="J57" s="869"/>
      <c r="K57" s="26"/>
      <c r="L57" s="26"/>
      <c r="N57" s="87"/>
      <c r="O57" s="387" t="s">
        <v>489</v>
      </c>
      <c r="P57" s="532">
        <v>20</v>
      </c>
      <c r="Q57" s="535" t="str">
        <f t="shared" si="2"/>
        <v>3.3.    Faciliter la coordination et la communication entre les organismes et les acteurs mettant en œuvre ces politiques nationales et ceux impliqués dans le programme REDD+ ?</v>
      </c>
      <c r="R57" s="535" t="str">
        <f t="shared" si="3"/>
        <v/>
      </c>
      <c r="S57" s="536" t="str">
        <f>IF(H57=0,"",Q57)</f>
        <v/>
      </c>
      <c r="T57" s="536" t="str">
        <f t="shared" si="4"/>
        <v/>
      </c>
      <c r="U57" s="533" t="str">
        <f t="shared" si="8"/>
        <v/>
      </c>
      <c r="V57" s="535" t="str">
        <f t="array" ref="V57">IFERROR((IF(ROWS(V$37:V57)&gt;COUNTA(U:U),"",INDEX(U:U,SMALL(IF(U$37:U$57&lt;&gt;"",ROW(U$37:U$57)),ROWS(V$37:V57))))),"")</f>
        <v/>
      </c>
      <c r="W57" s="36" t="s">
        <v>20</v>
      </c>
      <c r="Z57" s="36" t="s">
        <v>20</v>
      </c>
      <c r="AA57" s="83"/>
      <c r="AC57" s="83"/>
    </row>
    <row r="58" spans="3:29" ht="30" hidden="1" customHeight="1" x14ac:dyDescent="0.25">
      <c r="C58" s="295"/>
      <c r="D58" s="129"/>
      <c r="E58" s="129"/>
      <c r="F58" s="129"/>
      <c r="G58" s="129"/>
      <c r="H58" s="129"/>
      <c r="I58" s="129"/>
      <c r="J58" s="129"/>
      <c r="K58" s="129"/>
      <c r="L58" s="129"/>
      <c r="O58" s="393" t="s">
        <v>200</v>
      </c>
      <c r="P58" s="429"/>
      <c r="Q58" s="429"/>
      <c r="R58" s="429"/>
      <c r="S58" s="429"/>
      <c r="T58" s="429"/>
      <c r="U58" s="429"/>
      <c r="V58" s="429"/>
      <c r="W58" s="131"/>
      <c r="X58" s="326"/>
      <c r="Y58" s="131"/>
    </row>
    <row r="59" spans="3:29" ht="15" hidden="1" customHeight="1" x14ac:dyDescent="0.25">
      <c r="C59" s="294"/>
      <c r="D59" s="239"/>
      <c r="E59" s="239"/>
      <c r="F59" s="239"/>
      <c r="G59" s="239"/>
      <c r="H59" s="239"/>
      <c r="I59" s="239"/>
      <c r="J59" s="239"/>
      <c r="K59" s="239"/>
      <c r="L59" s="239"/>
      <c r="O59" s="395" t="s">
        <v>233</v>
      </c>
      <c r="P59" s="512"/>
      <c r="Q59" s="512"/>
      <c r="R59" s="512"/>
      <c r="S59" s="512"/>
      <c r="T59" s="512"/>
      <c r="U59" s="512"/>
      <c r="V59" s="512"/>
      <c r="W59" s="132"/>
      <c r="X59" s="327"/>
      <c r="Y59" s="132"/>
    </row>
    <row r="60" spans="3:29" hidden="1" x14ac:dyDescent="0.25">
      <c r="C60" s="64"/>
      <c r="D60" s="64"/>
      <c r="E60" s="64"/>
      <c r="F60" s="64"/>
      <c r="G60" s="64"/>
      <c r="H60" s="64"/>
      <c r="I60" s="64"/>
      <c r="J60" s="64"/>
      <c r="K60" s="64"/>
      <c r="L60" s="64"/>
    </row>
    <row r="61" spans="3:29" hidden="1" x14ac:dyDescent="0.25">
      <c r="C61" s="46"/>
      <c r="D61" s="73"/>
      <c r="E61" s="106"/>
      <c r="F61" s="47"/>
      <c r="G61" s="47"/>
      <c r="H61" s="107"/>
      <c r="I61" s="47"/>
      <c r="J61" s="47"/>
      <c r="K61" s="47"/>
      <c r="L61" s="57"/>
      <c r="O61" s="470"/>
      <c r="P61" s="522"/>
      <c r="Q61" s="539"/>
      <c r="R61" s="539"/>
      <c r="S61" s="539"/>
      <c r="T61" s="539"/>
      <c r="U61" s="539"/>
      <c r="V61" s="539"/>
      <c r="W61" s="309"/>
      <c r="X61" s="325"/>
      <c r="Y61" s="34"/>
    </row>
    <row r="62" spans="3:29" ht="33.75" hidden="1" customHeight="1" x14ac:dyDescent="0.25">
      <c r="C62" s="791" t="str">
        <f>O62</f>
        <v>Tableau 3 :Politiques, lois ou règlementations (PLR) pertinentes pour la Garantie (a) - Compatibilité avec les objectifs nationaux et les accords internationaux.</v>
      </c>
      <c r="D62" s="791"/>
      <c r="E62" s="791"/>
      <c r="F62" s="791"/>
      <c r="G62" s="791"/>
      <c r="H62" s="791"/>
      <c r="I62" s="791"/>
      <c r="J62" s="791"/>
      <c r="O62" s="540" t="str">
        <f>CONCATENATE($O$26,$P$26,$S$13)</f>
        <v>Tableau 3 :Politiques, lois ou règlementations (PLR) pertinentes pour la Garantie (a) - Compatibilité avec les objectifs nationaux et les accords internationaux.</v>
      </c>
      <c r="P62" s="541"/>
      <c r="T62" s="410"/>
      <c r="Y62" s="34"/>
    </row>
    <row r="63" spans="3:29" hidden="1" x14ac:dyDescent="0.25">
      <c r="L63"/>
    </row>
    <row r="64" spans="3:29" ht="72.75" hidden="1" customHeight="1" x14ac:dyDescent="0.25">
      <c r="O64" s="340">
        <v>0</v>
      </c>
    </row>
    <row r="65" spans="3:22" hidden="1" x14ac:dyDescent="0.25"/>
    <row r="66" spans="3:22" ht="48" hidden="1" customHeight="1" x14ac:dyDescent="0.25">
      <c r="C66" s="145"/>
      <c r="D66" s="146" t="str">
        <f t="shared" ref="D66:J66" si="9">P66</f>
        <v>Description</v>
      </c>
      <c r="E66" s="146" t="str">
        <f t="shared" si="9"/>
        <v>Qté.</v>
      </c>
      <c r="F66" s="603" t="str">
        <f t="shared" si="9"/>
        <v>PLR pertinentes pour le bénéfice</v>
      </c>
      <c r="G66" s="141" t="str">
        <f t="shared" si="9"/>
        <v>Comment le bénéfice est-il couvert par ces PLR ?</v>
      </c>
      <c r="H66" s="141" t="str">
        <f t="shared" si="9"/>
        <v>Ces PLR sont-elles mises en œuvre de manière efficace ?</v>
      </c>
      <c r="I66" s="141" t="str">
        <f t="shared" si="9"/>
        <v>PLR conflictuelles ?</v>
      </c>
      <c r="J66" s="141" t="str">
        <f t="shared" si="9"/>
        <v>Lacunes identifiées</v>
      </c>
      <c r="O66" s="542"/>
      <c r="P66" s="543" t="s">
        <v>32</v>
      </c>
      <c r="Q66" s="543" t="s">
        <v>490</v>
      </c>
      <c r="R66" s="543" t="s">
        <v>495</v>
      </c>
      <c r="S66" s="543" t="s">
        <v>496</v>
      </c>
      <c r="T66" s="543" t="s">
        <v>491</v>
      </c>
      <c r="U66" s="543" t="s">
        <v>492</v>
      </c>
      <c r="V66" s="543" t="s">
        <v>493</v>
      </c>
    </row>
    <row r="67" spans="3:22" ht="114.75" hidden="1" customHeight="1" x14ac:dyDescent="0.25">
      <c r="C67" s="235" t="str">
        <f>O67</f>
        <v>EXEMPLE</v>
      </c>
      <c r="D67" s="235" t="str">
        <f>P67</f>
        <v>Des efforts pour une meilleure coordination initiés grâce au processus REDD+ ont permis d'améliorer la communication entre les ministères pour une plus grande uniformité globale des politiques sectorielles.</v>
      </c>
      <c r="E67" s="235">
        <f t="shared" ref="E67:I67" si="10">Q67</f>
        <v>1</v>
      </c>
      <c r="F67" s="235" t="str">
        <f t="shared" si="10"/>
        <v>Stratégie de lutte contre la pauvreté.</v>
      </c>
      <c r="G67" s="235" t="str">
        <f t="shared" si="10"/>
        <v>Existence d'une communication interministérielle pour réaliser la stratégie de lutte contre la pauvreté.</v>
      </c>
      <c r="H67" s="235" t="str">
        <f t="shared" si="10"/>
        <v>Certains ministères sont plus influents que d'autres.</v>
      </c>
      <c r="I67" s="235" t="str">
        <f t="shared" si="10"/>
        <v>Non.</v>
      </c>
      <c r="J67" s="235" t="str">
        <f>V67</f>
        <v>Les pratiques actuelles limitent la communication interministérielle (peu de réunions regroupant le personnel de différents ministères, par exemple).</v>
      </c>
      <c r="O67" s="544" t="s">
        <v>494</v>
      </c>
      <c r="P67" s="545" t="s">
        <v>248</v>
      </c>
      <c r="Q67" s="545">
        <v>1</v>
      </c>
      <c r="R67" s="545" t="s">
        <v>499</v>
      </c>
      <c r="S67" s="545" t="s">
        <v>500</v>
      </c>
      <c r="T67" s="545" t="s">
        <v>501</v>
      </c>
      <c r="U67" s="545" t="s">
        <v>502</v>
      </c>
      <c r="V67" s="545" t="s">
        <v>503</v>
      </c>
    </row>
    <row r="68" spans="3:22" ht="24" hidden="1" x14ac:dyDescent="0.25">
      <c r="C68" s="213" t="str">
        <f>O68</f>
        <v>Bénéfices</v>
      </c>
      <c r="D68" s="575"/>
      <c r="E68" s="230"/>
      <c r="F68" s="230"/>
      <c r="G68" s="230"/>
      <c r="H68" s="230"/>
      <c r="I68" s="230"/>
      <c r="J68" s="230"/>
      <c r="O68" s="546" t="s">
        <v>239</v>
      </c>
      <c r="P68" s="547" t="str">
        <f t="shared" ref="P68:P76" si="11">IF(D68=0,"",D68)</f>
        <v/>
      </c>
      <c r="Q68" s="547" t="str">
        <f t="shared" ref="Q68:U73" si="12">IF(E68=0,"",E68)</f>
        <v/>
      </c>
      <c r="R68" s="547" t="str">
        <f t="shared" si="12"/>
        <v/>
      </c>
      <c r="S68" s="547" t="str">
        <f t="shared" si="12"/>
        <v/>
      </c>
      <c r="T68" s="547" t="str">
        <f t="shared" si="12"/>
        <v/>
      </c>
      <c r="U68" s="547" t="str">
        <f t="shared" si="12"/>
        <v/>
      </c>
      <c r="V68" s="547" t="str">
        <f t="shared" ref="V68:V76" si="13">IF(J68=0,"",J68)</f>
        <v/>
      </c>
    </row>
    <row r="69" spans="3:22" hidden="1" x14ac:dyDescent="0.25">
      <c r="C69" s="214"/>
      <c r="D69" s="575"/>
      <c r="E69" s="230"/>
      <c r="F69" s="230"/>
      <c r="G69" s="230"/>
      <c r="H69" s="230"/>
      <c r="I69" s="230"/>
      <c r="J69" s="230"/>
      <c r="O69" s="548"/>
      <c r="P69" s="547" t="str">
        <f t="shared" si="11"/>
        <v/>
      </c>
      <c r="Q69" s="547" t="str">
        <f t="shared" si="12"/>
        <v/>
      </c>
      <c r="R69" s="547" t="str">
        <f t="shared" si="12"/>
        <v/>
      </c>
      <c r="S69" s="547" t="str">
        <f t="shared" si="12"/>
        <v/>
      </c>
      <c r="T69" s="547" t="str">
        <f t="shared" si="12"/>
        <v/>
      </c>
      <c r="U69" s="547" t="str">
        <f t="shared" si="12"/>
        <v/>
      </c>
      <c r="V69" s="547" t="str">
        <f t="shared" si="13"/>
        <v/>
      </c>
    </row>
    <row r="70" spans="3:22" hidden="1" x14ac:dyDescent="0.25">
      <c r="C70" s="214"/>
      <c r="D70" s="575"/>
      <c r="E70" s="230"/>
      <c r="F70" s="230"/>
      <c r="G70" s="230"/>
      <c r="H70" s="230"/>
      <c r="I70" s="230"/>
      <c r="J70" s="230"/>
      <c r="O70" s="548"/>
      <c r="P70" s="547" t="str">
        <f t="shared" si="11"/>
        <v/>
      </c>
      <c r="Q70" s="547" t="str">
        <f t="shared" si="12"/>
        <v/>
      </c>
      <c r="R70" s="547" t="str">
        <f t="shared" si="12"/>
        <v/>
      </c>
      <c r="S70" s="547" t="str">
        <f t="shared" si="12"/>
        <v/>
      </c>
      <c r="T70" s="547" t="str">
        <f t="shared" si="12"/>
        <v/>
      </c>
      <c r="U70" s="547" t="str">
        <f t="shared" si="12"/>
        <v/>
      </c>
      <c r="V70" s="547" t="str">
        <f t="shared" si="13"/>
        <v/>
      </c>
    </row>
    <row r="71" spans="3:22" hidden="1" x14ac:dyDescent="0.25">
      <c r="C71" s="214"/>
      <c r="D71" s="575"/>
      <c r="E71" s="230"/>
      <c r="F71" s="230"/>
      <c r="G71" s="230"/>
      <c r="H71" s="230"/>
      <c r="I71" s="230"/>
      <c r="J71" s="230"/>
      <c r="O71" s="548"/>
      <c r="P71" s="547" t="str">
        <f t="shared" si="11"/>
        <v/>
      </c>
      <c r="Q71" s="547" t="str">
        <f t="shared" si="12"/>
        <v/>
      </c>
      <c r="R71" s="547" t="str">
        <f t="shared" si="12"/>
        <v/>
      </c>
      <c r="S71" s="547" t="str">
        <f t="shared" si="12"/>
        <v/>
      </c>
      <c r="T71" s="547" t="str">
        <f t="shared" si="12"/>
        <v/>
      </c>
      <c r="U71" s="547" t="str">
        <f t="shared" si="12"/>
        <v/>
      </c>
      <c r="V71" s="547" t="str">
        <f t="shared" si="13"/>
        <v/>
      </c>
    </row>
    <row r="72" spans="3:22" hidden="1" x14ac:dyDescent="0.25">
      <c r="C72" s="214"/>
      <c r="D72" s="575"/>
      <c r="E72" s="230"/>
      <c r="F72" s="230"/>
      <c r="G72" s="230"/>
      <c r="H72" s="230"/>
      <c r="I72" s="230"/>
      <c r="J72" s="230"/>
      <c r="O72" s="548"/>
      <c r="P72" s="547" t="str">
        <f t="shared" si="11"/>
        <v/>
      </c>
      <c r="Q72" s="547" t="str">
        <f t="shared" si="12"/>
        <v/>
      </c>
      <c r="R72" s="547" t="str">
        <f t="shared" si="12"/>
        <v/>
      </c>
      <c r="S72" s="547" t="str">
        <f t="shared" si="12"/>
        <v/>
      </c>
      <c r="T72" s="547" t="str">
        <f t="shared" si="12"/>
        <v/>
      </c>
      <c r="U72" s="547" t="str">
        <f t="shared" si="12"/>
        <v/>
      </c>
      <c r="V72" s="547" t="str">
        <f t="shared" si="13"/>
        <v/>
      </c>
    </row>
    <row r="73" spans="3:22" hidden="1" x14ac:dyDescent="0.25">
      <c r="C73" s="214"/>
      <c r="D73" s="575"/>
      <c r="E73" s="232"/>
      <c r="F73" s="230"/>
      <c r="G73" s="230"/>
      <c r="H73" s="230"/>
      <c r="I73" s="230"/>
      <c r="J73" s="230"/>
      <c r="O73" s="548"/>
      <c r="P73" s="547" t="str">
        <f t="shared" si="11"/>
        <v/>
      </c>
      <c r="Q73" s="547" t="str">
        <f t="shared" si="12"/>
        <v/>
      </c>
      <c r="R73" s="547" t="str">
        <f t="shared" si="12"/>
        <v/>
      </c>
      <c r="S73" s="547" t="str">
        <f t="shared" si="12"/>
        <v/>
      </c>
      <c r="T73" s="547" t="str">
        <f t="shared" si="12"/>
        <v/>
      </c>
      <c r="U73" s="547" t="str">
        <f t="shared" si="12"/>
        <v/>
      </c>
      <c r="V73" s="547" t="str">
        <f t="shared" si="13"/>
        <v/>
      </c>
    </row>
    <row r="74" spans="3:22" hidden="1" x14ac:dyDescent="0.25">
      <c r="C74" s="214"/>
      <c r="D74" s="575"/>
      <c r="E74" s="232"/>
      <c r="F74" s="230"/>
      <c r="G74" s="230"/>
      <c r="H74" s="230"/>
      <c r="I74" s="230"/>
      <c r="J74" s="230"/>
      <c r="O74" s="548"/>
      <c r="P74" s="547" t="str">
        <f t="shared" si="11"/>
        <v/>
      </c>
      <c r="Q74" s="547" t="str">
        <f t="shared" ref="Q74:U76" si="14">IF(E74=0,"",E74)</f>
        <v/>
      </c>
      <c r="R74" s="547" t="str">
        <f t="shared" si="14"/>
        <v/>
      </c>
      <c r="S74" s="547" t="str">
        <f t="shared" si="14"/>
        <v/>
      </c>
      <c r="T74" s="547" t="str">
        <f t="shared" si="14"/>
        <v/>
      </c>
      <c r="U74" s="547" t="str">
        <f t="shared" si="14"/>
        <v/>
      </c>
      <c r="V74" s="547" t="str">
        <f t="shared" si="13"/>
        <v/>
      </c>
    </row>
    <row r="75" spans="3:22" hidden="1" x14ac:dyDescent="0.25">
      <c r="C75" s="214"/>
      <c r="D75" s="575"/>
      <c r="E75" s="232"/>
      <c r="F75" s="230"/>
      <c r="G75" s="230"/>
      <c r="H75" s="230"/>
      <c r="I75" s="230"/>
      <c r="J75" s="230"/>
      <c r="O75" s="548"/>
      <c r="P75" s="547" t="str">
        <f t="shared" si="11"/>
        <v/>
      </c>
      <c r="Q75" s="547" t="str">
        <f t="shared" si="14"/>
        <v/>
      </c>
      <c r="R75" s="547" t="str">
        <f t="shared" si="14"/>
        <v/>
      </c>
      <c r="S75" s="547" t="str">
        <f t="shared" si="14"/>
        <v/>
      </c>
      <c r="T75" s="547" t="str">
        <f t="shared" si="14"/>
        <v/>
      </c>
      <c r="U75" s="547" t="str">
        <f t="shared" si="14"/>
        <v/>
      </c>
      <c r="V75" s="547" t="str">
        <f t="shared" si="13"/>
        <v/>
      </c>
    </row>
    <row r="76" spans="3:22" hidden="1" x14ac:dyDescent="0.25">
      <c r="C76" s="216"/>
      <c r="D76" s="575"/>
      <c r="E76" s="232"/>
      <c r="F76" s="230"/>
      <c r="G76" s="230"/>
      <c r="H76" s="230"/>
      <c r="I76" s="230"/>
      <c r="J76" s="230"/>
      <c r="O76" s="549"/>
      <c r="P76" s="547" t="str">
        <f t="shared" si="11"/>
        <v/>
      </c>
      <c r="Q76" s="547" t="str">
        <f t="shared" si="14"/>
        <v/>
      </c>
      <c r="R76" s="547" t="str">
        <f t="shared" si="14"/>
        <v/>
      </c>
      <c r="S76" s="547" t="str">
        <f t="shared" si="14"/>
        <v/>
      </c>
      <c r="T76" s="547" t="str">
        <f t="shared" si="14"/>
        <v/>
      </c>
      <c r="U76" s="547" t="str">
        <f t="shared" si="14"/>
        <v/>
      </c>
      <c r="V76" s="547" t="str">
        <f t="shared" si="13"/>
        <v/>
      </c>
    </row>
    <row r="77" spans="3:22" ht="48" hidden="1" x14ac:dyDescent="0.25">
      <c r="C77" s="145"/>
      <c r="D77" s="146" t="str">
        <f t="shared" ref="D77:J77" si="15">P77</f>
        <v>Description</v>
      </c>
      <c r="E77" s="146" t="str">
        <f t="shared" si="15"/>
        <v>Qté.</v>
      </c>
      <c r="F77" s="141" t="str">
        <f t="shared" si="15"/>
        <v>Comment le risque est-il couvert par ces PLR ?</v>
      </c>
      <c r="G77" s="141" t="str">
        <f t="shared" si="15"/>
        <v>Comment le risque est-il couvert par ces PLR ?</v>
      </c>
      <c r="H77" s="141" t="str">
        <f t="shared" si="15"/>
        <v>Ces PLR sont-elles mises en œuvre de manière efficace ?</v>
      </c>
      <c r="I77" s="141" t="str">
        <f t="shared" si="15"/>
        <v>PLR conflictuelles ?</v>
      </c>
      <c r="J77" s="161" t="str">
        <f t="shared" si="15"/>
        <v>Lacunes identifiées</v>
      </c>
      <c r="O77" s="542"/>
      <c r="P77" s="592" t="s">
        <v>32</v>
      </c>
      <c r="Q77" s="592" t="s">
        <v>490</v>
      </c>
      <c r="R77" s="543" t="s">
        <v>497</v>
      </c>
      <c r="S77" s="543" t="s">
        <v>497</v>
      </c>
      <c r="T77" s="543" t="s">
        <v>491</v>
      </c>
      <c r="U77" s="543" t="s">
        <v>492</v>
      </c>
      <c r="V77" s="543" t="s">
        <v>493</v>
      </c>
    </row>
    <row r="78" spans="3:22" ht="140.25" hidden="1" x14ac:dyDescent="0.25">
      <c r="C78" s="235" t="str">
        <f>O78</f>
        <v>EXEMPLE</v>
      </c>
      <c r="D78" s="235" t="str">
        <f>P78</f>
        <v>Les zones désignées pour les forêts de production et de protection se chevauchent. Les délais et la confusion qui en résultent limitent l'efficacité de la gestion et donnent lieu à des conflits locaux.</v>
      </c>
      <c r="E78" s="235">
        <f t="shared" ref="E78:I78" si="16">Q78</f>
        <v>2</v>
      </c>
      <c r="F78" s="235" t="str">
        <f t="shared" si="16"/>
        <v>1. Base de données centralisée de cartes pour la désignation de l'utilisation des sols.
2. Processus pour résoudre les conflits.</v>
      </c>
      <c r="G78" s="235" t="str">
        <f t="shared" si="16"/>
        <v>1. La base de données centralisée aide à identifier les conflits.
2. Directement conçu pour réduire ce risque.</v>
      </c>
      <c r="H78" s="235" t="str">
        <f t="shared" si="16"/>
        <v>1. Création de la base de données en cours. Certaines couches cartographiques sont plus à jour que d'autres.
2. Mise en œuvre lente du processus.</v>
      </c>
      <c r="I78" s="235" t="str">
        <f t="shared" si="16"/>
        <v>1. Différents acteurs sont responsables de la désignation des forêts de protection et de production, sans aucune coordination obligatoire.
2. Non.</v>
      </c>
      <c r="J78" s="235" t="str">
        <f>V78</f>
        <v>1. Coordination limitée entre les acteurs. 
2. Capacité insuffisante dans le cadre de la mise en œuvre.</v>
      </c>
      <c r="O78" s="544" t="s">
        <v>494</v>
      </c>
      <c r="P78" s="545" t="s">
        <v>247</v>
      </c>
      <c r="Q78" s="545">
        <v>2</v>
      </c>
      <c r="R78" s="545" t="s">
        <v>504</v>
      </c>
      <c r="S78" s="545" t="s">
        <v>505</v>
      </c>
      <c r="T78" s="545" t="s">
        <v>506</v>
      </c>
      <c r="U78" s="545" t="s">
        <v>615</v>
      </c>
      <c r="V78" s="545" t="s">
        <v>616</v>
      </c>
    </row>
    <row r="79" spans="3:22" hidden="1" x14ac:dyDescent="0.25">
      <c r="C79" s="213" t="str">
        <f>O79</f>
        <v>Risques</v>
      </c>
      <c r="D79" s="575"/>
      <c r="E79" s="230"/>
      <c r="F79" s="230"/>
      <c r="G79" s="230"/>
      <c r="H79" s="230"/>
      <c r="I79" s="230"/>
      <c r="J79" s="230"/>
      <c r="O79" s="546" t="s">
        <v>243</v>
      </c>
      <c r="P79" s="547" t="str">
        <f t="shared" ref="P79:P84" si="17">IF(D79=0,"",D79)</f>
        <v/>
      </c>
      <c r="Q79" s="547" t="str">
        <f t="shared" ref="Q79:Q84" si="18">IF(E79=0,"",E79)</f>
        <v/>
      </c>
      <c r="R79" s="547" t="str">
        <f t="shared" ref="R79:R84" si="19">IF(F79=0,"",F79)</f>
        <v/>
      </c>
      <c r="S79" s="547" t="str">
        <f t="shared" ref="S79:S84" si="20">IF(G79=0,"",G79)</f>
        <v/>
      </c>
      <c r="T79" s="547" t="str">
        <f t="shared" ref="T79:T84" si="21">IF(H79=0,"",H79)</f>
        <v/>
      </c>
      <c r="U79" s="547" t="str">
        <f t="shared" ref="U79:U84" si="22">IF(I79=0,"",I79)</f>
        <v/>
      </c>
      <c r="V79" s="547" t="str">
        <f t="shared" ref="V79:V88" si="23">IF(J79=0,"",J79)</f>
        <v/>
      </c>
    </row>
    <row r="80" spans="3:22" hidden="1" x14ac:dyDescent="0.25">
      <c r="C80" s="214"/>
      <c r="D80" s="575"/>
      <c r="E80" s="230"/>
      <c r="F80" s="230"/>
      <c r="G80" s="230"/>
      <c r="H80" s="230"/>
      <c r="I80" s="230"/>
      <c r="J80" s="230"/>
      <c r="O80" s="548"/>
      <c r="P80" s="547" t="str">
        <f t="shared" si="17"/>
        <v/>
      </c>
      <c r="Q80" s="547" t="str">
        <f t="shared" si="18"/>
        <v/>
      </c>
      <c r="R80" s="547" t="str">
        <f t="shared" si="19"/>
        <v/>
      </c>
      <c r="S80" s="547" t="str">
        <f t="shared" si="20"/>
        <v/>
      </c>
      <c r="T80" s="547" t="str">
        <f t="shared" si="21"/>
        <v/>
      </c>
      <c r="U80" s="547" t="str">
        <f t="shared" si="22"/>
        <v/>
      </c>
      <c r="V80" s="547" t="str">
        <f t="shared" si="23"/>
        <v/>
      </c>
    </row>
    <row r="81" spans="3:25" hidden="1" x14ac:dyDescent="0.25">
      <c r="C81" s="214"/>
      <c r="D81" s="575"/>
      <c r="E81" s="230"/>
      <c r="F81" s="230"/>
      <c r="G81" s="230"/>
      <c r="H81" s="230"/>
      <c r="I81" s="230"/>
      <c r="J81" s="230"/>
      <c r="O81" s="548"/>
      <c r="P81" s="547" t="str">
        <f t="shared" si="17"/>
        <v/>
      </c>
      <c r="Q81" s="547" t="str">
        <f t="shared" si="18"/>
        <v/>
      </c>
      <c r="R81" s="547" t="str">
        <f t="shared" si="19"/>
        <v/>
      </c>
      <c r="S81" s="547" t="str">
        <f t="shared" si="20"/>
        <v/>
      </c>
      <c r="T81" s="547" t="str">
        <f t="shared" si="21"/>
        <v/>
      </c>
      <c r="U81" s="547" t="str">
        <f t="shared" si="22"/>
        <v/>
      </c>
      <c r="V81" s="547" t="str">
        <f t="shared" si="23"/>
        <v/>
      </c>
    </row>
    <row r="82" spans="3:25" hidden="1" x14ac:dyDescent="0.25">
      <c r="C82" s="214"/>
      <c r="D82" s="575"/>
      <c r="E82" s="230"/>
      <c r="F82" s="230"/>
      <c r="G82" s="230"/>
      <c r="H82" s="230"/>
      <c r="I82" s="230"/>
      <c r="J82" s="230"/>
      <c r="O82" s="548"/>
      <c r="P82" s="547" t="str">
        <f t="shared" si="17"/>
        <v/>
      </c>
      <c r="Q82" s="547" t="str">
        <f t="shared" si="18"/>
        <v/>
      </c>
      <c r="R82" s="547" t="str">
        <f t="shared" si="19"/>
        <v/>
      </c>
      <c r="S82" s="547" t="str">
        <f t="shared" si="20"/>
        <v/>
      </c>
      <c r="T82" s="547" t="str">
        <f t="shared" si="21"/>
        <v/>
      </c>
      <c r="U82" s="547" t="str">
        <f t="shared" si="22"/>
        <v/>
      </c>
      <c r="V82" s="547" t="str">
        <f t="shared" si="23"/>
        <v/>
      </c>
    </row>
    <row r="83" spans="3:25" hidden="1" x14ac:dyDescent="0.25">
      <c r="C83" s="214"/>
      <c r="D83" s="575"/>
      <c r="E83" s="230"/>
      <c r="F83" s="230"/>
      <c r="G83" s="230"/>
      <c r="H83" s="230"/>
      <c r="I83" s="230"/>
      <c r="J83" s="230"/>
      <c r="O83" s="548"/>
      <c r="P83" s="547" t="str">
        <f t="shared" si="17"/>
        <v/>
      </c>
      <c r="Q83" s="547" t="str">
        <f t="shared" si="18"/>
        <v/>
      </c>
      <c r="R83" s="547" t="str">
        <f t="shared" si="19"/>
        <v/>
      </c>
      <c r="S83" s="547" t="str">
        <f t="shared" si="20"/>
        <v/>
      </c>
      <c r="T83" s="547" t="str">
        <f t="shared" si="21"/>
        <v/>
      </c>
      <c r="U83" s="547" t="str">
        <f t="shared" si="22"/>
        <v/>
      </c>
      <c r="V83" s="547" t="str">
        <f t="shared" si="23"/>
        <v/>
      </c>
    </row>
    <row r="84" spans="3:25" hidden="1" x14ac:dyDescent="0.25">
      <c r="C84" s="214"/>
      <c r="D84" s="575"/>
      <c r="E84" s="230"/>
      <c r="F84" s="230"/>
      <c r="G84" s="230"/>
      <c r="H84" s="230"/>
      <c r="I84" s="230"/>
      <c r="J84" s="230"/>
      <c r="O84" s="548"/>
      <c r="P84" s="547" t="str">
        <f t="shared" si="17"/>
        <v/>
      </c>
      <c r="Q84" s="547" t="str">
        <f t="shared" si="18"/>
        <v/>
      </c>
      <c r="R84" s="547" t="str">
        <f t="shared" si="19"/>
        <v/>
      </c>
      <c r="S84" s="547" t="str">
        <f t="shared" si="20"/>
        <v/>
      </c>
      <c r="T84" s="547" t="str">
        <f t="shared" si="21"/>
        <v/>
      </c>
      <c r="U84" s="547" t="str">
        <f t="shared" si="22"/>
        <v/>
      </c>
      <c r="V84" s="547" t="str">
        <f t="shared" si="23"/>
        <v/>
      </c>
    </row>
    <row r="85" spans="3:25" hidden="1" x14ac:dyDescent="0.25">
      <c r="C85" s="214"/>
      <c r="D85" s="575"/>
      <c r="E85" s="230"/>
      <c r="F85" s="230"/>
      <c r="G85" s="230"/>
      <c r="H85" s="230"/>
      <c r="I85" s="230"/>
      <c r="J85" s="230"/>
      <c r="O85" s="548"/>
      <c r="P85" s="547" t="str">
        <f t="shared" ref="P85:U86" si="24">IF(D85=0,"",D85)</f>
        <v/>
      </c>
      <c r="Q85" s="547" t="str">
        <f t="shared" si="24"/>
        <v/>
      </c>
      <c r="R85" s="547" t="str">
        <f t="shared" si="24"/>
        <v/>
      </c>
      <c r="S85" s="547" t="str">
        <f t="shared" si="24"/>
        <v/>
      </c>
      <c r="T85" s="547" t="str">
        <f t="shared" si="24"/>
        <v/>
      </c>
      <c r="U85" s="547" t="str">
        <f t="shared" si="24"/>
        <v/>
      </c>
      <c r="V85" s="547" t="str">
        <f t="shared" si="23"/>
        <v/>
      </c>
    </row>
    <row r="86" spans="3:25" hidden="1" x14ac:dyDescent="0.25">
      <c r="C86" s="214"/>
      <c r="D86" s="576"/>
      <c r="E86" s="230"/>
      <c r="F86" s="230"/>
      <c r="G86" s="230"/>
      <c r="H86" s="230"/>
      <c r="I86" s="230"/>
      <c r="J86" s="230"/>
      <c r="O86" s="548"/>
      <c r="P86" s="547" t="str">
        <f t="shared" si="24"/>
        <v/>
      </c>
      <c r="Q86" s="547" t="str">
        <f t="shared" si="24"/>
        <v/>
      </c>
      <c r="R86" s="547" t="str">
        <f t="shared" si="24"/>
        <v/>
      </c>
      <c r="S86" s="547" t="str">
        <f t="shared" si="24"/>
        <v/>
      </c>
      <c r="T86" s="547" t="str">
        <f t="shared" si="24"/>
        <v/>
      </c>
      <c r="U86" s="547" t="str">
        <f t="shared" si="24"/>
        <v/>
      </c>
      <c r="V86" s="547" t="str">
        <f t="shared" si="23"/>
        <v/>
      </c>
    </row>
    <row r="87" spans="3:25" hidden="1" x14ac:dyDescent="0.25">
      <c r="C87" s="214"/>
      <c r="D87" s="576"/>
      <c r="E87" s="230"/>
      <c r="F87" s="230"/>
      <c r="G87" s="230"/>
      <c r="H87" s="230"/>
      <c r="I87" s="230"/>
      <c r="J87" s="230"/>
      <c r="O87" s="548"/>
      <c r="P87" s="547" t="str">
        <f t="shared" ref="P87" si="25">IF(D87=0,"",D87)</f>
        <v/>
      </c>
      <c r="Q87" s="547" t="str">
        <f t="shared" ref="Q87" si="26">IF(E87=0,"",E87)</f>
        <v/>
      </c>
      <c r="R87" s="547" t="str">
        <f t="shared" ref="R87" si="27">IF(F87=0,"",F87)</f>
        <v/>
      </c>
      <c r="S87" s="547" t="str">
        <f t="shared" ref="S87" si="28">IF(G87=0,"",G87)</f>
        <v/>
      </c>
      <c r="T87" s="547" t="str">
        <f t="shared" ref="T87" si="29">IF(H87=0,"",H87)</f>
        <v/>
      </c>
      <c r="U87" s="547" t="str">
        <f t="shared" ref="U87" si="30">IF(I87=0,"",I87)</f>
        <v/>
      </c>
      <c r="V87" s="547" t="str">
        <f t="shared" si="23"/>
        <v/>
      </c>
    </row>
    <row r="88" spans="3:25" ht="15.75" hidden="1" thickBot="1" x14ac:dyDescent="0.3">
      <c r="C88" s="215"/>
      <c r="D88" s="576"/>
      <c r="E88" s="140"/>
      <c r="F88" s="230"/>
      <c r="G88" s="230"/>
      <c r="H88" s="230"/>
      <c r="I88" s="230"/>
      <c r="J88" s="230"/>
      <c r="O88" s="549"/>
      <c r="P88" s="547" t="str">
        <f t="shared" ref="P88" si="31">IF(D88=0,"",D88)</f>
        <v/>
      </c>
      <c r="Q88" s="547" t="str">
        <f t="shared" ref="Q88" si="32">IF(E88=0,"",E88)</f>
        <v/>
      </c>
      <c r="R88" s="547" t="str">
        <f t="shared" ref="R88" si="33">IF(F88=0,"",F88)</f>
        <v/>
      </c>
      <c r="S88" s="547" t="str">
        <f t="shared" ref="S88" si="34">IF(G88=0,"",G88)</f>
        <v/>
      </c>
      <c r="T88" s="547" t="str">
        <f t="shared" ref="T88" si="35">IF(H88=0,"",H88)</f>
        <v/>
      </c>
      <c r="U88" s="547" t="str">
        <f t="shared" ref="U88" si="36">IF(I88=0,"",I88)</f>
        <v/>
      </c>
      <c r="V88" s="547" t="str">
        <f t="shared" si="23"/>
        <v/>
      </c>
    </row>
    <row r="89" spans="3:25" ht="99.95" hidden="1" customHeight="1" thickTop="1" x14ac:dyDescent="0.25">
      <c r="C89" s="793" t="str">
        <f>O89</f>
        <v>Couverture globale des PLR / lacunes de la garantie :</v>
      </c>
      <c r="D89" s="794"/>
      <c r="E89" s="794"/>
      <c r="F89" s="795"/>
      <c r="G89" s="795"/>
      <c r="H89" s="795"/>
      <c r="I89" s="795"/>
      <c r="J89" s="796"/>
      <c r="O89" s="882" t="s">
        <v>498</v>
      </c>
      <c r="P89" s="882"/>
      <c r="Q89" s="879" t="str">
        <f>IF(F89=0," ",F89)</f>
        <v xml:space="preserve"> </v>
      </c>
      <c r="R89" s="880"/>
      <c r="S89" s="880"/>
      <c r="T89" s="880"/>
      <c r="U89" s="880"/>
      <c r="V89" s="881"/>
    </row>
    <row r="90" spans="3:25" hidden="1" x14ac:dyDescent="0.25"/>
    <row r="91" spans="3:25" ht="39.75" hidden="1" customHeight="1" x14ac:dyDescent="0.25"/>
    <row r="92" spans="3:25" hidden="1" x14ac:dyDescent="0.25"/>
    <row r="93" spans="3:25" hidden="1" x14ac:dyDescent="0.25">
      <c r="P93" s="550" t="s">
        <v>85</v>
      </c>
      <c r="Q93" s="551" t="str">
        <f>P93</f>
        <v>From Module 2</v>
      </c>
    </row>
    <row r="94" spans="3:25" hidden="1" x14ac:dyDescent="0.25">
      <c r="C94" s="58"/>
      <c r="D94" s="58"/>
      <c r="E94" s="58"/>
      <c r="F94" s="59"/>
      <c r="G94" s="59"/>
      <c r="H94" s="59"/>
      <c r="I94" s="59"/>
      <c r="J94" s="59"/>
      <c r="O94" s="552"/>
      <c r="P94" s="441" t="str">
        <f>"All "&amp;'Module 2'!$AV$85</f>
        <v>All Bénéfices</v>
      </c>
      <c r="Q94" s="553" t="str">
        <f>"Potential Prioritized "&amp;'Module 2'!$AV$85</f>
        <v>Potential Prioritized Bénéfices</v>
      </c>
      <c r="S94" s="554"/>
      <c r="T94" s="554"/>
      <c r="U94" s="554"/>
      <c r="V94" s="554"/>
      <c r="W94" s="59"/>
      <c r="X94" s="59"/>
    </row>
    <row r="95" spans="3:25" hidden="1" x14ac:dyDescent="0.25">
      <c r="C95" s="67"/>
      <c r="D95" s="67"/>
      <c r="E95" s="67"/>
      <c r="L95"/>
      <c r="O95" s="53">
        <f t="shared" ref="O95:O103" si="37">O94+1</f>
        <v>1</v>
      </c>
      <c r="P95" s="555" t="str">
        <f>'Module 2'!$AM86</f>
        <v/>
      </c>
      <c r="Q95" s="556" t="str">
        <f>'Module 2'!$AV86</f>
        <v/>
      </c>
    </row>
    <row r="96" spans="3:25" s="48" customFormat="1" hidden="1" x14ac:dyDescent="0.25">
      <c r="O96" s="53">
        <f t="shared" si="37"/>
        <v>2</v>
      </c>
      <c r="P96" s="555" t="str">
        <f>'Module 2'!$AM87</f>
        <v/>
      </c>
      <c r="Q96" s="556" t="str">
        <f>'Module 2'!$AV87</f>
        <v/>
      </c>
      <c r="R96" s="52"/>
      <c r="S96" s="52"/>
      <c r="T96" s="52"/>
      <c r="U96" s="52"/>
      <c r="V96" s="52"/>
      <c r="W96"/>
      <c r="X96" s="112"/>
      <c r="Y96"/>
    </row>
    <row r="97" spans="3:25" s="48" customFormat="1" hidden="1" x14ac:dyDescent="0.25">
      <c r="I97" s="49"/>
      <c r="J97" s="49"/>
      <c r="O97" s="53">
        <f t="shared" si="37"/>
        <v>3</v>
      </c>
      <c r="P97" s="555" t="str">
        <f>'Module 2'!$AM88</f>
        <v/>
      </c>
      <c r="Q97" s="556" t="str">
        <f>'Module 2'!$AV88</f>
        <v/>
      </c>
      <c r="R97" s="52"/>
      <c r="S97" s="52"/>
      <c r="T97" s="52"/>
      <c r="U97" s="52"/>
      <c r="V97" s="52"/>
      <c r="W97"/>
      <c r="X97" s="112"/>
      <c r="Y97"/>
    </row>
    <row r="98" spans="3:25" s="48" customFormat="1" hidden="1" x14ac:dyDescent="0.25">
      <c r="O98" s="53">
        <f t="shared" si="37"/>
        <v>4</v>
      </c>
      <c r="P98" s="555" t="str">
        <f>'Module 2'!$AM89</f>
        <v/>
      </c>
      <c r="Q98" s="556" t="str">
        <f>'Module 2'!$AV89</f>
        <v/>
      </c>
      <c r="R98" s="52"/>
      <c r="S98" s="52"/>
      <c r="T98" s="52"/>
      <c r="U98" s="52"/>
      <c r="V98" s="52"/>
      <c r="W98"/>
      <c r="X98" s="112"/>
      <c r="Y98"/>
    </row>
    <row r="99" spans="3:25" hidden="1" x14ac:dyDescent="0.25">
      <c r="N99" s="48"/>
      <c r="O99" s="53">
        <f t="shared" si="37"/>
        <v>5</v>
      </c>
      <c r="P99" s="555" t="str">
        <f>'Module 2'!$AM90</f>
        <v/>
      </c>
      <c r="Q99" s="556" t="str">
        <f>'Module 2'!$AV90</f>
        <v/>
      </c>
    </row>
    <row r="100" spans="3:25" hidden="1" x14ac:dyDescent="0.25">
      <c r="C100" s="67"/>
      <c r="D100" s="67"/>
      <c r="E100" s="67"/>
      <c r="N100" s="48"/>
      <c r="O100" s="53">
        <f t="shared" si="37"/>
        <v>6</v>
      </c>
      <c r="P100" s="555" t="str">
        <f>'Module 2'!$AM91</f>
        <v/>
      </c>
      <c r="Q100" s="556" t="str">
        <f>'Module 2'!$AV91</f>
        <v/>
      </c>
    </row>
    <row r="101" spans="3:25" hidden="1" x14ac:dyDescent="0.25">
      <c r="C101" s="67"/>
      <c r="D101" s="67"/>
      <c r="E101" s="67"/>
      <c r="N101" s="48"/>
      <c r="O101" s="53">
        <f t="shared" si="37"/>
        <v>7</v>
      </c>
      <c r="P101" s="555" t="str">
        <f>'Module 2'!$AM92</f>
        <v/>
      </c>
      <c r="Q101" s="556" t="str">
        <f>'Module 2'!$AV92</f>
        <v/>
      </c>
    </row>
    <row r="102" spans="3:25" hidden="1" x14ac:dyDescent="0.25">
      <c r="C102" s="67"/>
      <c r="D102" s="67"/>
      <c r="E102" s="67"/>
      <c r="N102" s="48"/>
      <c r="O102" s="53">
        <f t="shared" si="37"/>
        <v>8</v>
      </c>
      <c r="P102" s="555" t="str">
        <f>'Module 2'!$AM93</f>
        <v/>
      </c>
      <c r="Q102" s="556" t="str">
        <f>'Module 2'!$AV93</f>
        <v/>
      </c>
    </row>
    <row r="103" spans="3:25" hidden="1" x14ac:dyDescent="0.25">
      <c r="C103" s="67"/>
      <c r="D103" s="67"/>
      <c r="E103" s="67"/>
      <c r="N103" s="48"/>
      <c r="O103" s="53">
        <f t="shared" si="37"/>
        <v>9</v>
      </c>
      <c r="P103" s="555" t="str">
        <f>'Module 2'!$AM94</f>
        <v/>
      </c>
      <c r="Q103" s="556" t="str">
        <f>'Module 2'!$AV94</f>
        <v/>
      </c>
    </row>
    <row r="104" spans="3:25" hidden="1" x14ac:dyDescent="0.25">
      <c r="C104" s="48"/>
      <c r="D104" s="48"/>
      <c r="E104" s="48"/>
      <c r="F104" s="48"/>
      <c r="G104" s="48"/>
      <c r="H104" s="48"/>
      <c r="M104" s="105"/>
      <c r="N104" s="48"/>
      <c r="O104" s="53"/>
      <c r="P104" s="550" t="str">
        <f>P93</f>
        <v>From Module 2</v>
      </c>
      <c r="Q104" s="551" t="str">
        <f>Q93</f>
        <v>From Module 2</v>
      </c>
    </row>
    <row r="105" spans="3:25" hidden="1" x14ac:dyDescent="0.25">
      <c r="C105" s="48"/>
      <c r="D105" s="48"/>
      <c r="E105" s="48"/>
      <c r="F105" s="48"/>
      <c r="G105" s="48"/>
      <c r="H105" s="48"/>
      <c r="I105" s="48"/>
      <c r="J105" s="36"/>
      <c r="N105" s="48"/>
      <c r="O105" s="53"/>
      <c r="P105" s="441" t="str">
        <f>"All "&amp;'Module 2'!$AV$96</f>
        <v>All Risques</v>
      </c>
      <c r="Q105" s="553" t="str">
        <f>"Potential Prioritized "&amp;'Module 2'!$AV$96</f>
        <v>Potential Prioritized Risques</v>
      </c>
    </row>
    <row r="106" spans="3:25" hidden="1" x14ac:dyDescent="0.25">
      <c r="C106" s="48"/>
      <c r="D106" s="48"/>
      <c r="E106" s="48"/>
      <c r="F106" s="48"/>
      <c r="G106" s="48"/>
      <c r="H106" s="48"/>
      <c r="N106" s="48"/>
      <c r="O106" s="53">
        <f t="shared" ref="O106:O115" si="38">O105+1</f>
        <v>1</v>
      </c>
      <c r="P106" s="555" t="str">
        <f>'Module 2'!$AM97</f>
        <v/>
      </c>
      <c r="Q106" s="556" t="str">
        <f>'Module 2'!$AV97</f>
        <v/>
      </c>
    </row>
    <row r="107" spans="3:25" hidden="1" x14ac:dyDescent="0.25">
      <c r="N107" s="48"/>
      <c r="O107" s="53">
        <f t="shared" si="38"/>
        <v>2</v>
      </c>
      <c r="P107" s="555" t="str">
        <f>'Module 2'!$AM98</f>
        <v/>
      </c>
      <c r="Q107" s="556" t="str">
        <f>'Module 2'!$AV98</f>
        <v/>
      </c>
    </row>
    <row r="108" spans="3:25" hidden="1" x14ac:dyDescent="0.25">
      <c r="G108" s="67"/>
      <c r="H108" s="67"/>
      <c r="N108" s="48"/>
      <c r="O108" s="53">
        <f t="shared" si="38"/>
        <v>3</v>
      </c>
      <c r="P108" s="555" t="str">
        <f>'Module 2'!$AM99</f>
        <v/>
      </c>
      <c r="Q108" s="556" t="str">
        <f>'Module 2'!$AV99</f>
        <v/>
      </c>
    </row>
    <row r="109" spans="3:25" hidden="1" x14ac:dyDescent="0.25">
      <c r="C109" s="66"/>
      <c r="D109" s="66"/>
      <c r="E109" s="66"/>
      <c r="N109" s="48"/>
      <c r="O109" s="53">
        <f t="shared" si="38"/>
        <v>4</v>
      </c>
      <c r="P109" s="555" t="str">
        <f>'Module 2'!$AM100</f>
        <v/>
      </c>
      <c r="Q109" s="556" t="str">
        <f>'Module 2'!$AV100</f>
        <v/>
      </c>
    </row>
    <row r="110" spans="3:25" hidden="1" x14ac:dyDescent="0.25">
      <c r="C110" s="66"/>
      <c r="E110" s="67"/>
      <c r="N110" s="48"/>
      <c r="O110" s="53">
        <f t="shared" si="38"/>
        <v>5</v>
      </c>
      <c r="P110" s="555" t="str">
        <f>'Module 2'!$AM101</f>
        <v/>
      </c>
      <c r="Q110" s="556" t="str">
        <f>'Module 2'!$AV101</f>
        <v/>
      </c>
    </row>
    <row r="111" spans="3:25" hidden="1" x14ac:dyDescent="0.25">
      <c r="C111" s="66"/>
      <c r="E111" s="103"/>
      <c r="N111" s="48"/>
      <c r="O111" s="53">
        <f t="shared" si="38"/>
        <v>6</v>
      </c>
      <c r="P111" s="555" t="str">
        <f>'Module 2'!$AM102</f>
        <v/>
      </c>
      <c r="Q111" s="556" t="str">
        <f>'Module 2'!$AV102</f>
        <v/>
      </c>
    </row>
    <row r="112" spans="3:25" hidden="1" x14ac:dyDescent="0.25">
      <c r="C112" s="66"/>
      <c r="E112" s="103"/>
      <c r="N112" s="48"/>
      <c r="O112" s="53">
        <f t="shared" si="38"/>
        <v>7</v>
      </c>
      <c r="P112" s="555" t="str">
        <f>'Module 2'!$AM103</f>
        <v/>
      </c>
      <c r="Q112" s="556" t="str">
        <f>'Module 2'!$AV103</f>
        <v/>
      </c>
    </row>
    <row r="113" spans="3:26" hidden="1" x14ac:dyDescent="0.25">
      <c r="C113" s="66"/>
      <c r="E113" s="103"/>
      <c r="N113" s="48"/>
      <c r="O113" s="53">
        <f t="shared" si="38"/>
        <v>8</v>
      </c>
      <c r="P113" s="555" t="str">
        <f>'Module 2'!$AM104</f>
        <v/>
      </c>
      <c r="Q113" s="556" t="str">
        <f>'Module 2'!$AV104</f>
        <v/>
      </c>
    </row>
    <row r="114" spans="3:26" hidden="1" x14ac:dyDescent="0.25">
      <c r="C114" s="66"/>
      <c r="E114" s="103"/>
      <c r="N114" s="48"/>
      <c r="O114" s="53">
        <f t="shared" si="38"/>
        <v>9</v>
      </c>
      <c r="P114" s="555" t="str">
        <f>'Module 2'!$AM105</f>
        <v/>
      </c>
      <c r="Q114" s="556" t="str">
        <f>'Module 2'!$AV105</f>
        <v/>
      </c>
    </row>
    <row r="115" spans="3:26" hidden="1" x14ac:dyDescent="0.25">
      <c r="C115" s="66"/>
      <c r="E115" s="103"/>
      <c r="N115" s="48"/>
      <c r="O115" s="53">
        <f t="shared" si="38"/>
        <v>10</v>
      </c>
      <c r="P115" s="555" t="str">
        <f>'Module 2'!$AM106</f>
        <v/>
      </c>
      <c r="Q115" s="556" t="str">
        <f>'Module 2'!$AV106</f>
        <v/>
      </c>
    </row>
    <row r="116" spans="3:26" hidden="1" x14ac:dyDescent="0.25">
      <c r="C116" s="66"/>
      <c r="E116" s="103"/>
    </row>
    <row r="117" spans="3:26" hidden="1" x14ac:dyDescent="0.25">
      <c r="C117" s="66"/>
      <c r="E117" s="103"/>
    </row>
    <row r="118" spans="3:26" hidden="1" x14ac:dyDescent="0.25">
      <c r="C118" s="66"/>
      <c r="E118" s="103"/>
    </row>
    <row r="119" spans="3:26" hidden="1" x14ac:dyDescent="0.25">
      <c r="C119" s="66"/>
      <c r="E119" s="103"/>
    </row>
    <row r="120" spans="3:26" hidden="1" x14ac:dyDescent="0.25">
      <c r="C120" s="66"/>
      <c r="E120" s="103"/>
    </row>
    <row r="121" spans="3:26" hidden="1" x14ac:dyDescent="0.25">
      <c r="C121" s="66"/>
      <c r="E121" s="56"/>
    </row>
    <row r="122" spans="3:26" hidden="1" x14ac:dyDescent="0.25">
      <c r="C122" s="66"/>
      <c r="E122" s="67"/>
    </row>
    <row r="123" spans="3:26" hidden="1" x14ac:dyDescent="0.25">
      <c r="C123" s="66"/>
      <c r="E123" s="103"/>
    </row>
    <row r="124" spans="3:26" hidden="1" x14ac:dyDescent="0.25">
      <c r="C124" s="66"/>
      <c r="E124" s="103"/>
    </row>
    <row r="125" spans="3:26" hidden="1" x14ac:dyDescent="0.25">
      <c r="L125"/>
    </row>
    <row r="126" spans="3:26" ht="50.1" hidden="1" customHeight="1" x14ac:dyDescent="0.35">
      <c r="C126" s="789" t="str">
        <f>O126</f>
        <v>Garantie (b) - Structures nationales transparentes et efficaces de gouvernance forestière tenant compte de la législation et de la souveraineté nationales.</v>
      </c>
      <c r="D126" s="789"/>
      <c r="E126" s="789"/>
      <c r="F126" s="789"/>
      <c r="G126" s="789"/>
      <c r="H126" s="789"/>
      <c r="I126" s="789"/>
      <c r="J126" s="789"/>
      <c r="L126"/>
      <c r="N126" s="86" t="s">
        <v>20</v>
      </c>
      <c r="O126" s="877" t="str">
        <f>CONCATENATE($P$14," - ",$Q$14)</f>
        <v>Garantie (b) - Structures nationales transparentes et efficaces de gouvernance forestière tenant compte de la législation et de la souveraineté nationales.</v>
      </c>
      <c r="P126" s="877"/>
      <c r="Q126" s="877"/>
      <c r="R126" s="877"/>
      <c r="S126" s="877"/>
      <c r="T126" s="877"/>
      <c r="U126" s="877"/>
      <c r="V126" s="877"/>
      <c r="Y126" s="10"/>
      <c r="Z126" s="36" t="s">
        <v>20</v>
      </c>
    </row>
    <row r="127" spans="3:26" hidden="1" x14ac:dyDescent="0.25"/>
    <row r="128" spans="3:26" ht="0.95" hidden="1" customHeight="1" x14ac:dyDescent="0.3">
      <c r="C128" s="7"/>
      <c r="D128" s="7"/>
      <c r="E128" s="7"/>
      <c r="F128" s="159"/>
      <c r="G128" s="159"/>
      <c r="H128" s="159"/>
      <c r="I128" s="159"/>
      <c r="J128" s="159"/>
      <c r="N128" s="7"/>
      <c r="O128" s="557" t="str">
        <f>$O$32</f>
        <v>How to use</v>
      </c>
      <c r="P128" s="522"/>
      <c r="Q128" s="522"/>
      <c r="R128" s="522"/>
      <c r="S128" s="522"/>
      <c r="T128" s="522"/>
    </row>
    <row r="129" spans="3:25" ht="0.95" hidden="1" customHeight="1" x14ac:dyDescent="0.3">
      <c r="C129" s="608"/>
      <c r="D129" s="608"/>
      <c r="E129" s="608"/>
      <c r="F129" s="608"/>
      <c r="G129" s="608"/>
      <c r="H129" s="608"/>
      <c r="I129" s="608"/>
      <c r="J129" s="608"/>
      <c r="N129" s="7"/>
      <c r="O129" s="527" t="s">
        <v>86</v>
      </c>
      <c r="P129" s="528"/>
      <c r="Q129" s="528"/>
      <c r="R129" s="528"/>
      <c r="S129" s="528"/>
      <c r="T129" s="528"/>
      <c r="Y129" s="7"/>
    </row>
    <row r="130" spans="3:25" ht="18.75" hidden="1" x14ac:dyDescent="0.3">
      <c r="L130"/>
      <c r="N130" s="7"/>
      <c r="O130" s="529"/>
      <c r="P130" s="528"/>
      <c r="Q130" s="528"/>
      <c r="R130" s="528"/>
      <c r="S130" s="528"/>
      <c r="T130" s="528"/>
      <c r="Y130" s="7"/>
    </row>
    <row r="131" spans="3:25" ht="18.75" hidden="1" x14ac:dyDescent="0.3">
      <c r="C131" s="7" t="str">
        <f>O131</f>
        <v>Questions d'orientation :</v>
      </c>
      <c r="D131" s="7"/>
      <c r="E131" s="7"/>
      <c r="F131" s="160"/>
      <c r="G131" s="160"/>
      <c r="H131" s="160"/>
      <c r="I131" s="160"/>
      <c r="J131" s="160"/>
      <c r="K131" s="160"/>
      <c r="L131" s="57"/>
      <c r="M131" s="12"/>
      <c r="N131" s="7"/>
      <c r="O131" s="557" t="str">
        <f>$O$35</f>
        <v>Questions d'orientation :</v>
      </c>
      <c r="P131" s="528"/>
      <c r="Q131" s="528"/>
      <c r="R131" s="528"/>
      <c r="S131" s="528"/>
      <c r="T131" s="528"/>
      <c r="Y131" s="7"/>
    </row>
    <row r="132" spans="3:25" hidden="1" x14ac:dyDescent="0.25">
      <c r="O132" s="524"/>
      <c r="P132" s="558" t="str">
        <f>$P$36</f>
        <v>ID</v>
      </c>
      <c r="Q132" s="558" t="str">
        <f>$Q$36</f>
        <v>G. QUESTIONS</v>
      </c>
      <c r="R132" s="558" t="str">
        <f>$R$36</f>
        <v>NOTES</v>
      </c>
      <c r="S132" s="558" t="str">
        <f>$S$36</f>
        <v>IF, AUTO Q</v>
      </c>
      <c r="T132" s="558" t="str">
        <f>$T$36</f>
        <v>IF, AUTO NOTES</v>
      </c>
      <c r="U132" s="558" t="str">
        <f>$U$36</f>
        <v>AUTO TEXT</v>
      </c>
      <c r="V132" s="558" t="str">
        <f>$V$36</f>
        <v>SORTED TEXT</v>
      </c>
      <c r="W132" s="36" t="s">
        <v>20</v>
      </c>
    </row>
    <row r="133" spans="3:25" ht="19.5" hidden="1" thickBot="1" x14ac:dyDescent="0.3">
      <c r="C133" s="208"/>
      <c r="D133" s="208"/>
      <c r="E133" s="208"/>
      <c r="F133" s="208"/>
      <c r="G133" s="208"/>
      <c r="H133" s="835" t="str">
        <f>$H$37</f>
        <v>Remarques (le cas échéant)</v>
      </c>
      <c r="I133" s="835"/>
      <c r="J133" s="836"/>
      <c r="K133" s="26"/>
      <c r="L133" s="26"/>
      <c r="N133" s="87" t="s">
        <v>20</v>
      </c>
      <c r="O133" s="524"/>
      <c r="P133" s="532">
        <v>0</v>
      </c>
      <c r="Q133" s="533" t="s">
        <v>20</v>
      </c>
      <c r="R133" s="533" t="s">
        <v>20</v>
      </c>
      <c r="S133" s="534" t="s">
        <v>20</v>
      </c>
      <c r="T133" s="534" t="s">
        <v>20</v>
      </c>
      <c r="U133" s="533" t="s">
        <v>20</v>
      </c>
      <c r="V133" s="535" t="str">
        <f t="array" ref="V133">IFERROR((IF(ROWS(V$133:V133)&gt;COUNTA(U:U),"",INDEX(U:U,SMALL(IF(U$133:U$148&lt;&gt;"",ROW(U$133:U$148)),ROWS(V$133:V133))))),"")</f>
        <v/>
      </c>
      <c r="W133" s="36" t="s">
        <v>20</v>
      </c>
    </row>
    <row r="134" spans="3:25" ht="30" hidden="1" customHeight="1" x14ac:dyDescent="0.25">
      <c r="C134" s="800" t="str">
        <f>O134</f>
        <v>1.       Des politiques, lois, réglementations ou d'autres mesures sont-elles en place (ou prévues) pour :</v>
      </c>
      <c r="D134" s="801"/>
      <c r="E134" s="801"/>
      <c r="F134" s="801"/>
      <c r="G134" s="802"/>
      <c r="H134" s="809"/>
      <c r="I134" s="809"/>
      <c r="J134" s="810"/>
      <c r="K134" s="26"/>
      <c r="L134" s="26"/>
      <c r="N134" s="87" t="s">
        <v>20</v>
      </c>
      <c r="O134" s="387" t="s">
        <v>508</v>
      </c>
      <c r="P134" s="532">
        <v>1</v>
      </c>
      <c r="Q134" s="535" t="str">
        <f t="shared" ref="Q134:Q148" si="39">O134</f>
        <v>1.       Des politiques, lois, réglementations ou d'autres mesures sont-elles en place (ou prévues) pour :</v>
      </c>
      <c r="R134" s="535" t="str">
        <f t="shared" ref="R134:R148" si="40">IF(H134=0,"",H134)</f>
        <v/>
      </c>
      <c r="S134" s="537" t="str">
        <f>IF(((COUNTIF(H135:H144,"*"))&gt;0),Q134,"")</f>
        <v/>
      </c>
      <c r="T134" s="536" t="str">
        <f t="shared" ref="T134:T148" si="41">IF(H134=0,"",R134)</f>
        <v/>
      </c>
      <c r="U134" s="538" t="str">
        <f>IF(S134="","",(S134))</f>
        <v/>
      </c>
      <c r="V134" s="535" t="str">
        <f t="array" ref="V134">IFERROR((IF(ROWS(V$133:V134)&gt;COUNTA(U:U),"",INDEX(U:U,SMALL(IF(U$133:U$148&lt;&gt;"",ROW(U$133:U$148)),ROWS(V$133:V134))))),"")</f>
        <v/>
      </c>
      <c r="W134" s="36" t="s">
        <v>20</v>
      </c>
    </row>
    <row r="135" spans="3:25" ht="30" hidden="1" customHeight="1" x14ac:dyDescent="0.25">
      <c r="C135" s="803" t="str">
        <f t="shared" ref="C135:C146" si="42">O135</f>
        <v>1.1.    Fournir l'accès à des informations ponctuelles, pertinentes et exploitables sur les actions REDD+ ?</v>
      </c>
      <c r="D135" s="804"/>
      <c r="E135" s="804"/>
      <c r="F135" s="804"/>
      <c r="G135" s="805"/>
      <c r="H135" s="811"/>
      <c r="I135" s="812"/>
      <c r="J135" s="813"/>
      <c r="K135" s="26"/>
      <c r="L135" s="26"/>
      <c r="N135" s="87"/>
      <c r="O135" s="387" t="s">
        <v>509</v>
      </c>
      <c r="P135" s="532">
        <v>2</v>
      </c>
      <c r="Q135" s="535" t="str">
        <f t="shared" si="39"/>
        <v>1.1.    Fournir l'accès à des informations ponctuelles, pertinentes et exploitables sur les actions REDD+ ?</v>
      </c>
      <c r="R135" s="535" t="str">
        <f t="shared" si="40"/>
        <v/>
      </c>
      <c r="S135" s="536" t="str">
        <f t="shared" ref="S135:S148" si="43">IF(H135=0,"",Q135)</f>
        <v/>
      </c>
      <c r="T135" s="536" t="str">
        <f t="shared" si="41"/>
        <v/>
      </c>
      <c r="U135" s="533" t="str">
        <f t="shared" ref="U135:U148" si="44">IF(S135="","",(S135&amp;" - NOTES:  "&amp;T135))</f>
        <v/>
      </c>
      <c r="V135" s="535" t="str">
        <f t="array" ref="V135">IFERROR((IF(ROWS(V$133:V135)&gt;COUNTA(U:U),"",INDEX(U:U,SMALL(IF(U$133:U$148&lt;&gt;"",ROW(U$133:U$148)),ROWS(V$133:V135))))),"")</f>
        <v/>
      </c>
      <c r="W135" s="36" t="s">
        <v>20</v>
      </c>
    </row>
    <row r="136" spans="3:25" ht="20.100000000000001" hidden="1" customHeight="1" x14ac:dyDescent="0.25">
      <c r="C136" s="803" t="str">
        <f t="shared" si="42"/>
        <v>1.2.    Établir des procédures de divulgation des informations ?</v>
      </c>
      <c r="D136" s="804"/>
      <c r="E136" s="804"/>
      <c r="F136" s="804"/>
      <c r="G136" s="805"/>
      <c r="H136" s="811"/>
      <c r="I136" s="812"/>
      <c r="J136" s="813"/>
      <c r="K136" s="26"/>
      <c r="L136" s="26"/>
      <c r="N136" s="87"/>
      <c r="O136" s="387" t="s">
        <v>510</v>
      </c>
      <c r="P136" s="532">
        <v>3</v>
      </c>
      <c r="Q136" s="535" t="str">
        <f t="shared" si="39"/>
        <v>1.2.    Établir des procédures de divulgation des informations ?</v>
      </c>
      <c r="R136" s="535" t="str">
        <f t="shared" si="40"/>
        <v/>
      </c>
      <c r="S136" s="536" t="str">
        <f t="shared" si="43"/>
        <v/>
      </c>
      <c r="T136" s="536" t="str">
        <f t="shared" si="41"/>
        <v/>
      </c>
      <c r="U136" s="533" t="str">
        <f t="shared" si="44"/>
        <v/>
      </c>
      <c r="V136" s="535" t="str">
        <f t="array" ref="V136">IFERROR((IF(ROWS(V$133:V136)&gt;COUNTA(U:U),"",INDEX(U:U,SMALL(IF(U$133:U$148&lt;&gt;"",ROW(U$133:U$148)),ROWS(V$133:V136))))),"")</f>
        <v/>
      </c>
      <c r="W136" s="36" t="s">
        <v>20</v>
      </c>
    </row>
    <row r="137" spans="3:25" ht="45" hidden="1" customHeight="1" x14ac:dyDescent="0.25">
      <c r="C137" s="803" t="str">
        <f t="shared" si="42"/>
        <v>1.3.    Procéder à une circulation active grâce à différents canaux appropriés et des règles claires sur le moment et la fréquence de publication des informations ?</v>
      </c>
      <c r="D137" s="804"/>
      <c r="E137" s="804"/>
      <c r="F137" s="804"/>
      <c r="G137" s="805"/>
      <c r="H137" s="811"/>
      <c r="I137" s="812"/>
      <c r="J137" s="813"/>
      <c r="K137" s="26"/>
      <c r="L137" s="26"/>
      <c r="N137" s="87"/>
      <c r="O137" s="387" t="s">
        <v>511</v>
      </c>
      <c r="P137" s="532">
        <v>4</v>
      </c>
      <c r="Q137" s="535" t="str">
        <f t="shared" si="39"/>
        <v>1.3.    Procéder à une circulation active grâce à différents canaux appropriés et des règles claires sur le moment et la fréquence de publication des informations ?</v>
      </c>
      <c r="R137" s="535" t="str">
        <f t="shared" si="40"/>
        <v/>
      </c>
      <c r="S137" s="536" t="str">
        <f t="shared" si="43"/>
        <v/>
      </c>
      <c r="T137" s="536" t="str">
        <f t="shared" si="41"/>
        <v/>
      </c>
      <c r="U137" s="533" t="str">
        <f t="shared" si="44"/>
        <v/>
      </c>
      <c r="V137" s="535" t="str">
        <f t="array" ref="V137">IFERROR((IF(ROWS(V$133:V137)&gt;COUNTA(U:U),"",INDEX(U:U,SMALL(IF(U$133:U$148&lt;&gt;"",ROW(U$133:U$148)),ROWS(V$133:V137))))),"")</f>
        <v/>
      </c>
      <c r="W137" s="36" t="s">
        <v>20</v>
      </c>
    </row>
    <row r="138" spans="3:25" ht="30" hidden="1" customHeight="1" x14ac:dyDescent="0.25">
      <c r="C138" s="803" t="str">
        <f t="shared" ref="C138" si="45">O138</f>
        <v>1.4.    Éduquer les parties prenantes sur la manière d'accéder à ces informations ?</v>
      </c>
      <c r="D138" s="804"/>
      <c r="E138" s="804"/>
      <c r="F138" s="804"/>
      <c r="G138" s="805"/>
      <c r="H138" s="811"/>
      <c r="I138" s="812"/>
      <c r="J138" s="813"/>
      <c r="K138" s="26"/>
      <c r="L138" s="26"/>
      <c r="N138" s="87"/>
      <c r="O138" s="387" t="s">
        <v>512</v>
      </c>
      <c r="P138" s="532">
        <v>5</v>
      </c>
      <c r="Q138" s="535" t="str">
        <f t="shared" si="39"/>
        <v>1.4.    Éduquer les parties prenantes sur la manière d'accéder à ces informations ?</v>
      </c>
      <c r="R138" s="535" t="str">
        <f t="shared" si="40"/>
        <v/>
      </c>
      <c r="S138" s="536" t="str">
        <f t="shared" si="43"/>
        <v/>
      </c>
      <c r="T138" s="536" t="str">
        <f t="shared" si="41"/>
        <v/>
      </c>
      <c r="U138" s="533" t="str">
        <f t="shared" si="44"/>
        <v/>
      </c>
      <c r="V138" s="535" t="str">
        <f t="array" ref="V138">IFERROR((IF(ROWS(V$133:V138)&gt;COUNTA(U:U),"",INDEX(U:U,SMALL(IF(U$133:U$148&lt;&gt;"",ROW(U$133:U$148)),ROWS(V$133:V138))))),"")</f>
        <v/>
      </c>
      <c r="W138" s="36" t="s">
        <v>20</v>
      </c>
    </row>
    <row r="139" spans="3:25" ht="30" hidden="1" customHeight="1" x14ac:dyDescent="0.25">
      <c r="C139" s="803" t="str">
        <f t="shared" si="42"/>
        <v>1.5.    Désigner des points de contact au sein des organismes REDD+ responsables de partager efficacement ces informations ?</v>
      </c>
      <c r="D139" s="804"/>
      <c r="E139" s="804"/>
      <c r="F139" s="804"/>
      <c r="G139" s="805"/>
      <c r="H139" s="811"/>
      <c r="I139" s="812"/>
      <c r="J139" s="813"/>
      <c r="K139" s="26"/>
      <c r="L139" s="26"/>
      <c r="N139" s="87"/>
      <c r="O139" s="387" t="s">
        <v>513</v>
      </c>
      <c r="P139" s="532">
        <v>6</v>
      </c>
      <c r="Q139" s="535" t="str">
        <f t="shared" si="39"/>
        <v>1.5.    Désigner des points de contact au sein des organismes REDD+ responsables de partager efficacement ces informations ?</v>
      </c>
      <c r="R139" s="535" t="str">
        <f t="shared" si="40"/>
        <v/>
      </c>
      <c r="S139" s="536" t="str">
        <f t="shared" si="43"/>
        <v/>
      </c>
      <c r="T139" s="536" t="str">
        <f t="shared" si="41"/>
        <v/>
      </c>
      <c r="U139" s="533" t="str">
        <f t="shared" si="44"/>
        <v/>
      </c>
      <c r="V139" s="535" t="str">
        <f t="array" ref="V139">IFERROR((IF(ROWS(V$133:V139)&gt;COUNTA(U:U),"",INDEX(U:U,SMALL(IF(U$133:U$148&lt;&gt;"",ROW(U$133:U$148)),ROWS(V$133:V139))))),"")</f>
        <v/>
      </c>
      <c r="W139" s="36" t="s">
        <v>20</v>
      </c>
    </row>
    <row r="140" spans="3:25" ht="45" hidden="1" customHeight="1" x14ac:dyDescent="0.25">
      <c r="C140" s="803" t="str">
        <f t="shared" si="42"/>
        <v>1.6.    Établir des structures décisionnelles au sein des organisations, comprenant la description des principes justifiant les décisions et un calendrier clair pour les processus décisionnels ?</v>
      </c>
      <c r="D140" s="804"/>
      <c r="E140" s="804"/>
      <c r="F140" s="804"/>
      <c r="G140" s="805"/>
      <c r="H140" s="811"/>
      <c r="I140" s="812"/>
      <c r="J140" s="813"/>
      <c r="K140" s="26"/>
      <c r="L140" s="26"/>
      <c r="N140" s="87"/>
      <c r="O140" s="387" t="s">
        <v>514</v>
      </c>
      <c r="P140" s="532">
        <v>7</v>
      </c>
      <c r="Q140" s="535" t="str">
        <f t="shared" si="39"/>
        <v>1.6.    Établir des structures décisionnelles au sein des organisations, comprenant la description des principes justifiant les décisions et un calendrier clair pour les processus décisionnels ?</v>
      </c>
      <c r="R140" s="535" t="str">
        <f t="shared" si="40"/>
        <v/>
      </c>
      <c r="S140" s="536" t="str">
        <f t="shared" si="43"/>
        <v/>
      </c>
      <c r="T140" s="536" t="str">
        <f t="shared" si="41"/>
        <v/>
      </c>
      <c r="U140" s="533" t="str">
        <f t="shared" si="44"/>
        <v/>
      </c>
      <c r="V140" s="535" t="str">
        <f t="array" ref="V140">IFERROR((IF(ROWS(V$133:V140)&gt;COUNTA(U:U),"",INDEX(U:U,SMALL(IF(U$133:U$148&lt;&gt;"",ROW(U$133:U$148)),ROWS(V$133:V140))))),"")</f>
        <v/>
      </c>
      <c r="W140" s="36" t="s">
        <v>20</v>
      </c>
    </row>
    <row r="141" spans="3:25" ht="45" hidden="1" customHeight="1" x14ac:dyDescent="0.25">
      <c r="C141" s="803" t="str">
        <f t="shared" si="42"/>
        <v>1.7.    Évaluer régulièrement l'efficacité des actions REDD+ en consultation avec les parties prenantes pour publier régulièrement les résultats de cette évaluation ?</v>
      </c>
      <c r="D141" s="804"/>
      <c r="E141" s="804"/>
      <c r="F141" s="804"/>
      <c r="G141" s="805"/>
      <c r="H141" s="811"/>
      <c r="I141" s="812"/>
      <c r="J141" s="813"/>
      <c r="K141" s="26"/>
      <c r="L141" s="26"/>
      <c r="N141" s="87"/>
      <c r="O141" s="387" t="s">
        <v>515</v>
      </c>
      <c r="P141" s="532">
        <v>8</v>
      </c>
      <c r="Q141" s="535" t="str">
        <f t="shared" si="39"/>
        <v>1.7.    Évaluer régulièrement l'efficacité des actions REDD+ en consultation avec les parties prenantes pour publier régulièrement les résultats de cette évaluation ?</v>
      </c>
      <c r="R141" s="535" t="str">
        <f t="shared" si="40"/>
        <v/>
      </c>
      <c r="S141" s="536" t="str">
        <f t="shared" si="43"/>
        <v/>
      </c>
      <c r="T141" s="536" t="str">
        <f t="shared" si="41"/>
        <v/>
      </c>
      <c r="U141" s="533" t="str">
        <f t="shared" si="44"/>
        <v/>
      </c>
      <c r="V141" s="535" t="str">
        <f t="array" ref="V141">IFERROR((IF(ROWS(V$133:V141)&gt;COUNTA(U:U),"",INDEX(U:U,SMALL(IF(U$133:U$148&lt;&gt;"",ROW(U$133:U$148)),ROWS(V$133:V141))))),"")</f>
        <v/>
      </c>
      <c r="W141" s="36" t="s">
        <v>20</v>
      </c>
    </row>
    <row r="142" spans="3:25" ht="30" hidden="1" customHeight="1" x14ac:dyDescent="0.25">
      <c r="C142" s="803" t="str">
        <f t="shared" ref="C142" si="46">O142</f>
        <v>1.8.    Inclure ou proposer des approches visant à garantir la responsabilité des organismes représentant les parties prenantes ?</v>
      </c>
      <c r="D142" s="804"/>
      <c r="E142" s="804"/>
      <c r="F142" s="804"/>
      <c r="G142" s="805"/>
      <c r="H142" s="811"/>
      <c r="I142" s="812"/>
      <c r="J142" s="813"/>
      <c r="K142" s="26"/>
      <c r="L142" s="26"/>
      <c r="N142" s="87"/>
      <c r="O142" s="387" t="s">
        <v>516</v>
      </c>
      <c r="P142" s="532">
        <v>9</v>
      </c>
      <c r="Q142" s="535" t="str">
        <f t="shared" si="39"/>
        <v>1.8.    Inclure ou proposer des approches visant à garantir la responsabilité des organismes représentant les parties prenantes ?</v>
      </c>
      <c r="R142" s="535" t="str">
        <f t="shared" si="40"/>
        <v/>
      </c>
      <c r="S142" s="536" t="str">
        <f t="shared" si="43"/>
        <v/>
      </c>
      <c r="T142" s="536" t="str">
        <f t="shared" si="41"/>
        <v/>
      </c>
      <c r="U142" s="533" t="str">
        <f t="shared" si="44"/>
        <v/>
      </c>
      <c r="V142" s="535" t="str">
        <f t="array" ref="V142">IFERROR((IF(ROWS(V$133:V142)&gt;COUNTA(U:U),"",INDEX(U:U,SMALL(IF(U$133:U$148&lt;&gt;"",ROW(U$133:U$148)),ROWS(V$133:V142))))),"")</f>
        <v/>
      </c>
      <c r="W142" s="36" t="s">
        <v>20</v>
      </c>
    </row>
    <row r="143" spans="3:25" ht="30" hidden="1" customHeight="1" x14ac:dyDescent="0.25">
      <c r="C143" s="803" t="str">
        <f t="shared" si="42"/>
        <v>1.9.    Empêcher, détecter et sanctionner les abus de pouvoir et la corruption lors de la mise en œuvre de la REDD+ ?</v>
      </c>
      <c r="D143" s="804"/>
      <c r="E143" s="804"/>
      <c r="F143" s="804"/>
      <c r="G143" s="805"/>
      <c r="H143" s="811"/>
      <c r="I143" s="812"/>
      <c r="J143" s="813"/>
      <c r="K143" s="26"/>
      <c r="L143" s="26"/>
      <c r="N143" s="87"/>
      <c r="O143" s="387" t="s">
        <v>517</v>
      </c>
      <c r="P143" s="532">
        <v>10</v>
      </c>
      <c r="Q143" s="535" t="str">
        <f t="shared" si="39"/>
        <v>1.9.    Empêcher, détecter et sanctionner les abus de pouvoir et la corruption lors de la mise en œuvre de la REDD+ ?</v>
      </c>
      <c r="R143" s="535" t="str">
        <f t="shared" si="40"/>
        <v/>
      </c>
      <c r="S143" s="536" t="str">
        <f t="shared" si="43"/>
        <v/>
      </c>
      <c r="T143" s="536" t="str">
        <f t="shared" si="41"/>
        <v/>
      </c>
      <c r="U143" s="533" t="str">
        <f t="shared" si="44"/>
        <v/>
      </c>
      <c r="V143" s="535" t="str">
        <f t="array" ref="V143">IFERROR((IF(ROWS(V$133:V143)&gt;COUNTA(U:U),"",INDEX(U:U,SMALL(IF(U$133:U$148&lt;&gt;"",ROW(U$133:U$148)),ROWS(V$133:V143))))),"")</f>
        <v/>
      </c>
      <c r="W143" s="36" t="s">
        <v>20</v>
      </c>
    </row>
    <row r="144" spans="3:25" ht="45" hidden="1" customHeight="1" thickBot="1" x14ac:dyDescent="0.3">
      <c r="C144" s="846" t="str">
        <f t="shared" si="42"/>
        <v>1.10.Promouvoir l’égalité des sexes et l’émancipation des femmes tout en cherchant à réduire les inégalités entre les sexes pour l’accès et le contrôle des ressources et des bénéfices du développement ?</v>
      </c>
      <c r="D144" s="847"/>
      <c r="E144" s="847"/>
      <c r="F144" s="847"/>
      <c r="G144" s="848"/>
      <c r="H144" s="832"/>
      <c r="I144" s="833"/>
      <c r="J144" s="834"/>
      <c r="K144" s="26"/>
      <c r="L144" s="26"/>
      <c r="N144" s="87"/>
      <c r="O144" s="387" t="s">
        <v>507</v>
      </c>
      <c r="P144" s="532">
        <v>11</v>
      </c>
      <c r="Q144" s="535" t="str">
        <f t="shared" si="39"/>
        <v>1.10.Promouvoir l’égalité des sexes et l’émancipation des femmes tout en cherchant à réduire les inégalités entre les sexes pour l’accès et le contrôle des ressources et des bénéfices du développement ?</v>
      </c>
      <c r="R144" s="535" t="str">
        <f t="shared" si="40"/>
        <v/>
      </c>
      <c r="S144" s="536" t="str">
        <f t="shared" si="43"/>
        <v/>
      </c>
      <c r="T144" s="536" t="str">
        <f t="shared" si="41"/>
        <v/>
      </c>
      <c r="U144" s="533" t="str">
        <f t="shared" si="44"/>
        <v/>
      </c>
      <c r="V144" s="535" t="str">
        <f t="array" ref="V144">IFERROR((IF(ROWS(V$133:V144)&gt;COUNTA(U:U),"",INDEX(U:U,SMALL(IF(U$133:U$148&lt;&gt;"",ROW(U$133:U$148)),ROWS(V$133:V144))))),"")</f>
        <v/>
      </c>
      <c r="W144" s="36" t="s">
        <v>20</v>
      </c>
    </row>
    <row r="145" spans="3:26" ht="45" hidden="1" customHeight="1" thickBot="1" x14ac:dyDescent="0.3">
      <c r="C145" s="797" t="str">
        <f>O145</f>
        <v>2.       Dans quelle mesure le niveau de transparence et de consultation a-t-il été approprié lors du développement et de la mise en œuvre de ces mesures, politiques, lois et réglementations ?</v>
      </c>
      <c r="D145" s="798"/>
      <c r="E145" s="798"/>
      <c r="F145" s="798"/>
      <c r="G145" s="799"/>
      <c r="H145" s="817"/>
      <c r="I145" s="818"/>
      <c r="J145" s="819"/>
      <c r="K145" s="26"/>
      <c r="L145" s="26"/>
      <c r="N145" s="87"/>
      <c r="O145" s="387" t="s">
        <v>518</v>
      </c>
      <c r="P145" s="532">
        <v>12</v>
      </c>
      <c r="Q145" s="535" t="str">
        <f t="shared" si="39"/>
        <v>2.       Dans quelle mesure le niveau de transparence et de consultation a-t-il été approprié lors du développement et de la mise en œuvre de ces mesures, politiques, lois et réglementations ?</v>
      </c>
      <c r="R145" s="535" t="str">
        <f t="shared" si="40"/>
        <v/>
      </c>
      <c r="S145" s="536" t="str">
        <f t="shared" si="43"/>
        <v/>
      </c>
      <c r="T145" s="536" t="str">
        <f t="shared" si="41"/>
        <v/>
      </c>
      <c r="U145" s="533" t="str">
        <f t="shared" si="44"/>
        <v/>
      </c>
      <c r="V145" s="535" t="str">
        <f t="array" ref="V145">IFERROR((IF(ROWS(V$133:V145)&gt;COUNTA(U:U),"",INDEX(U:U,SMALL(IF(U$133:U$148&lt;&gt;"",ROW(U$133:U$148)),ROWS(V$133:V145))))),"")</f>
        <v/>
      </c>
      <c r="W145" s="36" t="s">
        <v>20</v>
      </c>
    </row>
    <row r="146" spans="3:26" ht="30" hidden="1" customHeight="1" thickBot="1" x14ac:dyDescent="0.3">
      <c r="C146" s="849" t="str">
        <f t="shared" si="42"/>
        <v>3.       Quel est le degré d'accessibilité, de prévisibilité et d'équité de chacune de ces politiques ?</v>
      </c>
      <c r="D146" s="850"/>
      <c r="E146" s="850"/>
      <c r="F146" s="850"/>
      <c r="G146" s="850"/>
      <c r="H146" s="817"/>
      <c r="I146" s="818"/>
      <c r="J146" s="819"/>
      <c r="K146" s="26"/>
      <c r="L146" s="26"/>
      <c r="N146" s="87"/>
      <c r="O146" s="387" t="s">
        <v>519</v>
      </c>
      <c r="P146" s="532">
        <v>13</v>
      </c>
      <c r="Q146" s="535" t="str">
        <f t="shared" si="39"/>
        <v>3.       Quel est le degré d'accessibilité, de prévisibilité et d'équité de chacune de ces politiques ?</v>
      </c>
      <c r="R146" s="535" t="str">
        <f t="shared" si="40"/>
        <v/>
      </c>
      <c r="S146" s="536" t="str">
        <f t="shared" si="43"/>
        <v/>
      </c>
      <c r="T146" s="536" t="str">
        <f t="shared" si="41"/>
        <v/>
      </c>
      <c r="U146" s="533" t="str">
        <f t="shared" si="44"/>
        <v/>
      </c>
      <c r="V146" s="535" t="str">
        <f t="array" ref="V146">IFERROR((IF(ROWS(V$133:V146)&gt;COUNTA(U:U),"",INDEX(U:U,SMALL(IF(U$133:U$148&lt;&gt;"",ROW(U$133:U$148)),ROWS(V$133:V146))))),"")</f>
        <v/>
      </c>
      <c r="W146" s="36" t="s">
        <v>20</v>
      </c>
    </row>
    <row r="147" spans="3:26" ht="30" hidden="1" customHeight="1" thickBot="1" x14ac:dyDescent="0.3">
      <c r="C147" s="849" t="str">
        <f>O147</f>
        <v>4.       Les capacités pour mettre en œuvre ces politiques sont-elles envisagées de manière appropriée ?</v>
      </c>
      <c r="D147" s="850"/>
      <c r="E147" s="850"/>
      <c r="F147" s="850"/>
      <c r="G147" s="850"/>
      <c r="H147" s="817"/>
      <c r="I147" s="818"/>
      <c r="J147" s="819"/>
      <c r="K147" s="26"/>
      <c r="L147" s="26"/>
      <c r="N147" s="87"/>
      <c r="O147" s="387" t="s">
        <v>520</v>
      </c>
      <c r="P147" s="532">
        <v>14</v>
      </c>
      <c r="Q147" s="535" t="str">
        <f t="shared" si="39"/>
        <v>4.       Les capacités pour mettre en œuvre ces politiques sont-elles envisagées de manière appropriée ?</v>
      </c>
      <c r="R147" s="535" t="str">
        <f t="shared" si="40"/>
        <v/>
      </c>
      <c r="S147" s="536" t="str">
        <f t="shared" si="43"/>
        <v/>
      </c>
      <c r="T147" s="536" t="str">
        <f t="shared" si="41"/>
        <v/>
      </c>
      <c r="U147" s="533" t="str">
        <f t="shared" si="44"/>
        <v/>
      </c>
      <c r="V147" s="535" t="str">
        <f t="array" ref="V147">IFERROR((IF(ROWS(V$133:V147)&gt;COUNTA(U:U),"",INDEX(U:U,SMALL(IF(U$133:U$148&lt;&gt;"",ROW(U$133:U$148)),ROWS(V$133:V147))))),"")</f>
        <v/>
      </c>
      <c r="W147" s="36" t="s">
        <v>20</v>
      </c>
    </row>
    <row r="148" spans="3:26" ht="30" hidden="1" customHeight="1" thickBot="1" x14ac:dyDescent="0.3">
      <c r="C148" s="849" t="str">
        <f>O148</f>
        <v>5.       Des plans sont-ils en place pour contrôler leur mise en application efficace ?</v>
      </c>
      <c r="D148" s="850"/>
      <c r="E148" s="850"/>
      <c r="F148" s="850"/>
      <c r="G148" s="850"/>
      <c r="H148" s="817"/>
      <c r="I148" s="818"/>
      <c r="J148" s="819"/>
      <c r="K148" s="26"/>
      <c r="L148" s="26"/>
      <c r="N148" s="87"/>
      <c r="O148" s="387" t="s">
        <v>521</v>
      </c>
      <c r="P148" s="532">
        <v>15</v>
      </c>
      <c r="Q148" s="535" t="str">
        <f t="shared" si="39"/>
        <v>5.       Des plans sont-ils en place pour contrôler leur mise en application efficace ?</v>
      </c>
      <c r="R148" s="535" t="str">
        <f t="shared" si="40"/>
        <v/>
      </c>
      <c r="S148" s="536" t="str">
        <f t="shared" si="43"/>
        <v/>
      </c>
      <c r="T148" s="536" t="str">
        <f t="shared" si="41"/>
        <v/>
      </c>
      <c r="U148" s="533" t="str">
        <f t="shared" si="44"/>
        <v/>
      </c>
      <c r="V148" s="535" t="str">
        <f t="array" ref="V148">IFERROR((IF(ROWS(V$133:V148)&gt;COUNTA(U:U),"",INDEX(U:U,SMALL(IF(U$133:U$148&lt;&gt;"",ROW(U$133:U$148)),ROWS(V$133:V148))))),"")</f>
        <v/>
      </c>
      <c r="W148" s="36" t="s">
        <v>20</v>
      </c>
    </row>
    <row r="149" spans="3:26" ht="39.950000000000003" hidden="1" customHeight="1" x14ac:dyDescent="0.25">
      <c r="C149" s="295"/>
      <c r="D149" s="240"/>
      <c r="E149" s="240"/>
      <c r="F149" s="240"/>
      <c r="G149" s="240"/>
      <c r="H149" s="240"/>
      <c r="I149" s="240"/>
      <c r="J149" s="240"/>
      <c r="K149" s="240"/>
      <c r="L149" s="240"/>
      <c r="O149" s="559" t="str">
        <f>$O$58</f>
        <v>Cliquez sur l'icône « - » de gauche pour réduire la vue.</v>
      </c>
      <c r="T149" s="560"/>
      <c r="Z149" s="36"/>
    </row>
    <row r="150" spans="3:26" ht="15" hidden="1" customHeight="1" x14ac:dyDescent="0.25">
      <c r="C150" s="294"/>
      <c r="D150" s="130"/>
      <c r="E150" s="130"/>
      <c r="F150" s="130"/>
      <c r="G150" s="130"/>
      <c r="H150" s="130"/>
      <c r="I150" s="130"/>
      <c r="J150" s="130"/>
      <c r="K150" s="130"/>
      <c r="L150" s="130"/>
      <c r="O150" s="559" t="str">
        <f>$O$59</f>
        <v>Cliquez sur l'icône « + » de gauche pour agrandir la vue et répondre aux questions d'orientation.</v>
      </c>
    </row>
    <row r="151" spans="3:26" hidden="1" x14ac:dyDescent="0.25">
      <c r="C151" s="64"/>
      <c r="D151" s="64"/>
      <c r="E151" s="64"/>
      <c r="F151" s="64"/>
      <c r="G151" s="64"/>
      <c r="H151" s="64"/>
      <c r="I151" s="64"/>
      <c r="J151" s="64"/>
      <c r="K151" s="64"/>
      <c r="L151" s="64"/>
    </row>
    <row r="152" spans="3:26" hidden="1" x14ac:dyDescent="0.25">
      <c r="C152" s="159"/>
      <c r="D152" s="159"/>
      <c r="E152" s="159"/>
      <c r="F152" s="160"/>
      <c r="G152" s="160"/>
      <c r="H152" s="160"/>
      <c r="I152" s="160"/>
      <c r="J152" s="160"/>
      <c r="K152" s="160"/>
      <c r="L152" s="57"/>
      <c r="O152" s="470"/>
      <c r="P152" s="522"/>
      <c r="Q152" s="539"/>
      <c r="R152" s="539"/>
      <c r="S152" s="539"/>
      <c r="T152" s="539"/>
      <c r="U152" s="539"/>
      <c r="V152" s="539"/>
      <c r="W152" s="309"/>
      <c r="X152" s="325"/>
      <c r="Y152" s="34"/>
    </row>
    <row r="153" spans="3:26" ht="30" hidden="1" customHeight="1" x14ac:dyDescent="0.25">
      <c r="C153" s="791" t="str">
        <f>O153</f>
        <v>Tableau 3 :Politiques, lois ou règlementations (PLR) pertinentes pour la Garantie (b) - Gouvernance forestière transparente et efficace et souveraineté.</v>
      </c>
      <c r="D153" s="791"/>
      <c r="E153" s="791"/>
      <c r="F153" s="791"/>
      <c r="G153" s="791"/>
      <c r="H153" s="791"/>
      <c r="I153" s="791"/>
      <c r="J153" s="791"/>
      <c r="O153" s="540" t="str">
        <f>CONCATENATE($O$26,$P$26,$S$14)</f>
        <v>Tableau 3 :Politiques, lois ou règlementations (PLR) pertinentes pour la Garantie (b) - Gouvernance forestière transparente et efficace et souveraineté.</v>
      </c>
      <c r="P153" s="541"/>
      <c r="Y153" s="34"/>
    </row>
    <row r="154" spans="3:26" hidden="1" x14ac:dyDescent="0.25">
      <c r="L154"/>
    </row>
    <row r="155" spans="3:26" ht="72.75" hidden="1" customHeight="1" x14ac:dyDescent="0.25">
      <c r="O155" s="340">
        <v>0</v>
      </c>
    </row>
    <row r="156" spans="3:26" hidden="1" x14ac:dyDescent="0.25"/>
    <row r="157" spans="3:26" ht="48" hidden="1" customHeight="1" x14ac:dyDescent="0.25">
      <c r="C157" s="145"/>
      <c r="D157" s="146" t="str">
        <f t="shared" ref="D157:J157" si="47">P157</f>
        <v>Description</v>
      </c>
      <c r="E157" s="146" t="str">
        <f t="shared" si="47"/>
        <v>Qté.</v>
      </c>
      <c r="F157" s="603" t="str">
        <f t="shared" si="47"/>
        <v>PLR pertinentes pour le bénéfice</v>
      </c>
      <c r="G157" s="161" t="str">
        <f t="shared" si="47"/>
        <v>Comment le bénéfice est-il couvert par ces PLR ?</v>
      </c>
      <c r="H157" s="161" t="str">
        <f t="shared" si="47"/>
        <v>Ces PLR sont-elles mises en œuvre de manière efficace ?</v>
      </c>
      <c r="I157" s="161" t="str">
        <f t="shared" si="47"/>
        <v>PLR conflictuelles ?</v>
      </c>
      <c r="J157" s="161" t="str">
        <f t="shared" si="47"/>
        <v>Lacunes identifiées</v>
      </c>
      <c r="O157" s="561"/>
      <c r="P157" s="562" t="str">
        <f>P$66</f>
        <v>Description</v>
      </c>
      <c r="Q157" s="562" t="str">
        <f t="shared" ref="Q157:U157" si="48">Q$66</f>
        <v>Qté.</v>
      </c>
      <c r="R157" s="562" t="str">
        <f t="shared" si="48"/>
        <v>PLR pertinentes pour le bénéfice</v>
      </c>
      <c r="S157" s="562" t="str">
        <f t="shared" si="48"/>
        <v>Comment le bénéfice est-il couvert par ces PLR ?</v>
      </c>
      <c r="T157" s="562" t="str">
        <f t="shared" si="48"/>
        <v>Ces PLR sont-elles mises en œuvre de manière efficace ?</v>
      </c>
      <c r="U157" s="562" t="str">
        <f t="shared" si="48"/>
        <v>PLR conflictuelles ?</v>
      </c>
      <c r="V157" s="562" t="str">
        <f>V$66</f>
        <v>Lacunes identifiées</v>
      </c>
    </row>
    <row r="158" spans="3:26" ht="89.25" hidden="1" customHeight="1" x14ac:dyDescent="0.25">
      <c r="C158" s="235" t="str">
        <f>O158</f>
        <v>EXEMPLE</v>
      </c>
      <c r="D158" s="235" t="str">
        <f>P158</f>
        <v>Si le processus d’appel d’offres pour les concessions de plantation est conduit de manière transparente, il peut favoriser un contrôle plus facile en raison d’un plus petit nombre de concessions.</v>
      </c>
      <c r="E158" s="235">
        <f t="shared" ref="E158:I158" si="49">Q158</f>
        <v>1</v>
      </c>
      <c r="F158" s="235" t="str">
        <f t="shared" si="49"/>
        <v>Réglementations ministériels et systèmes d’attribution des concessions.</v>
      </c>
      <c r="G158" s="235" t="str">
        <f t="shared" si="49"/>
        <v>Couvre les concessions au niveau national, mais pas au niveau des provinces et des districts.</v>
      </c>
      <c r="H158" s="235" t="str">
        <f t="shared" si="49"/>
        <v>60% des usagers ont exprimé leur satisfaction lors d’un sondage.</v>
      </c>
      <c r="I158" s="235" t="str">
        <f t="shared" si="49"/>
        <v>Non.</v>
      </c>
      <c r="J158" s="235" t="str">
        <f>V158</f>
        <v>Les PLR pourraient être plus efficaces si les processus au niveau des provinces et des districts étaient intégrés au niveau national.</v>
      </c>
      <c r="O158" s="563" t="str">
        <f>$O$67</f>
        <v>EXEMPLE</v>
      </c>
      <c r="P158" s="564" t="s">
        <v>297</v>
      </c>
      <c r="Q158" s="564">
        <v>1</v>
      </c>
      <c r="R158" s="564" t="s">
        <v>522</v>
      </c>
      <c r="S158" s="564" t="s">
        <v>523</v>
      </c>
      <c r="T158" s="564" t="s">
        <v>524</v>
      </c>
      <c r="U158" s="564" t="s">
        <v>502</v>
      </c>
      <c r="V158" s="564" t="s">
        <v>525</v>
      </c>
    </row>
    <row r="159" spans="3:26" ht="24" hidden="1" x14ac:dyDescent="0.25">
      <c r="C159" s="217" t="str">
        <f>O159</f>
        <v>Bénéfices</v>
      </c>
      <c r="D159" s="575" t="s">
        <v>20</v>
      </c>
      <c r="E159" s="230"/>
      <c r="F159" s="230"/>
      <c r="G159" s="230"/>
      <c r="H159" s="230"/>
      <c r="I159" s="230"/>
      <c r="J159" s="230"/>
      <c r="O159" s="565" t="str">
        <f>$O$68</f>
        <v>Bénéfices</v>
      </c>
      <c r="P159" s="547" t="str">
        <f t="shared" ref="P159:P164" si="50">IF(D159=0,"",D159)</f>
        <v/>
      </c>
      <c r="Q159" s="547" t="str">
        <f t="shared" ref="Q159:Q169" si="51">IF(E159=0,"",E159)</f>
        <v/>
      </c>
      <c r="R159" s="547" t="str">
        <f t="shared" ref="R159:R169" si="52">IF(F159=0,"",F159)</f>
        <v/>
      </c>
      <c r="S159" s="547" t="str">
        <f t="shared" ref="S159:S169" si="53">IF(G159=0,"",G159)</f>
        <v/>
      </c>
      <c r="T159" s="547" t="str">
        <f t="shared" ref="T159:T169" si="54">IF(H159=0,"",H159)</f>
        <v/>
      </c>
      <c r="U159" s="547" t="str">
        <f t="shared" ref="U159:U169" si="55">IF(I159=0,"",I159)</f>
        <v/>
      </c>
      <c r="V159" s="547" t="str">
        <f t="shared" ref="V159:V170" si="56">IF(J159=0,"",J159)</f>
        <v/>
      </c>
    </row>
    <row r="160" spans="3:26" hidden="1" x14ac:dyDescent="0.25">
      <c r="C160" s="142"/>
      <c r="D160" s="575" t="s">
        <v>20</v>
      </c>
      <c r="E160" s="230"/>
      <c r="F160" s="230"/>
      <c r="G160" s="230"/>
      <c r="H160" s="230"/>
      <c r="I160" s="230"/>
      <c r="J160" s="230"/>
      <c r="O160" s="566"/>
      <c r="P160" s="547" t="str">
        <f t="shared" si="50"/>
        <v/>
      </c>
      <c r="Q160" s="547" t="str">
        <f t="shared" si="51"/>
        <v/>
      </c>
      <c r="R160" s="547" t="str">
        <f t="shared" si="52"/>
        <v/>
      </c>
      <c r="S160" s="547" t="str">
        <f t="shared" si="53"/>
        <v/>
      </c>
      <c r="T160" s="547" t="str">
        <f t="shared" si="54"/>
        <v/>
      </c>
      <c r="U160" s="547" t="str">
        <f t="shared" si="55"/>
        <v/>
      </c>
      <c r="V160" s="547" t="str">
        <f t="shared" si="56"/>
        <v/>
      </c>
    </row>
    <row r="161" spans="3:22" hidden="1" x14ac:dyDescent="0.25">
      <c r="C161" s="142"/>
      <c r="D161" s="575" t="s">
        <v>20</v>
      </c>
      <c r="E161" s="230"/>
      <c r="F161" s="230"/>
      <c r="G161" s="230"/>
      <c r="H161" s="230"/>
      <c r="I161" s="230"/>
      <c r="J161" s="230"/>
      <c r="O161" s="566"/>
      <c r="P161" s="547" t="str">
        <f t="shared" si="50"/>
        <v/>
      </c>
      <c r="Q161" s="547" t="str">
        <f t="shared" si="51"/>
        <v/>
      </c>
      <c r="R161" s="547" t="str">
        <f t="shared" si="52"/>
        <v/>
      </c>
      <c r="S161" s="547" t="str">
        <f t="shared" si="53"/>
        <v/>
      </c>
      <c r="T161" s="547" t="str">
        <f t="shared" si="54"/>
        <v/>
      </c>
      <c r="U161" s="547" t="str">
        <f t="shared" si="55"/>
        <v/>
      </c>
      <c r="V161" s="547" t="str">
        <f t="shared" si="56"/>
        <v/>
      </c>
    </row>
    <row r="162" spans="3:22" hidden="1" x14ac:dyDescent="0.25">
      <c r="C162" s="142"/>
      <c r="D162" s="575" t="s">
        <v>20</v>
      </c>
      <c r="E162" s="230"/>
      <c r="F162" s="230"/>
      <c r="G162" s="230"/>
      <c r="H162" s="230"/>
      <c r="I162" s="230"/>
      <c r="J162" s="230"/>
      <c r="O162" s="566"/>
      <c r="P162" s="547" t="str">
        <f t="shared" si="50"/>
        <v/>
      </c>
      <c r="Q162" s="547" t="str">
        <f t="shared" si="51"/>
        <v/>
      </c>
      <c r="R162" s="547" t="str">
        <f t="shared" si="52"/>
        <v/>
      </c>
      <c r="S162" s="547" t="str">
        <f t="shared" si="53"/>
        <v/>
      </c>
      <c r="T162" s="547" t="str">
        <f t="shared" si="54"/>
        <v/>
      </c>
      <c r="U162" s="547" t="str">
        <f t="shared" si="55"/>
        <v/>
      </c>
      <c r="V162" s="547" t="str">
        <f t="shared" si="56"/>
        <v/>
      </c>
    </row>
    <row r="163" spans="3:22" hidden="1" x14ac:dyDescent="0.25">
      <c r="C163" s="142"/>
      <c r="D163" s="575" t="s">
        <v>20</v>
      </c>
      <c r="E163" s="230"/>
      <c r="F163" s="230"/>
      <c r="G163" s="230"/>
      <c r="H163" s="230"/>
      <c r="I163" s="230"/>
      <c r="J163" s="230"/>
      <c r="O163" s="566"/>
      <c r="P163" s="547" t="str">
        <f t="shared" si="50"/>
        <v/>
      </c>
      <c r="Q163" s="547" t="str">
        <f t="shared" si="51"/>
        <v/>
      </c>
      <c r="R163" s="547" t="str">
        <f t="shared" si="52"/>
        <v/>
      </c>
      <c r="S163" s="547" t="str">
        <f t="shared" si="53"/>
        <v/>
      </c>
      <c r="T163" s="547" t="str">
        <f t="shared" si="54"/>
        <v/>
      </c>
      <c r="U163" s="547" t="str">
        <f t="shared" si="55"/>
        <v/>
      </c>
      <c r="V163" s="547" t="str">
        <f t="shared" si="56"/>
        <v/>
      </c>
    </row>
    <row r="164" spans="3:22" hidden="1" x14ac:dyDescent="0.25">
      <c r="C164" s="142"/>
      <c r="D164" s="575" t="s">
        <v>20</v>
      </c>
      <c r="E164" s="232"/>
      <c r="F164" s="230"/>
      <c r="G164" s="230"/>
      <c r="H164" s="230"/>
      <c r="I164" s="230"/>
      <c r="J164" s="230"/>
      <c r="O164" s="566"/>
      <c r="P164" s="547" t="str">
        <f t="shared" si="50"/>
        <v/>
      </c>
      <c r="Q164" s="547" t="str">
        <f t="shared" si="51"/>
        <v/>
      </c>
      <c r="R164" s="547" t="str">
        <f t="shared" si="52"/>
        <v/>
      </c>
      <c r="S164" s="547" t="str">
        <f t="shared" si="53"/>
        <v/>
      </c>
      <c r="T164" s="547" t="str">
        <f t="shared" si="54"/>
        <v/>
      </c>
      <c r="U164" s="547" t="str">
        <f t="shared" si="55"/>
        <v/>
      </c>
      <c r="V164" s="547" t="str">
        <f t="shared" si="56"/>
        <v/>
      </c>
    </row>
    <row r="165" spans="3:22" hidden="1" x14ac:dyDescent="0.25">
      <c r="C165" s="142"/>
      <c r="D165" s="575" t="s">
        <v>20</v>
      </c>
      <c r="E165" s="232"/>
      <c r="F165" s="230"/>
      <c r="G165" s="230"/>
      <c r="H165" s="230"/>
      <c r="I165" s="230"/>
      <c r="J165" s="230"/>
      <c r="O165" s="566"/>
      <c r="P165" s="547" t="str">
        <f t="shared" ref="P165:P170" si="57">IF(D165=0,"",D165)</f>
        <v/>
      </c>
      <c r="Q165" s="547" t="str">
        <f t="shared" si="51"/>
        <v/>
      </c>
      <c r="R165" s="547" t="str">
        <f t="shared" si="52"/>
        <v/>
      </c>
      <c r="S165" s="547" t="str">
        <f t="shared" si="53"/>
        <v/>
      </c>
      <c r="T165" s="547" t="str">
        <f t="shared" si="54"/>
        <v/>
      </c>
      <c r="U165" s="547" t="str">
        <f t="shared" si="55"/>
        <v/>
      </c>
      <c r="V165" s="547" t="str">
        <f t="shared" si="56"/>
        <v/>
      </c>
    </row>
    <row r="166" spans="3:22" hidden="1" x14ac:dyDescent="0.25">
      <c r="C166" s="142"/>
      <c r="D166" s="575" t="s">
        <v>20</v>
      </c>
      <c r="E166" s="232"/>
      <c r="F166" s="230"/>
      <c r="G166" s="230"/>
      <c r="H166" s="230"/>
      <c r="I166" s="230"/>
      <c r="J166" s="230"/>
      <c r="O166" s="566"/>
      <c r="P166" s="547" t="str">
        <f t="shared" si="57"/>
        <v/>
      </c>
      <c r="Q166" s="547" t="str">
        <f t="shared" si="51"/>
        <v/>
      </c>
      <c r="R166" s="547" t="str">
        <f t="shared" si="52"/>
        <v/>
      </c>
      <c r="S166" s="547" t="str">
        <f t="shared" si="53"/>
        <v/>
      </c>
      <c r="T166" s="547" t="str">
        <f t="shared" si="54"/>
        <v/>
      </c>
      <c r="U166" s="547" t="str">
        <f t="shared" si="55"/>
        <v/>
      </c>
      <c r="V166" s="547" t="str">
        <f t="shared" si="56"/>
        <v/>
      </c>
    </row>
    <row r="167" spans="3:22" hidden="1" x14ac:dyDescent="0.25">
      <c r="C167" s="142"/>
      <c r="D167" s="575" t="s">
        <v>20</v>
      </c>
      <c r="E167" s="232"/>
      <c r="F167" s="230"/>
      <c r="G167" s="230"/>
      <c r="H167" s="230"/>
      <c r="I167" s="230"/>
      <c r="J167" s="230"/>
      <c r="O167" s="566"/>
      <c r="P167" s="547" t="str">
        <f t="shared" si="57"/>
        <v/>
      </c>
      <c r="Q167" s="547" t="str">
        <f t="shared" si="51"/>
        <v/>
      </c>
      <c r="R167" s="547" t="str">
        <f t="shared" si="52"/>
        <v/>
      </c>
      <c r="S167" s="547" t="str">
        <f t="shared" si="53"/>
        <v/>
      </c>
      <c r="T167" s="547" t="str">
        <f t="shared" si="54"/>
        <v/>
      </c>
      <c r="U167" s="547" t="str">
        <f t="shared" si="55"/>
        <v/>
      </c>
      <c r="V167" s="547" t="str">
        <f t="shared" si="56"/>
        <v/>
      </c>
    </row>
    <row r="168" spans="3:22" hidden="1" x14ac:dyDescent="0.25">
      <c r="C168" s="142"/>
      <c r="D168" s="575" t="s">
        <v>20</v>
      </c>
      <c r="E168" s="232"/>
      <c r="F168" s="230"/>
      <c r="G168" s="230"/>
      <c r="H168" s="230"/>
      <c r="I168" s="230"/>
      <c r="J168" s="230"/>
      <c r="O168" s="566"/>
      <c r="P168" s="547" t="str">
        <f t="shared" si="57"/>
        <v/>
      </c>
      <c r="Q168" s="547" t="str">
        <f t="shared" si="51"/>
        <v/>
      </c>
      <c r="R168" s="547" t="str">
        <f t="shared" si="52"/>
        <v/>
      </c>
      <c r="S168" s="547" t="str">
        <f t="shared" si="53"/>
        <v/>
      </c>
      <c r="T168" s="547" t="str">
        <f t="shared" si="54"/>
        <v/>
      </c>
      <c r="U168" s="547" t="str">
        <f t="shared" si="55"/>
        <v/>
      </c>
      <c r="V168" s="547" t="str">
        <f t="shared" si="56"/>
        <v/>
      </c>
    </row>
    <row r="169" spans="3:22" hidden="1" x14ac:dyDescent="0.25">
      <c r="C169" s="142"/>
      <c r="D169" s="575" t="s">
        <v>20</v>
      </c>
      <c r="E169" s="232"/>
      <c r="F169" s="230"/>
      <c r="G169" s="230"/>
      <c r="H169" s="230"/>
      <c r="I169" s="230"/>
      <c r="J169" s="230"/>
      <c r="O169" s="566"/>
      <c r="P169" s="547" t="str">
        <f t="shared" si="57"/>
        <v/>
      </c>
      <c r="Q169" s="547" t="str">
        <f t="shared" si="51"/>
        <v/>
      </c>
      <c r="R169" s="547" t="str">
        <f t="shared" si="52"/>
        <v/>
      </c>
      <c r="S169" s="547" t="str">
        <f t="shared" si="53"/>
        <v/>
      </c>
      <c r="T169" s="547" t="str">
        <f t="shared" si="54"/>
        <v/>
      </c>
      <c r="U169" s="547" t="str">
        <f t="shared" si="55"/>
        <v/>
      </c>
      <c r="V169" s="547" t="str">
        <f t="shared" si="56"/>
        <v/>
      </c>
    </row>
    <row r="170" spans="3:22" hidden="1" x14ac:dyDescent="0.25">
      <c r="C170" s="144"/>
      <c r="D170" s="575" t="s">
        <v>20</v>
      </c>
      <c r="E170" s="232"/>
      <c r="F170" s="230"/>
      <c r="G170" s="230"/>
      <c r="H170" s="230"/>
      <c r="I170" s="230"/>
      <c r="J170" s="230"/>
      <c r="O170" s="567"/>
      <c r="P170" s="547" t="str">
        <f t="shared" si="57"/>
        <v/>
      </c>
      <c r="Q170" s="547" t="str">
        <f>IF(E170=0,"",E170)</f>
        <v/>
      </c>
      <c r="R170" s="547" t="str">
        <f>IF(F170=0,"",F170)</f>
        <v/>
      </c>
      <c r="S170" s="547" t="str">
        <f>IF(G170=0,"",G170)</f>
        <v/>
      </c>
      <c r="T170" s="547" t="str">
        <f>IF(H170=0,"",H170)</f>
        <v/>
      </c>
      <c r="U170" s="547" t="str">
        <f>IF(I170=0,"",I170)</f>
        <v/>
      </c>
      <c r="V170" s="547" t="str">
        <f t="shared" si="56"/>
        <v/>
      </c>
    </row>
    <row r="171" spans="3:22" ht="48" hidden="1" x14ac:dyDescent="0.25">
      <c r="C171" s="145"/>
      <c r="D171" s="146" t="str">
        <f t="shared" ref="D171:J171" si="58">P171</f>
        <v>Description</v>
      </c>
      <c r="E171" s="146" t="str">
        <f t="shared" si="58"/>
        <v>Qté.</v>
      </c>
      <c r="F171" s="161" t="str">
        <f t="shared" si="58"/>
        <v>Comment le risque est-il couvert par ces PLR ?</v>
      </c>
      <c r="G171" s="161" t="str">
        <f t="shared" si="58"/>
        <v>Comment le risque est-il couvert par ces PLR ?</v>
      </c>
      <c r="H171" s="161" t="str">
        <f t="shared" si="58"/>
        <v>Ces PLR sont-elles mises en œuvre de manière efficace ?</v>
      </c>
      <c r="I171" s="161" t="str">
        <f t="shared" si="58"/>
        <v>PLR conflictuelles ?</v>
      </c>
      <c r="J171" s="161" t="str">
        <f t="shared" si="58"/>
        <v>Lacunes identifiées</v>
      </c>
      <c r="O171" s="561"/>
      <c r="P171" s="562" t="str">
        <f t="shared" ref="P171:U171" si="59">P$77</f>
        <v>Description</v>
      </c>
      <c r="Q171" s="562" t="str">
        <f t="shared" si="59"/>
        <v>Qté.</v>
      </c>
      <c r="R171" s="562" t="str">
        <f t="shared" si="59"/>
        <v>Comment le risque est-il couvert par ces PLR ?</v>
      </c>
      <c r="S171" s="562" t="str">
        <f t="shared" si="59"/>
        <v>Comment le risque est-il couvert par ces PLR ?</v>
      </c>
      <c r="T171" s="562" t="str">
        <f t="shared" si="59"/>
        <v>Ces PLR sont-elles mises en œuvre de manière efficace ?</v>
      </c>
      <c r="U171" s="562" t="str">
        <f t="shared" si="59"/>
        <v>PLR conflictuelles ?</v>
      </c>
      <c r="V171" s="562" t="str">
        <f>V$77</f>
        <v>Lacunes identifiées</v>
      </c>
    </row>
    <row r="172" spans="3:22" ht="114.75" hidden="1" customHeight="1" x14ac:dyDescent="0.25">
      <c r="C172" s="235" t="str">
        <f>O172</f>
        <v>EXEMPLE</v>
      </c>
      <c r="D172" s="235" t="str">
        <f>P172</f>
        <v>Le manque de capacité pour appliquer les lois/réglementations existants peut conduire au renforcement des motivations à l’origine de la déforestation et avoir un effet négatif sur la confiance des acteurs dans le processus REDD+.</v>
      </c>
      <c r="E172" s="235">
        <f t="shared" ref="E172:I172" si="60">Q172</f>
        <v>1</v>
      </c>
      <c r="F172" s="235" t="str">
        <f t="shared" si="60"/>
        <v>Budget national ou étatique et formations pour faire appliquer la loi.</v>
      </c>
      <c r="G172" s="235" t="str">
        <f t="shared" si="60"/>
        <v>Inadéquat.</v>
      </c>
      <c r="H172" s="235" t="str">
        <f t="shared" si="60"/>
        <v>Faiblement.</v>
      </c>
      <c r="I172" s="235" t="str">
        <f t="shared" si="60"/>
        <v>Non.</v>
      </c>
      <c r="J172" s="235" t="str">
        <f>V172</f>
        <v>Besoin de plus de fonds pour accroître les ressources humaines  et améliorer les compétences.</v>
      </c>
      <c r="O172" s="563" t="str">
        <f>$O$78</f>
        <v>EXEMPLE</v>
      </c>
      <c r="P172" s="564" t="s">
        <v>299</v>
      </c>
      <c r="Q172" s="564">
        <v>1</v>
      </c>
      <c r="R172" s="564" t="s">
        <v>526</v>
      </c>
      <c r="S172" s="564" t="s">
        <v>527</v>
      </c>
      <c r="T172" s="564" t="s">
        <v>528</v>
      </c>
      <c r="U172" s="564" t="s">
        <v>502</v>
      </c>
      <c r="V172" s="564" t="s">
        <v>529</v>
      </c>
    </row>
    <row r="173" spans="3:22" hidden="1" x14ac:dyDescent="0.25">
      <c r="C173" s="217" t="str">
        <f>O173</f>
        <v>Risques</v>
      </c>
      <c r="D173" s="575" t="s">
        <v>20</v>
      </c>
      <c r="E173" s="230"/>
      <c r="F173" s="230"/>
      <c r="G173" s="230"/>
      <c r="H173" s="230"/>
      <c r="I173" s="230"/>
      <c r="J173" s="230"/>
      <c r="O173" s="565" t="str">
        <f>$O$79</f>
        <v>Risques</v>
      </c>
      <c r="P173" s="547" t="str">
        <f t="shared" ref="P173:P178" si="61">IF(D173=0,"",D173)</f>
        <v/>
      </c>
      <c r="Q173" s="547" t="str">
        <f t="shared" ref="Q173:Q178" si="62">IF(E173=0,"",E173)</f>
        <v/>
      </c>
      <c r="R173" s="547" t="str">
        <f t="shared" ref="R173:R178" si="63">IF(F173=0,"",F173)</f>
        <v/>
      </c>
      <c r="S173" s="547" t="str">
        <f t="shared" ref="S173:S178" si="64">IF(G173=0,"",G173)</f>
        <v/>
      </c>
      <c r="T173" s="547" t="str">
        <f t="shared" ref="T173:T178" si="65">IF(H173=0,"",H173)</f>
        <v/>
      </c>
      <c r="U173" s="547" t="str">
        <f t="shared" ref="U173:U178" si="66">IF(I173=0,"",I173)</f>
        <v/>
      </c>
      <c r="V173" s="547" t="str">
        <f t="shared" ref="V173:V187" si="67">IF(J173=0,"",J173)</f>
        <v/>
      </c>
    </row>
    <row r="174" spans="3:22" hidden="1" x14ac:dyDescent="0.25">
      <c r="C174" s="142"/>
      <c r="D174" s="575" t="s">
        <v>20</v>
      </c>
      <c r="E174" s="230"/>
      <c r="F174" s="230"/>
      <c r="G174" s="230"/>
      <c r="H174" s="230"/>
      <c r="I174" s="230"/>
      <c r="J174" s="230"/>
      <c r="O174" s="566"/>
      <c r="P174" s="547" t="str">
        <f t="shared" si="61"/>
        <v/>
      </c>
      <c r="Q174" s="547" t="str">
        <f t="shared" si="62"/>
        <v/>
      </c>
      <c r="R174" s="547" t="str">
        <f t="shared" si="63"/>
        <v/>
      </c>
      <c r="S174" s="547" t="str">
        <f t="shared" si="64"/>
        <v/>
      </c>
      <c r="T174" s="547" t="str">
        <f t="shared" si="65"/>
        <v/>
      </c>
      <c r="U174" s="547" t="str">
        <f t="shared" si="66"/>
        <v/>
      </c>
      <c r="V174" s="547" t="str">
        <f t="shared" si="67"/>
        <v/>
      </c>
    </row>
    <row r="175" spans="3:22" hidden="1" x14ac:dyDescent="0.25">
      <c r="C175" s="142"/>
      <c r="D175" s="575" t="s">
        <v>20</v>
      </c>
      <c r="E175" s="230"/>
      <c r="F175" s="230"/>
      <c r="G175" s="230"/>
      <c r="H175" s="230"/>
      <c r="I175" s="230"/>
      <c r="J175" s="230"/>
      <c r="O175" s="566"/>
      <c r="P175" s="547" t="str">
        <f t="shared" si="61"/>
        <v/>
      </c>
      <c r="Q175" s="547" t="str">
        <f t="shared" si="62"/>
        <v/>
      </c>
      <c r="R175" s="547" t="str">
        <f t="shared" si="63"/>
        <v/>
      </c>
      <c r="S175" s="547" t="str">
        <f t="shared" si="64"/>
        <v/>
      </c>
      <c r="T175" s="547" t="str">
        <f t="shared" si="65"/>
        <v/>
      </c>
      <c r="U175" s="547" t="str">
        <f t="shared" si="66"/>
        <v/>
      </c>
      <c r="V175" s="547" t="str">
        <f t="shared" si="67"/>
        <v/>
      </c>
    </row>
    <row r="176" spans="3:22" hidden="1" x14ac:dyDescent="0.25">
      <c r="C176" s="142"/>
      <c r="D176" s="575" t="s">
        <v>20</v>
      </c>
      <c r="E176" s="230"/>
      <c r="F176" s="230"/>
      <c r="G176" s="230"/>
      <c r="H176" s="230"/>
      <c r="I176" s="230"/>
      <c r="J176" s="230"/>
      <c r="O176" s="566"/>
      <c r="P176" s="547" t="str">
        <f t="shared" si="61"/>
        <v/>
      </c>
      <c r="Q176" s="547" t="str">
        <f t="shared" si="62"/>
        <v/>
      </c>
      <c r="R176" s="547" t="str">
        <f t="shared" si="63"/>
        <v/>
      </c>
      <c r="S176" s="547" t="str">
        <f t="shared" si="64"/>
        <v/>
      </c>
      <c r="T176" s="547" t="str">
        <f t="shared" si="65"/>
        <v/>
      </c>
      <c r="U176" s="547" t="str">
        <f t="shared" si="66"/>
        <v/>
      </c>
      <c r="V176" s="547" t="str">
        <f t="shared" si="67"/>
        <v/>
      </c>
    </row>
    <row r="177" spans="3:22" hidden="1" x14ac:dyDescent="0.25">
      <c r="C177" s="142"/>
      <c r="D177" s="575" t="s">
        <v>20</v>
      </c>
      <c r="E177" s="230"/>
      <c r="F177" s="230"/>
      <c r="G177" s="230"/>
      <c r="H177" s="230"/>
      <c r="I177" s="230"/>
      <c r="J177" s="230"/>
      <c r="O177" s="566"/>
      <c r="P177" s="547" t="str">
        <f t="shared" si="61"/>
        <v/>
      </c>
      <c r="Q177" s="547" t="str">
        <f t="shared" si="62"/>
        <v/>
      </c>
      <c r="R177" s="547" t="str">
        <f t="shared" si="63"/>
        <v/>
      </c>
      <c r="S177" s="547" t="str">
        <f t="shared" si="64"/>
        <v/>
      </c>
      <c r="T177" s="547" t="str">
        <f t="shared" si="65"/>
        <v/>
      </c>
      <c r="U177" s="547" t="str">
        <f t="shared" si="66"/>
        <v/>
      </c>
      <c r="V177" s="547" t="str">
        <f t="shared" si="67"/>
        <v/>
      </c>
    </row>
    <row r="178" spans="3:22" hidden="1" x14ac:dyDescent="0.25">
      <c r="C178" s="142"/>
      <c r="D178" s="575" t="s">
        <v>20</v>
      </c>
      <c r="E178" s="230"/>
      <c r="F178" s="230"/>
      <c r="G178" s="230"/>
      <c r="H178" s="230"/>
      <c r="I178" s="230"/>
      <c r="J178" s="230"/>
      <c r="O178" s="566"/>
      <c r="P178" s="547" t="str">
        <f t="shared" si="61"/>
        <v/>
      </c>
      <c r="Q178" s="547" t="str">
        <f t="shared" si="62"/>
        <v/>
      </c>
      <c r="R178" s="547" t="str">
        <f t="shared" si="63"/>
        <v/>
      </c>
      <c r="S178" s="547" t="str">
        <f t="shared" si="64"/>
        <v/>
      </c>
      <c r="T178" s="547" t="str">
        <f t="shared" si="65"/>
        <v/>
      </c>
      <c r="U178" s="547" t="str">
        <f t="shared" si="66"/>
        <v/>
      </c>
      <c r="V178" s="547" t="str">
        <f t="shared" si="67"/>
        <v/>
      </c>
    </row>
    <row r="179" spans="3:22" hidden="1" x14ac:dyDescent="0.25">
      <c r="C179" s="142"/>
      <c r="D179" s="575" t="s">
        <v>20</v>
      </c>
      <c r="E179" s="230"/>
      <c r="F179" s="230"/>
      <c r="G179" s="230"/>
      <c r="H179" s="230"/>
      <c r="I179" s="230"/>
      <c r="J179" s="230"/>
      <c r="O179" s="566"/>
      <c r="P179" s="547" t="str">
        <f t="shared" ref="P179:U179" si="68">IF(D179=0,"",D179)</f>
        <v/>
      </c>
      <c r="Q179" s="547" t="str">
        <f t="shared" si="68"/>
        <v/>
      </c>
      <c r="R179" s="547" t="str">
        <f t="shared" si="68"/>
        <v/>
      </c>
      <c r="S179" s="547" t="str">
        <f t="shared" si="68"/>
        <v/>
      </c>
      <c r="T179" s="547" t="str">
        <f t="shared" si="68"/>
        <v/>
      </c>
      <c r="U179" s="547" t="str">
        <f t="shared" si="68"/>
        <v/>
      </c>
      <c r="V179" s="547" t="str">
        <f t="shared" si="67"/>
        <v/>
      </c>
    </row>
    <row r="180" spans="3:22" hidden="1" x14ac:dyDescent="0.25">
      <c r="C180" s="142"/>
      <c r="D180" s="575" t="s">
        <v>20</v>
      </c>
      <c r="E180" s="230"/>
      <c r="F180" s="230"/>
      <c r="G180" s="230"/>
      <c r="H180" s="230"/>
      <c r="I180" s="230"/>
      <c r="J180" s="230"/>
      <c r="O180" s="566"/>
      <c r="P180" s="547" t="str">
        <f t="shared" ref="P180:P186" si="69">IF(D180=0,"",D180)</f>
        <v/>
      </c>
      <c r="Q180" s="547" t="str">
        <f t="shared" ref="Q180:Q185" si="70">IF(E180=0,"",E180)</f>
        <v/>
      </c>
      <c r="R180" s="547" t="str">
        <f t="shared" ref="R180:R185" si="71">IF(F180=0,"",F180)</f>
        <v/>
      </c>
      <c r="S180" s="547" t="str">
        <f t="shared" ref="S180:S185" si="72">IF(G180=0,"",G180)</f>
        <v/>
      </c>
      <c r="T180" s="547" t="str">
        <f t="shared" ref="T180:T185" si="73">IF(H180=0,"",H180)</f>
        <v/>
      </c>
      <c r="U180" s="547" t="str">
        <f t="shared" ref="U180:U185" si="74">IF(I180=0,"",I180)</f>
        <v/>
      </c>
      <c r="V180" s="547" t="str">
        <f t="shared" si="67"/>
        <v/>
      </c>
    </row>
    <row r="181" spans="3:22" hidden="1" x14ac:dyDescent="0.25">
      <c r="C181" s="142"/>
      <c r="D181" s="575" t="s">
        <v>20</v>
      </c>
      <c r="E181" s="230"/>
      <c r="F181" s="230"/>
      <c r="G181" s="230"/>
      <c r="H181" s="230"/>
      <c r="I181" s="230"/>
      <c r="J181" s="230"/>
      <c r="O181" s="566"/>
      <c r="P181" s="547" t="str">
        <f t="shared" si="69"/>
        <v/>
      </c>
      <c r="Q181" s="547" t="str">
        <f t="shared" si="70"/>
        <v/>
      </c>
      <c r="R181" s="547" t="str">
        <f t="shared" si="71"/>
        <v/>
      </c>
      <c r="S181" s="547" t="str">
        <f t="shared" si="72"/>
        <v/>
      </c>
      <c r="T181" s="547" t="str">
        <f t="shared" si="73"/>
        <v/>
      </c>
      <c r="U181" s="547" t="str">
        <f t="shared" si="74"/>
        <v/>
      </c>
      <c r="V181" s="547" t="str">
        <f t="shared" si="67"/>
        <v/>
      </c>
    </row>
    <row r="182" spans="3:22" hidden="1" x14ac:dyDescent="0.25">
      <c r="C182" s="142"/>
      <c r="D182" s="575" t="s">
        <v>20</v>
      </c>
      <c r="E182" s="230"/>
      <c r="F182" s="230"/>
      <c r="G182" s="230"/>
      <c r="H182" s="230"/>
      <c r="I182" s="230"/>
      <c r="J182" s="230"/>
      <c r="O182" s="566"/>
      <c r="P182" s="547" t="str">
        <f t="shared" si="69"/>
        <v/>
      </c>
      <c r="Q182" s="547" t="str">
        <f t="shared" si="70"/>
        <v/>
      </c>
      <c r="R182" s="547" t="str">
        <f t="shared" si="71"/>
        <v/>
      </c>
      <c r="S182" s="547" t="str">
        <f t="shared" si="72"/>
        <v/>
      </c>
      <c r="T182" s="547" t="str">
        <f t="shared" si="73"/>
        <v/>
      </c>
      <c r="U182" s="547" t="str">
        <f t="shared" si="74"/>
        <v/>
      </c>
      <c r="V182" s="547" t="str">
        <f t="shared" si="67"/>
        <v/>
      </c>
    </row>
    <row r="183" spans="3:22" hidden="1" x14ac:dyDescent="0.25">
      <c r="C183" s="142"/>
      <c r="D183" s="575" t="s">
        <v>20</v>
      </c>
      <c r="E183" s="230"/>
      <c r="F183" s="230"/>
      <c r="G183" s="230"/>
      <c r="H183" s="230"/>
      <c r="I183" s="230"/>
      <c r="J183" s="230"/>
      <c r="O183" s="566"/>
      <c r="P183" s="547" t="str">
        <f t="shared" si="69"/>
        <v/>
      </c>
      <c r="Q183" s="547" t="str">
        <f t="shared" si="70"/>
        <v/>
      </c>
      <c r="R183" s="547" t="str">
        <f t="shared" si="71"/>
        <v/>
      </c>
      <c r="S183" s="547" t="str">
        <f t="shared" si="72"/>
        <v/>
      </c>
      <c r="T183" s="547" t="str">
        <f t="shared" si="73"/>
        <v/>
      </c>
      <c r="U183" s="547" t="str">
        <f t="shared" si="74"/>
        <v/>
      </c>
      <c r="V183" s="547" t="str">
        <f t="shared" si="67"/>
        <v/>
      </c>
    </row>
    <row r="184" spans="3:22" hidden="1" x14ac:dyDescent="0.25">
      <c r="C184" s="142"/>
      <c r="D184" s="575" t="s">
        <v>20</v>
      </c>
      <c r="E184" s="230"/>
      <c r="F184" s="230"/>
      <c r="G184" s="230"/>
      <c r="H184" s="230"/>
      <c r="I184" s="230"/>
      <c r="J184" s="230"/>
      <c r="O184" s="566"/>
      <c r="P184" s="547" t="str">
        <f t="shared" si="69"/>
        <v/>
      </c>
      <c r="Q184" s="547" t="str">
        <f t="shared" si="70"/>
        <v/>
      </c>
      <c r="R184" s="547" t="str">
        <f t="shared" si="71"/>
        <v/>
      </c>
      <c r="S184" s="547" t="str">
        <f t="shared" si="72"/>
        <v/>
      </c>
      <c r="T184" s="547" t="str">
        <f t="shared" si="73"/>
        <v/>
      </c>
      <c r="U184" s="547" t="str">
        <f t="shared" si="74"/>
        <v/>
      </c>
      <c r="V184" s="547" t="str">
        <f t="shared" si="67"/>
        <v/>
      </c>
    </row>
    <row r="185" spans="3:22" hidden="1" x14ac:dyDescent="0.25">
      <c r="C185" s="142"/>
      <c r="D185" s="575" t="s">
        <v>20</v>
      </c>
      <c r="E185" s="230"/>
      <c r="F185" s="230"/>
      <c r="G185" s="230"/>
      <c r="H185" s="230"/>
      <c r="I185" s="230"/>
      <c r="J185" s="230"/>
      <c r="O185" s="566"/>
      <c r="P185" s="547" t="str">
        <f t="shared" si="69"/>
        <v/>
      </c>
      <c r="Q185" s="547" t="str">
        <f t="shared" si="70"/>
        <v/>
      </c>
      <c r="R185" s="547" t="str">
        <f t="shared" si="71"/>
        <v/>
      </c>
      <c r="S185" s="547" t="str">
        <f t="shared" si="72"/>
        <v/>
      </c>
      <c r="T185" s="547" t="str">
        <f t="shared" si="73"/>
        <v/>
      </c>
      <c r="U185" s="547" t="str">
        <f t="shared" si="74"/>
        <v/>
      </c>
      <c r="V185" s="547" t="str">
        <f t="shared" si="67"/>
        <v/>
      </c>
    </row>
    <row r="186" spans="3:22" hidden="1" x14ac:dyDescent="0.25">
      <c r="C186" s="142"/>
      <c r="D186" s="575" t="s">
        <v>20</v>
      </c>
      <c r="E186" s="230"/>
      <c r="F186" s="230"/>
      <c r="G186" s="230"/>
      <c r="H186" s="230"/>
      <c r="I186" s="230"/>
      <c r="J186" s="230"/>
      <c r="O186" s="566"/>
      <c r="P186" s="547" t="str">
        <f t="shared" si="69"/>
        <v/>
      </c>
      <c r="Q186" s="547" t="str">
        <f t="shared" ref="Q186:U186" si="75">IF(E186=0,"",E186)</f>
        <v/>
      </c>
      <c r="R186" s="547" t="str">
        <f t="shared" si="75"/>
        <v/>
      </c>
      <c r="S186" s="547" t="str">
        <f t="shared" si="75"/>
        <v/>
      </c>
      <c r="T186" s="547" t="str">
        <f t="shared" si="75"/>
        <v/>
      </c>
      <c r="U186" s="547" t="str">
        <f t="shared" si="75"/>
        <v/>
      </c>
      <c r="V186" s="547" t="str">
        <f t="shared" si="67"/>
        <v/>
      </c>
    </row>
    <row r="187" spans="3:22" ht="15.75" hidden="1" thickBot="1" x14ac:dyDescent="0.3">
      <c r="C187" s="218"/>
      <c r="D187" s="575" t="s">
        <v>20</v>
      </c>
      <c r="E187" s="230"/>
      <c r="F187" s="230"/>
      <c r="G187" s="230"/>
      <c r="H187" s="230"/>
      <c r="I187" s="230"/>
      <c r="J187" s="230"/>
      <c r="O187" s="567"/>
      <c r="P187" s="547" t="str">
        <f t="shared" ref="P187" si="76">IF(D187=0,"",D187)</f>
        <v/>
      </c>
      <c r="Q187" s="547" t="str">
        <f t="shared" ref="Q187" si="77">IF(E187=0,"",E187)</f>
        <v/>
      </c>
      <c r="R187" s="547" t="str">
        <f t="shared" ref="R187" si="78">IF(F187=0,"",F187)</f>
        <v/>
      </c>
      <c r="S187" s="547" t="str">
        <f t="shared" ref="S187" si="79">IF(G187=0,"",G187)</f>
        <v/>
      </c>
      <c r="T187" s="547" t="str">
        <f t="shared" ref="T187" si="80">IF(H187=0,"",H187)</f>
        <v/>
      </c>
      <c r="U187" s="547" t="str">
        <f t="shared" ref="U187" si="81">IF(I187=0,"",I187)</f>
        <v/>
      </c>
      <c r="V187" s="547" t="str">
        <f t="shared" si="67"/>
        <v/>
      </c>
    </row>
    <row r="188" spans="3:22" ht="99.95" hidden="1" customHeight="1" thickTop="1" x14ac:dyDescent="0.25">
      <c r="C188" s="793" t="str">
        <f>O188</f>
        <v>Couverture globale des PLR / lacunes de la garantie :</v>
      </c>
      <c r="D188" s="794"/>
      <c r="E188" s="794"/>
      <c r="F188" s="795"/>
      <c r="G188" s="795"/>
      <c r="H188" s="795"/>
      <c r="I188" s="795"/>
      <c r="J188" s="796"/>
      <c r="O188" s="851" t="str">
        <f>$O$89</f>
        <v>Couverture globale des PLR / lacunes de la garantie :</v>
      </c>
      <c r="P188" s="852"/>
      <c r="Q188" s="879" t="str">
        <f>IF(F188=0," ",F188)</f>
        <v xml:space="preserve"> </v>
      </c>
      <c r="R188" s="880"/>
      <c r="S188" s="880"/>
      <c r="T188" s="880"/>
      <c r="U188" s="880"/>
      <c r="V188" s="880"/>
    </row>
    <row r="189" spans="3:22" hidden="1" x14ac:dyDescent="0.25"/>
    <row r="190" spans="3:22" ht="39.75" hidden="1" customHeight="1" x14ac:dyDescent="0.25"/>
    <row r="191" spans="3:22" hidden="1" x14ac:dyDescent="0.25"/>
    <row r="192" spans="3:22" hidden="1" x14ac:dyDescent="0.25">
      <c r="P192" s="568" t="str">
        <f>P$93</f>
        <v>From Module 2</v>
      </c>
      <c r="Q192" s="568" t="str">
        <f>Q$93</f>
        <v>From Module 2</v>
      </c>
    </row>
    <row r="193" spans="3:25" hidden="1" x14ac:dyDescent="0.25">
      <c r="C193" s="58"/>
      <c r="D193" s="58"/>
      <c r="E193" s="58"/>
      <c r="F193" s="59"/>
      <c r="G193" s="59"/>
      <c r="H193" s="59"/>
      <c r="I193" s="59"/>
      <c r="J193" s="59"/>
      <c r="O193" s="552"/>
      <c r="P193" s="441" t="str">
        <f>P$94</f>
        <v>All Bénéfices</v>
      </c>
      <c r="Q193" s="441" t="str">
        <f>Q$94</f>
        <v>Potential Prioritized Bénéfices</v>
      </c>
      <c r="S193" s="554"/>
      <c r="T193" s="554"/>
      <c r="U193" s="554"/>
      <c r="V193" s="554"/>
      <c r="W193" s="59"/>
      <c r="X193" s="59"/>
    </row>
    <row r="194" spans="3:25" hidden="1" x14ac:dyDescent="0.25">
      <c r="C194" s="67"/>
      <c r="D194" s="67"/>
      <c r="E194" s="67"/>
      <c r="L194"/>
      <c r="O194" s="53">
        <f t="shared" ref="O194:O205" si="82">O193+1</f>
        <v>1</v>
      </c>
      <c r="P194" s="555" t="str">
        <f>'Module 2'!$AM178</f>
        <v/>
      </c>
      <c r="Q194" s="555" t="str">
        <f>'Module 2'!$AV178</f>
        <v/>
      </c>
    </row>
    <row r="195" spans="3:25" s="48" customFormat="1" hidden="1" x14ac:dyDescent="0.25">
      <c r="O195" s="53">
        <f t="shared" si="82"/>
        <v>2</v>
      </c>
      <c r="P195" s="555" t="str">
        <f>'Module 2'!$AM179</f>
        <v/>
      </c>
      <c r="Q195" s="555" t="str">
        <f>'Module 2'!$AV179</f>
        <v/>
      </c>
      <c r="R195" s="52"/>
      <c r="S195" s="52"/>
      <c r="T195" s="52"/>
      <c r="U195" s="52"/>
      <c r="V195" s="52"/>
      <c r="W195"/>
      <c r="X195" s="112"/>
      <c r="Y195"/>
    </row>
    <row r="196" spans="3:25" s="48" customFormat="1" hidden="1" x14ac:dyDescent="0.25">
      <c r="I196" s="49"/>
      <c r="J196" s="49"/>
      <c r="O196" s="53">
        <f t="shared" si="82"/>
        <v>3</v>
      </c>
      <c r="P196" s="555" t="str">
        <f>'Module 2'!$AM180</f>
        <v/>
      </c>
      <c r="Q196" s="555" t="str">
        <f>'Module 2'!$AV180</f>
        <v/>
      </c>
      <c r="R196" s="52"/>
      <c r="S196" s="52"/>
      <c r="T196" s="52"/>
      <c r="U196" s="52"/>
      <c r="V196" s="52"/>
      <c r="W196"/>
      <c r="X196" s="112"/>
      <c r="Y196"/>
    </row>
    <row r="197" spans="3:25" s="48" customFormat="1" hidden="1" x14ac:dyDescent="0.25">
      <c r="O197" s="53">
        <f t="shared" si="82"/>
        <v>4</v>
      </c>
      <c r="P197" s="555" t="str">
        <f>'Module 2'!$AM181</f>
        <v/>
      </c>
      <c r="Q197" s="555" t="str">
        <f>'Module 2'!$AV181</f>
        <v/>
      </c>
      <c r="R197" s="52"/>
      <c r="S197" s="52"/>
      <c r="T197" s="52"/>
      <c r="U197" s="52"/>
      <c r="V197" s="52"/>
      <c r="W197"/>
      <c r="X197" s="112"/>
      <c r="Y197"/>
    </row>
    <row r="198" spans="3:25" hidden="1" x14ac:dyDescent="0.25">
      <c r="N198" s="48"/>
      <c r="O198" s="53">
        <f t="shared" si="82"/>
        <v>5</v>
      </c>
      <c r="P198" s="555" t="str">
        <f>'Module 2'!$AM182</f>
        <v/>
      </c>
      <c r="Q198" s="555" t="str">
        <f>'Module 2'!$AV182</f>
        <v/>
      </c>
    </row>
    <row r="199" spans="3:25" hidden="1" x14ac:dyDescent="0.25">
      <c r="C199" s="67"/>
      <c r="D199" s="67"/>
      <c r="E199" s="67"/>
      <c r="N199" s="48"/>
      <c r="O199" s="53">
        <f t="shared" si="82"/>
        <v>6</v>
      </c>
      <c r="P199" s="555" t="str">
        <f>'Module 2'!$AM183</f>
        <v/>
      </c>
      <c r="Q199" s="555" t="str">
        <f>'Module 2'!$AV183</f>
        <v/>
      </c>
    </row>
    <row r="200" spans="3:25" hidden="1" x14ac:dyDescent="0.25">
      <c r="C200" s="67"/>
      <c r="D200" s="67"/>
      <c r="E200" s="67"/>
      <c r="N200" s="48"/>
      <c r="O200" s="53">
        <f t="shared" si="82"/>
        <v>7</v>
      </c>
      <c r="P200" s="555" t="str">
        <f>'Module 2'!$AM184</f>
        <v/>
      </c>
      <c r="Q200" s="555" t="str">
        <f>'Module 2'!$AV184</f>
        <v/>
      </c>
    </row>
    <row r="201" spans="3:25" hidden="1" x14ac:dyDescent="0.25">
      <c r="C201" s="67"/>
      <c r="D201" s="67"/>
      <c r="E201" s="67"/>
      <c r="N201" s="48"/>
      <c r="O201" s="53">
        <f t="shared" si="82"/>
        <v>8</v>
      </c>
      <c r="P201" s="555" t="str">
        <f>'Module 2'!$AM185</f>
        <v/>
      </c>
      <c r="Q201" s="555" t="str">
        <f>'Module 2'!$AV185</f>
        <v/>
      </c>
    </row>
    <row r="202" spans="3:25" hidden="1" x14ac:dyDescent="0.25">
      <c r="C202" s="67"/>
      <c r="D202" s="67"/>
      <c r="E202" s="67"/>
      <c r="N202" s="48"/>
      <c r="O202" s="53">
        <f t="shared" si="82"/>
        <v>9</v>
      </c>
      <c r="P202" s="555" t="str">
        <f>'Module 2'!$AM186</f>
        <v/>
      </c>
      <c r="Q202" s="555" t="str">
        <f>'Module 2'!$AV186</f>
        <v/>
      </c>
    </row>
    <row r="203" spans="3:25" hidden="1" x14ac:dyDescent="0.25">
      <c r="C203" s="67"/>
      <c r="D203" s="67"/>
      <c r="E203" s="67"/>
      <c r="N203" s="48"/>
      <c r="O203" s="53">
        <f t="shared" si="82"/>
        <v>10</v>
      </c>
      <c r="P203" s="555" t="str">
        <f>'Module 2'!$AM187</f>
        <v/>
      </c>
      <c r="Q203" s="555" t="str">
        <f>'Module 2'!$AV187</f>
        <v/>
      </c>
    </row>
    <row r="204" spans="3:25" hidden="1" x14ac:dyDescent="0.25">
      <c r="C204" s="67"/>
      <c r="D204" s="67"/>
      <c r="E204" s="67"/>
      <c r="N204" s="48"/>
      <c r="O204" s="53">
        <f t="shared" si="82"/>
        <v>11</v>
      </c>
      <c r="P204" s="555" t="str">
        <f>'Module 2'!$AM188</f>
        <v/>
      </c>
      <c r="Q204" s="555" t="str">
        <f>'Module 2'!$AV188</f>
        <v/>
      </c>
    </row>
    <row r="205" spans="3:25" hidden="1" x14ac:dyDescent="0.25">
      <c r="C205" s="67"/>
      <c r="D205" s="67"/>
      <c r="E205" s="67"/>
      <c r="N205" s="48"/>
      <c r="O205" s="53">
        <f t="shared" si="82"/>
        <v>12</v>
      </c>
      <c r="P205" s="555" t="str">
        <f>'Module 2'!$AM189</f>
        <v/>
      </c>
      <c r="Q205" s="555" t="str">
        <f>'Module 2'!$AV189</f>
        <v/>
      </c>
    </row>
    <row r="206" spans="3:25" hidden="1" x14ac:dyDescent="0.25">
      <c r="C206" s="48"/>
      <c r="D206" s="48"/>
      <c r="E206" s="48"/>
      <c r="F206" s="48"/>
      <c r="G206" s="48"/>
      <c r="H206" s="48"/>
      <c r="M206" s="105"/>
      <c r="N206" s="48"/>
      <c r="O206" s="53"/>
      <c r="P206" s="568" t="str">
        <f>P$104</f>
        <v>From Module 2</v>
      </c>
      <c r="Q206" s="568" t="str">
        <f>Q$104</f>
        <v>From Module 2</v>
      </c>
    </row>
    <row r="207" spans="3:25" hidden="1" x14ac:dyDescent="0.25">
      <c r="C207" s="48"/>
      <c r="D207" s="48"/>
      <c r="E207" s="48"/>
      <c r="F207" s="48"/>
      <c r="G207" s="48"/>
      <c r="H207" s="48"/>
      <c r="I207" s="48"/>
      <c r="J207" s="36"/>
      <c r="N207" s="48"/>
      <c r="O207" s="53"/>
      <c r="P207" s="441" t="str">
        <f>P$105</f>
        <v>All Risques</v>
      </c>
      <c r="Q207" s="441" t="str">
        <f>Q$105</f>
        <v>Potential Prioritized Risques</v>
      </c>
    </row>
    <row r="208" spans="3:25" hidden="1" x14ac:dyDescent="0.25">
      <c r="C208" s="48"/>
      <c r="D208" s="48"/>
      <c r="E208" s="48"/>
      <c r="F208" s="48"/>
      <c r="G208" s="48"/>
      <c r="H208" s="48"/>
      <c r="N208" s="48"/>
      <c r="O208" s="53">
        <f t="shared" ref="O208:O222" si="83">O207+1</f>
        <v>1</v>
      </c>
      <c r="P208" s="555" t="str">
        <f>'Module 2'!$AM192</f>
        <v/>
      </c>
      <c r="Q208" s="555" t="str">
        <f>'Module 2'!$AV192</f>
        <v/>
      </c>
    </row>
    <row r="209" spans="3:17" hidden="1" x14ac:dyDescent="0.25">
      <c r="N209" s="48"/>
      <c r="O209" s="53">
        <f t="shared" si="83"/>
        <v>2</v>
      </c>
      <c r="P209" s="555" t="str">
        <f>'Module 2'!$AM193</f>
        <v/>
      </c>
      <c r="Q209" s="555" t="str">
        <f>'Module 2'!$AV193</f>
        <v/>
      </c>
    </row>
    <row r="210" spans="3:17" hidden="1" x14ac:dyDescent="0.25">
      <c r="G210" s="67"/>
      <c r="H210" s="67"/>
      <c r="N210" s="48"/>
      <c r="O210" s="53">
        <f t="shared" si="83"/>
        <v>3</v>
      </c>
      <c r="P210" s="555" t="str">
        <f>'Module 2'!$AM194</f>
        <v/>
      </c>
      <c r="Q210" s="555" t="str">
        <f>'Module 2'!$AV194</f>
        <v/>
      </c>
    </row>
    <row r="211" spans="3:17" hidden="1" x14ac:dyDescent="0.25">
      <c r="C211" s="66"/>
      <c r="D211" s="66"/>
      <c r="E211" s="66"/>
      <c r="N211" s="48"/>
      <c r="O211" s="53">
        <f t="shared" si="83"/>
        <v>4</v>
      </c>
      <c r="P211" s="555" t="str">
        <f>'Module 2'!$AM195</f>
        <v/>
      </c>
      <c r="Q211" s="555" t="str">
        <f>'Module 2'!$AV195</f>
        <v/>
      </c>
    </row>
    <row r="212" spans="3:17" hidden="1" x14ac:dyDescent="0.25">
      <c r="C212" s="66"/>
      <c r="E212" s="67"/>
      <c r="N212" s="48"/>
      <c r="O212" s="53">
        <f t="shared" si="83"/>
        <v>5</v>
      </c>
      <c r="P212" s="555" t="str">
        <f>'Module 2'!$AM196</f>
        <v/>
      </c>
      <c r="Q212" s="555" t="str">
        <f>'Module 2'!$AV196</f>
        <v/>
      </c>
    </row>
    <row r="213" spans="3:17" hidden="1" x14ac:dyDescent="0.25">
      <c r="C213" s="66"/>
      <c r="E213" s="103"/>
      <c r="N213" s="48"/>
      <c r="O213" s="53">
        <f t="shared" si="83"/>
        <v>6</v>
      </c>
      <c r="P213" s="555" t="str">
        <f>'Module 2'!$AM197</f>
        <v/>
      </c>
      <c r="Q213" s="555" t="str">
        <f>'Module 2'!$AV197</f>
        <v/>
      </c>
    </row>
    <row r="214" spans="3:17" hidden="1" x14ac:dyDescent="0.25">
      <c r="C214" s="66"/>
      <c r="E214" s="103"/>
      <c r="N214" s="48"/>
      <c r="O214" s="53">
        <f t="shared" si="83"/>
        <v>7</v>
      </c>
      <c r="P214" s="555" t="str">
        <f>'Module 2'!$AM198</f>
        <v/>
      </c>
      <c r="Q214" s="555" t="str">
        <f>'Module 2'!$AV198</f>
        <v/>
      </c>
    </row>
    <row r="215" spans="3:17" hidden="1" x14ac:dyDescent="0.25">
      <c r="C215" s="66"/>
      <c r="E215" s="103"/>
      <c r="N215" s="48"/>
      <c r="O215" s="53">
        <f t="shared" si="83"/>
        <v>8</v>
      </c>
      <c r="P215" s="555" t="str">
        <f>'Module 2'!$AM199</f>
        <v/>
      </c>
      <c r="Q215" s="555" t="str">
        <f>'Module 2'!$AV199</f>
        <v/>
      </c>
    </row>
    <row r="216" spans="3:17" hidden="1" x14ac:dyDescent="0.25">
      <c r="C216" s="66"/>
      <c r="E216" s="103"/>
      <c r="N216" s="48"/>
      <c r="O216" s="53">
        <f t="shared" si="83"/>
        <v>9</v>
      </c>
      <c r="P216" s="555" t="str">
        <f>'Module 2'!$AM200</f>
        <v/>
      </c>
      <c r="Q216" s="555" t="str">
        <f>'Module 2'!$AV200</f>
        <v/>
      </c>
    </row>
    <row r="217" spans="3:17" hidden="1" x14ac:dyDescent="0.25">
      <c r="C217" s="66"/>
      <c r="E217" s="103"/>
      <c r="N217" s="48"/>
      <c r="O217" s="53">
        <f t="shared" si="83"/>
        <v>10</v>
      </c>
      <c r="P217" s="555" t="str">
        <f>'Module 2'!$AM201</f>
        <v/>
      </c>
      <c r="Q217" s="555" t="str">
        <f>'Module 2'!$AV201</f>
        <v/>
      </c>
    </row>
    <row r="218" spans="3:17" hidden="1" x14ac:dyDescent="0.25">
      <c r="C218" s="66"/>
      <c r="E218" s="103"/>
      <c r="N218" s="48"/>
      <c r="O218" s="53">
        <f t="shared" si="83"/>
        <v>11</v>
      </c>
      <c r="P218" s="555" t="str">
        <f>'Module 2'!$AM202</f>
        <v/>
      </c>
      <c r="Q218" s="555" t="str">
        <f>'Module 2'!$AV202</f>
        <v/>
      </c>
    </row>
    <row r="219" spans="3:17" hidden="1" x14ac:dyDescent="0.25">
      <c r="C219" s="66"/>
      <c r="E219" s="103"/>
      <c r="N219" s="48"/>
      <c r="O219" s="53">
        <f t="shared" si="83"/>
        <v>12</v>
      </c>
      <c r="P219" s="555" t="str">
        <f>'Module 2'!$AM203</f>
        <v/>
      </c>
      <c r="Q219" s="555" t="str">
        <f>'Module 2'!$AV203</f>
        <v/>
      </c>
    </row>
    <row r="220" spans="3:17" hidden="1" x14ac:dyDescent="0.25">
      <c r="C220" s="66"/>
      <c r="E220" s="103"/>
      <c r="N220" s="48"/>
      <c r="O220" s="53">
        <f t="shared" si="83"/>
        <v>13</v>
      </c>
      <c r="P220" s="555" t="str">
        <f>'Module 2'!$AM204</f>
        <v/>
      </c>
      <c r="Q220" s="555" t="str">
        <f>'Module 2'!$AV204</f>
        <v/>
      </c>
    </row>
    <row r="221" spans="3:17" hidden="1" x14ac:dyDescent="0.25">
      <c r="C221" s="66"/>
      <c r="E221" s="103"/>
      <c r="N221" s="48"/>
      <c r="O221" s="53">
        <f t="shared" si="83"/>
        <v>14</v>
      </c>
      <c r="P221" s="555" t="str">
        <f>'Module 2'!$AM205</f>
        <v/>
      </c>
      <c r="Q221" s="555" t="str">
        <f>'Module 2'!$AV205</f>
        <v/>
      </c>
    </row>
    <row r="222" spans="3:17" hidden="1" x14ac:dyDescent="0.25">
      <c r="C222" s="66"/>
      <c r="E222" s="103"/>
      <c r="N222" s="48"/>
      <c r="O222" s="53">
        <f t="shared" si="83"/>
        <v>15</v>
      </c>
      <c r="P222" s="555" t="str">
        <f>'Module 2'!$AM206</f>
        <v/>
      </c>
      <c r="Q222" s="555" t="str">
        <f>'Module 2'!$AV206</f>
        <v/>
      </c>
    </row>
    <row r="223" spans="3:17" hidden="1" x14ac:dyDescent="0.25">
      <c r="C223" s="66"/>
      <c r="E223" s="103"/>
    </row>
    <row r="224" spans="3:17" hidden="1" x14ac:dyDescent="0.25">
      <c r="C224" s="66"/>
      <c r="E224" s="103"/>
    </row>
    <row r="225" spans="3:25" hidden="1" x14ac:dyDescent="0.25">
      <c r="C225" s="66"/>
      <c r="E225" s="103"/>
    </row>
    <row r="226" spans="3:25" hidden="1" x14ac:dyDescent="0.25">
      <c r="C226" s="66"/>
      <c r="E226" s="103"/>
    </row>
    <row r="227" spans="3:25" hidden="1" x14ac:dyDescent="0.25">
      <c r="C227" s="66"/>
      <c r="E227" s="103"/>
    </row>
    <row r="228" spans="3:25" hidden="1" x14ac:dyDescent="0.25">
      <c r="C228" s="66"/>
      <c r="E228" s="103"/>
    </row>
    <row r="229" spans="3:25" hidden="1" x14ac:dyDescent="0.25">
      <c r="C229" s="66"/>
      <c r="D229" s="103"/>
      <c r="E229" s="103"/>
      <c r="F229" s="56"/>
      <c r="G229" s="56"/>
      <c r="H229" s="56"/>
    </row>
    <row r="230" spans="3:25" hidden="1" x14ac:dyDescent="0.25">
      <c r="C230" s="66"/>
      <c r="G230" s="56"/>
      <c r="H230" s="56"/>
    </row>
    <row r="231" spans="3:25" hidden="1" x14ac:dyDescent="0.25">
      <c r="C231" s="66"/>
      <c r="G231" s="56"/>
      <c r="H231" s="56"/>
    </row>
    <row r="232" spans="3:25" hidden="1" x14ac:dyDescent="0.25">
      <c r="C232" s="66"/>
      <c r="D232" s="66"/>
      <c r="E232" s="66"/>
      <c r="F232" s="56"/>
      <c r="G232" s="56"/>
      <c r="H232" s="56"/>
    </row>
    <row r="233" spans="3:25" ht="129.94999999999999" hidden="1" customHeight="1" x14ac:dyDescent="0.35">
      <c r="C233" s="789" t="str">
        <f>O233</f>
        <v>Garantie (c) - Respect des connaissances et des droits des peuples autochtones et des membres des communautés locales, en tenant compte des obligations internationales pertinentes et des situations et législations nationales, et en notant que l’Assemblée générale des Nations Unies a adopté la Déclaration des Nations Unies sur les droits des peuples autochtones.</v>
      </c>
      <c r="D233" s="789"/>
      <c r="E233" s="789"/>
      <c r="F233" s="789"/>
      <c r="G233" s="789"/>
      <c r="H233" s="789"/>
      <c r="I233" s="789"/>
      <c r="J233" s="789"/>
      <c r="L233"/>
      <c r="N233" s="86" t="s">
        <v>20</v>
      </c>
      <c r="O233" s="878" t="str">
        <f>CONCATENATE($P$15," - ",$Q$15)</f>
        <v>Garantie (c) - Respect des connaissances et des droits des peuples autochtones et des membres des communautés locales, en tenant compte des obligations internationales pertinentes et des situations et législations nationales, et en notant que l’Assemblée générale des Nations Unies a adopté la Déclaration des Nations Unies sur les droits des peuples autochtones.</v>
      </c>
      <c r="P233" s="878"/>
      <c r="Q233" s="878"/>
      <c r="R233" s="878"/>
      <c r="S233" s="878"/>
      <c r="T233" s="878"/>
      <c r="U233" s="878"/>
      <c r="V233" s="878"/>
      <c r="W233" s="322"/>
      <c r="X233" s="322"/>
      <c r="Y233" s="322"/>
    </row>
    <row r="234" spans="3:25" hidden="1" x14ac:dyDescent="0.25"/>
    <row r="235" spans="3:25" ht="0.95" hidden="1" customHeight="1" x14ac:dyDescent="0.3">
      <c r="C235" s="7"/>
      <c r="D235" s="7"/>
      <c r="E235" s="7"/>
      <c r="F235" s="159"/>
      <c r="G235" s="159"/>
      <c r="H235" s="159"/>
      <c r="I235" s="159"/>
      <c r="J235" s="159"/>
      <c r="N235" s="7"/>
      <c r="O235" s="557" t="str">
        <f>$O$32</f>
        <v>How to use</v>
      </c>
      <c r="P235" s="522"/>
      <c r="Q235" s="522"/>
      <c r="R235" s="522"/>
      <c r="S235" s="522"/>
      <c r="T235" s="522"/>
    </row>
    <row r="236" spans="3:25" ht="0.95" hidden="1" customHeight="1" x14ac:dyDescent="0.3">
      <c r="C236" s="608"/>
      <c r="D236" s="608"/>
      <c r="E236" s="608"/>
      <c r="F236" s="608"/>
      <c r="G236" s="608"/>
      <c r="H236" s="608"/>
      <c r="I236" s="608"/>
      <c r="J236" s="608"/>
      <c r="N236" s="7"/>
      <c r="O236" s="527" t="s">
        <v>86</v>
      </c>
      <c r="P236" s="528"/>
      <c r="Q236" s="528"/>
      <c r="R236" s="528"/>
      <c r="S236" s="528"/>
      <c r="T236" s="528"/>
      <c r="Y236" s="7"/>
    </row>
    <row r="237" spans="3:25" ht="18.75" hidden="1" x14ac:dyDescent="0.3">
      <c r="L237"/>
      <c r="N237" s="7"/>
      <c r="O237" s="529"/>
      <c r="P237" s="528"/>
      <c r="Q237" s="528"/>
      <c r="R237" s="528"/>
      <c r="S237" s="528"/>
      <c r="T237" s="528"/>
      <c r="Y237" s="7"/>
    </row>
    <row r="238" spans="3:25" ht="18.75" hidden="1" x14ac:dyDescent="0.3">
      <c r="C238" s="7" t="str">
        <f>O238</f>
        <v>Questions d'orientation :</v>
      </c>
      <c r="D238" s="7"/>
      <c r="E238" s="7"/>
      <c r="F238" s="160"/>
      <c r="G238" s="160"/>
      <c r="H238" s="160"/>
      <c r="I238" s="160"/>
      <c r="J238" s="160"/>
      <c r="K238" s="160"/>
      <c r="L238" s="57"/>
      <c r="M238" s="12"/>
      <c r="N238" s="7"/>
      <c r="O238" s="557" t="str">
        <f>$O$35</f>
        <v>Questions d'orientation :</v>
      </c>
      <c r="P238" s="528"/>
      <c r="Q238" s="528"/>
      <c r="R238" s="528"/>
      <c r="S238" s="528"/>
      <c r="T238" s="528"/>
      <c r="Y238" s="7"/>
    </row>
    <row r="239" spans="3:25" hidden="1" x14ac:dyDescent="0.25">
      <c r="O239" s="524"/>
      <c r="P239" s="558" t="str">
        <f>$P$36</f>
        <v>ID</v>
      </c>
      <c r="Q239" s="558" t="str">
        <f>$Q$36</f>
        <v>G. QUESTIONS</v>
      </c>
      <c r="R239" s="558" t="str">
        <f>$R$36</f>
        <v>NOTES</v>
      </c>
      <c r="S239" s="558" t="str">
        <f>$S$36</f>
        <v>IF, AUTO Q</v>
      </c>
      <c r="T239" s="558" t="str">
        <f>$T$36</f>
        <v>IF, AUTO NOTES</v>
      </c>
      <c r="U239" s="558" t="str">
        <f>$U$36</f>
        <v>AUTO TEXT</v>
      </c>
      <c r="V239" s="558" t="str">
        <f>$V$36</f>
        <v>SORTED TEXT</v>
      </c>
    </row>
    <row r="240" spans="3:25" ht="19.5" hidden="1" thickBot="1" x14ac:dyDescent="0.3">
      <c r="C240" s="207"/>
      <c r="D240" s="207"/>
      <c r="E240" s="207"/>
      <c r="F240" s="207"/>
      <c r="G240" s="207"/>
      <c r="H240" s="835" t="str">
        <f>$H$37</f>
        <v>Remarques (le cas échéant)</v>
      </c>
      <c r="I240" s="835"/>
      <c r="J240" s="836"/>
      <c r="K240" s="26"/>
      <c r="L240" s="26"/>
      <c r="N240" s="87" t="s">
        <v>20</v>
      </c>
      <c r="O240" s="524"/>
      <c r="P240" s="569">
        <v>0</v>
      </c>
      <c r="Q240" s="535" t="s">
        <v>20</v>
      </c>
      <c r="R240" s="533" t="s">
        <v>20</v>
      </c>
      <c r="S240" s="533" t="s">
        <v>20</v>
      </c>
      <c r="T240" s="533" t="s">
        <v>20</v>
      </c>
      <c r="U240" s="533" t="s">
        <v>20</v>
      </c>
      <c r="V240" s="570" t="str">
        <f t="array" ref="V240">IFERROR((IF(ROWS(V$240:V240)&gt;COUNTA(U:U),"",INDEX(U:U,SMALL(IF(U$240:U$253&lt;&gt;"",ROW(U$240:U$253)),ROWS(V$240:V240))))),"")</f>
        <v/>
      </c>
      <c r="W240" s="36" t="s">
        <v>20</v>
      </c>
    </row>
    <row r="241" spans="3:23" ht="30" hidden="1" customHeight="1" x14ac:dyDescent="0.25">
      <c r="C241" s="800" t="str">
        <f>O241</f>
        <v>1.       Des politiques, lois, réglementations ou d'autres mesures sont-elles en place (ou prévues) pour :</v>
      </c>
      <c r="D241" s="801"/>
      <c r="E241" s="801"/>
      <c r="F241" s="801"/>
      <c r="G241" s="802"/>
      <c r="H241" s="809"/>
      <c r="I241" s="809"/>
      <c r="J241" s="810"/>
      <c r="K241" s="26"/>
      <c r="L241" s="26"/>
      <c r="N241" s="87" t="s">
        <v>20</v>
      </c>
      <c r="O241" s="571" t="s">
        <v>508</v>
      </c>
      <c r="P241" s="569">
        <v>1</v>
      </c>
      <c r="Q241" s="535" t="str">
        <f t="shared" ref="Q241:Q253" si="84">O241</f>
        <v>1.       Des politiques, lois, réglementations ou d'autres mesures sont-elles en place (ou prévues) pour :</v>
      </c>
      <c r="R241" s="535" t="str">
        <f t="shared" ref="R241:R253" si="85">IF(H241=0,"",H241)</f>
        <v/>
      </c>
      <c r="S241" s="572" t="str">
        <f>IF(((COUNTIF(H242:H251,"*"))&gt;0),Q241,"")</f>
        <v/>
      </c>
      <c r="T241" s="535" t="str">
        <f t="shared" ref="T241:T253" si="86">IF(H241=0,"",R241)</f>
        <v/>
      </c>
      <c r="U241" s="538" t="str">
        <f>IF(S241="","",(S241))</f>
        <v/>
      </c>
      <c r="V241" s="570" t="str">
        <f t="array" ref="V241">IFERROR((IF(ROWS(V$240:V241)&gt;COUNTA(U:U),"",INDEX(U:U,SMALL(IF(U$240:U$253&lt;&gt;"",ROW(U$240:U$253)),ROWS(V$240:V241))))),"")</f>
        <v/>
      </c>
      <c r="W241" s="36" t="s">
        <v>20</v>
      </c>
    </row>
    <row r="242" spans="3:23" ht="75" hidden="1" customHeight="1" x14ac:dyDescent="0.25">
      <c r="C242" s="803" t="str">
        <f t="shared" ref="C242:C253" si="87">O242</f>
        <v>1.1.    Reconnaître et encourager le respect total des droits de l’Homme des peuples autochtones et des communautés locales, en accord avec les obligations de l’État dans le cadre du droit international (y compris leur droit à l’autodétermination, droits sur la terre, les ressources et les territoires, les moyens de subsistance traditionnels et les cultures) ?</v>
      </c>
      <c r="D242" s="804"/>
      <c r="E242" s="804"/>
      <c r="F242" s="804"/>
      <c r="G242" s="805"/>
      <c r="H242" s="811"/>
      <c r="I242" s="812"/>
      <c r="J242" s="813"/>
      <c r="K242" s="26"/>
      <c r="L242" s="26"/>
      <c r="N242" s="87"/>
      <c r="O242" s="387" t="s">
        <v>530</v>
      </c>
      <c r="P242" s="569">
        <v>2</v>
      </c>
      <c r="Q242" s="535" t="str">
        <f t="shared" si="84"/>
        <v>1.1.    Reconnaître et encourager le respect total des droits de l’Homme des peuples autochtones et des communautés locales, en accord avec les obligations de l’État dans le cadre du droit international (y compris leur droit à l’autodétermination, droits sur la terre, les ressources et les territoires, les moyens de subsistance traditionnels et les cultures) ?</v>
      </c>
      <c r="R242" s="535" t="str">
        <f t="shared" si="85"/>
        <v/>
      </c>
      <c r="S242" s="536" t="str">
        <f t="shared" ref="S242:S253" si="88">IF(H242=0,"",Q242)</f>
        <v/>
      </c>
      <c r="T242" s="535" t="str">
        <f t="shared" si="86"/>
        <v/>
      </c>
      <c r="U242" s="533" t="str">
        <f t="shared" ref="U242:U253" si="89">IF(S242="","",(S242&amp;" - NOTES:  "&amp;T242))</f>
        <v/>
      </c>
      <c r="V242" s="570" t="str">
        <f t="array" ref="V242">IFERROR((IF(ROWS(V$240:V242)&gt;COUNTA(U:U),"",INDEX(U:U,SMALL(IF(U$240:U$253&lt;&gt;"",ROW(U$240:U$253)),ROWS(V$240:V242))))),"")</f>
        <v/>
      </c>
      <c r="W242" s="36" t="s">
        <v>20</v>
      </c>
    </row>
    <row r="243" spans="3:23" ht="75" hidden="1" customHeight="1" x14ac:dyDescent="0.25">
      <c r="C243" s="803" t="str">
        <f t="shared" si="87"/>
        <v>1.2.    Assurer la participation intégrale et effective des peuples autochtones et des communautés locales, avec pour objectif de garantir leur consentement libre, préalable et éclairé lorsque leurs droits, terres, ressources, territoires et moyens de subsistance traditionnels peuvent être affectés ?</v>
      </c>
      <c r="D243" s="804"/>
      <c r="E243" s="804"/>
      <c r="F243" s="804"/>
      <c r="G243" s="805"/>
      <c r="H243" s="811"/>
      <c r="I243" s="812"/>
      <c r="J243" s="813"/>
      <c r="K243" s="26"/>
      <c r="L243" s="26"/>
      <c r="N243" s="87"/>
      <c r="O243" s="387" t="s">
        <v>531</v>
      </c>
      <c r="P243" s="569">
        <v>3</v>
      </c>
      <c r="Q243" s="535" t="str">
        <f t="shared" si="84"/>
        <v>1.2.    Assurer la participation intégrale et effective des peuples autochtones et des communautés locales, avec pour objectif de garantir leur consentement libre, préalable et éclairé lorsque leurs droits, terres, ressources, territoires et moyens de subsistance traditionnels peuvent être affectés ?</v>
      </c>
      <c r="R243" s="535" t="str">
        <f t="shared" si="85"/>
        <v/>
      </c>
      <c r="S243" s="536" t="str">
        <f t="shared" si="88"/>
        <v/>
      </c>
      <c r="T243" s="535" t="str">
        <f t="shared" si="86"/>
        <v/>
      </c>
      <c r="U243" s="533" t="str">
        <f t="shared" si="89"/>
        <v/>
      </c>
      <c r="V243" s="570" t="str">
        <f t="array" ref="V243">IFERROR((IF(ROWS(V$240:V243)&gt;COUNTA(U:U),"",INDEX(U:U,SMALL(IF(U$240:U$253&lt;&gt;"",ROW(U$240:U$253)),ROWS(V$240:V243))))),"")</f>
        <v/>
      </c>
      <c r="W243" s="36" t="s">
        <v>20</v>
      </c>
    </row>
    <row r="244" spans="3:23" ht="45" hidden="1" customHeight="1" x14ac:dyDescent="0.25">
      <c r="C244" s="803" t="str">
        <f t="shared" si="87"/>
        <v>1.3.    Promouvoir un meilleur contrôle et la gestion par les peuples autochtones et les communautés locales des développements qui les affectent, y compris leurs terres, ressources et territoires ?</v>
      </c>
      <c r="D244" s="804"/>
      <c r="E244" s="804"/>
      <c r="F244" s="804"/>
      <c r="G244" s="805"/>
      <c r="H244" s="811"/>
      <c r="I244" s="812"/>
      <c r="J244" s="813"/>
      <c r="K244" s="26"/>
      <c r="L244" s="26"/>
      <c r="N244" s="87"/>
      <c r="O244" s="387" t="s">
        <v>532</v>
      </c>
      <c r="P244" s="569">
        <v>4</v>
      </c>
      <c r="Q244" s="535" t="str">
        <f t="shared" si="84"/>
        <v>1.3.    Promouvoir un meilleur contrôle et la gestion par les peuples autochtones et les communautés locales des développements qui les affectent, y compris leurs terres, ressources et territoires ?</v>
      </c>
      <c r="R244" s="535" t="str">
        <f t="shared" si="85"/>
        <v/>
      </c>
      <c r="S244" s="536" t="str">
        <f t="shared" si="88"/>
        <v/>
      </c>
      <c r="T244" s="535" t="str">
        <f t="shared" si="86"/>
        <v/>
      </c>
      <c r="U244" s="533" t="str">
        <f t="shared" si="89"/>
        <v/>
      </c>
      <c r="V244" s="570" t="str">
        <f t="array" ref="V244">IFERROR((IF(ROWS(V$240:V244)&gt;COUNTA(U:U),"",INDEX(U:U,SMALL(IF(U$240:U$253&lt;&gt;"",ROW(U$240:U$253)),ROWS(V$240:V244))))),"")</f>
        <v/>
      </c>
      <c r="W244" s="36" t="s">
        <v>20</v>
      </c>
    </row>
    <row r="245" spans="3:23" ht="60" hidden="1" customHeight="1" x14ac:dyDescent="0.25">
      <c r="C245" s="803" t="str">
        <f t="shared" si="87"/>
        <v>1.4.     Éviter les impacts négatifs sur les droits des peuples autochtones et les communautés locales, leurs terres, ressources et territoires, pour atténuer et résoudre les impacts résiduels et pour assurer l’offre juste et équitable de bénéfices ?</v>
      </c>
      <c r="D245" s="804"/>
      <c r="E245" s="804"/>
      <c r="F245" s="804"/>
      <c r="G245" s="805"/>
      <c r="H245" s="811"/>
      <c r="I245" s="812"/>
      <c r="J245" s="813"/>
      <c r="K245" s="26"/>
      <c r="L245" s="26"/>
      <c r="N245" s="87"/>
      <c r="O245" s="387" t="s">
        <v>533</v>
      </c>
      <c r="P245" s="569">
        <v>5</v>
      </c>
      <c r="Q245" s="535" t="str">
        <f t="shared" si="84"/>
        <v>1.4.     Éviter les impacts négatifs sur les droits des peuples autochtones et les communautés locales, leurs terres, ressources et territoires, pour atténuer et résoudre les impacts résiduels et pour assurer l’offre juste et équitable de bénéfices ?</v>
      </c>
      <c r="R245" s="535" t="str">
        <f t="shared" si="85"/>
        <v/>
      </c>
      <c r="S245" s="536" t="str">
        <f t="shared" si="88"/>
        <v/>
      </c>
      <c r="T245" s="535" t="str">
        <f t="shared" si="86"/>
        <v/>
      </c>
      <c r="U245" s="533" t="str">
        <f t="shared" si="89"/>
        <v/>
      </c>
      <c r="V245" s="570" t="str">
        <f t="array" ref="V245">IFERROR((IF(ROWS(V$240:V245)&gt;COUNTA(U:U),"",INDEX(U:U,SMALL(IF(U$240:U$253&lt;&gt;"",ROW(U$240:U$253)),ROWS(V$240:V245))))),"")</f>
        <v/>
      </c>
      <c r="W245" s="36" t="s">
        <v>20</v>
      </c>
    </row>
    <row r="246" spans="3:23" ht="30" hidden="1" customHeight="1" x14ac:dyDescent="0.25">
      <c r="C246" s="803" t="str">
        <f t="shared" si="87"/>
        <v>1.5.    Reconnaître et respecter l’interdiction d’expulsions forcées de peuples autochtones et de communautés locales ?</v>
      </c>
      <c r="D246" s="804"/>
      <c r="E246" s="804"/>
      <c r="F246" s="804"/>
      <c r="G246" s="805"/>
      <c r="H246" s="811"/>
      <c r="I246" s="812"/>
      <c r="J246" s="813"/>
      <c r="K246" s="26"/>
      <c r="L246" s="26"/>
      <c r="N246" s="87"/>
      <c r="O246" s="387" t="s">
        <v>534</v>
      </c>
      <c r="P246" s="569">
        <v>6</v>
      </c>
      <c r="Q246" s="535" t="str">
        <f t="shared" si="84"/>
        <v>1.5.    Reconnaître et respecter l’interdiction d’expulsions forcées de peuples autochtones et de communautés locales ?</v>
      </c>
      <c r="R246" s="535" t="str">
        <f t="shared" si="85"/>
        <v/>
      </c>
      <c r="S246" s="536" t="str">
        <f t="shared" si="88"/>
        <v/>
      </c>
      <c r="T246" s="535" t="str">
        <f t="shared" si="86"/>
        <v/>
      </c>
      <c r="U246" s="533" t="str">
        <f t="shared" si="89"/>
        <v/>
      </c>
      <c r="V246" s="570" t="str">
        <f t="array" ref="V246">IFERROR((IF(ROWS(V$240:V246)&gt;COUNTA(U:U),"",INDEX(U:U,SMALL(IF(U$240:U$253&lt;&gt;"",ROW(U$240:U$253)),ROWS(V$240:V246))))),"")</f>
        <v/>
      </c>
      <c r="W246" s="36" t="s">
        <v>20</v>
      </c>
    </row>
    <row r="247" spans="3:23" ht="60" hidden="1" customHeight="1" x14ac:dyDescent="0.25">
      <c r="C247" s="803" t="str">
        <f t="shared" si="87"/>
        <v>1.6.    Anticiper et éviter, ou, lorsqu’il n’est pas possible de les éviter, minimiser les impacts sociaux et économiques négatifs résultant de l’acquisition de terres ou de ressources, ou de restrictions à l’utilisation des terres ou des ressources ?</v>
      </c>
      <c r="D247" s="804"/>
      <c r="E247" s="804"/>
      <c r="F247" s="804"/>
      <c r="G247" s="805"/>
      <c r="H247" s="811"/>
      <c r="I247" s="812"/>
      <c r="J247" s="813"/>
      <c r="K247" s="26"/>
      <c r="L247" s="26"/>
      <c r="N247" s="87"/>
      <c r="O247" s="387" t="s">
        <v>535</v>
      </c>
      <c r="P247" s="569">
        <v>7</v>
      </c>
      <c r="Q247" s="535" t="str">
        <f t="shared" si="84"/>
        <v>1.6.    Anticiper et éviter, ou, lorsqu’il n’est pas possible de les éviter, minimiser les impacts sociaux et économiques négatifs résultant de l’acquisition de terres ou de ressources, ou de restrictions à l’utilisation des terres ou des ressources ?</v>
      </c>
      <c r="R247" s="535" t="str">
        <f t="shared" si="85"/>
        <v/>
      </c>
      <c r="S247" s="536" t="str">
        <f t="shared" si="88"/>
        <v/>
      </c>
      <c r="T247" s="535" t="str">
        <f t="shared" si="86"/>
        <v/>
      </c>
      <c r="U247" s="533" t="str">
        <f t="shared" si="89"/>
        <v/>
      </c>
      <c r="V247" s="570" t="str">
        <f t="array" ref="V247">IFERROR((IF(ROWS(V$240:V247)&gt;COUNTA(U:U),"",INDEX(U:U,SMALL(IF(U$240:U$253&lt;&gt;"",ROW(U$240:U$253)),ROWS(V$240:V247))))),"")</f>
        <v/>
      </c>
      <c r="W247" s="36" t="s">
        <v>20</v>
      </c>
    </row>
    <row r="248" spans="3:23" ht="45" hidden="1" customHeight="1" x14ac:dyDescent="0.25">
      <c r="C248" s="803" t="str">
        <f t="shared" si="87"/>
        <v>1.7.    Améliorer, ou du moins restaurer, les moyens de subsistance des personnes déplacées et pour améliorer les niveaux de vie des groupes déplacés, pauvres ou autres ?</v>
      </c>
      <c r="D248" s="804"/>
      <c r="E248" s="804"/>
      <c r="F248" s="804"/>
      <c r="G248" s="805"/>
      <c r="H248" s="811"/>
      <c r="I248" s="812"/>
      <c r="J248" s="813"/>
      <c r="K248" s="26"/>
      <c r="L248" s="26"/>
      <c r="N248" s="87"/>
      <c r="O248" s="387" t="s">
        <v>536</v>
      </c>
      <c r="P248" s="569">
        <v>8</v>
      </c>
      <c r="Q248" s="535" t="str">
        <f t="shared" si="84"/>
        <v>1.7.    Améliorer, ou du moins restaurer, les moyens de subsistance des personnes déplacées et pour améliorer les niveaux de vie des groupes déplacés, pauvres ou autres ?</v>
      </c>
      <c r="R248" s="535" t="str">
        <f t="shared" si="85"/>
        <v/>
      </c>
      <c r="S248" s="536" t="str">
        <f t="shared" si="88"/>
        <v/>
      </c>
      <c r="T248" s="535" t="str">
        <f t="shared" si="86"/>
        <v/>
      </c>
      <c r="U248" s="533" t="str">
        <f t="shared" si="89"/>
        <v/>
      </c>
      <c r="V248" s="570" t="str">
        <f t="array" ref="V248">IFERROR((IF(ROWS(V$240:V248)&gt;COUNTA(U:U),"",INDEX(U:U,SMALL(IF(U$240:U$253&lt;&gt;"",ROW(U$240:U$253)),ROWS(V$240:V248))))),"")</f>
        <v/>
      </c>
      <c r="W248" s="36" t="s">
        <v>20</v>
      </c>
    </row>
    <row r="249" spans="3:23" ht="20.100000000000001" hidden="1" customHeight="1" x14ac:dyDescent="0.25">
      <c r="C249" s="803" t="str">
        <f t="shared" si="87"/>
        <v>1.8.    Protéger et gérer le Patrimoine Culturel ?</v>
      </c>
      <c r="D249" s="804"/>
      <c r="E249" s="804"/>
      <c r="F249" s="804"/>
      <c r="G249" s="805"/>
      <c r="H249" s="811"/>
      <c r="I249" s="812"/>
      <c r="J249" s="813"/>
      <c r="K249" s="26"/>
      <c r="L249" s="26"/>
      <c r="N249" s="87"/>
      <c r="O249" s="387" t="s">
        <v>537</v>
      </c>
      <c r="P249" s="569">
        <v>9</v>
      </c>
      <c r="Q249" s="535" t="str">
        <f t="shared" si="84"/>
        <v>1.8.    Protéger et gérer le Patrimoine Culturel ?</v>
      </c>
      <c r="R249" s="535" t="str">
        <f t="shared" si="85"/>
        <v/>
      </c>
      <c r="S249" s="536" t="str">
        <f t="shared" si="88"/>
        <v/>
      </c>
      <c r="T249" s="535" t="str">
        <f t="shared" si="86"/>
        <v/>
      </c>
      <c r="U249" s="533" t="str">
        <f t="shared" si="89"/>
        <v/>
      </c>
      <c r="V249" s="570" t="str">
        <f t="array" ref="V249">IFERROR((IF(ROWS(V$240:V249)&gt;COUNTA(U:U),"",INDEX(U:U,SMALL(IF(U$240:U$253&lt;&gt;"",ROW(U$240:U$253)),ROWS(V$240:V249))))),"")</f>
        <v/>
      </c>
      <c r="W249" s="36" t="s">
        <v>20</v>
      </c>
    </row>
    <row r="250" spans="3:23" ht="30" hidden="1" customHeight="1" x14ac:dyDescent="0.25">
      <c r="C250" s="803" t="str">
        <f>O250</f>
        <v>1.9.    Conserver le Patrimoine Culturel et éviter sa modification, son endommagement ou sa disparition ?</v>
      </c>
      <c r="D250" s="804"/>
      <c r="E250" s="804"/>
      <c r="F250" s="804"/>
      <c r="G250" s="805"/>
      <c r="H250" s="811"/>
      <c r="I250" s="812"/>
      <c r="J250" s="813"/>
      <c r="K250" s="26"/>
      <c r="L250" s="26"/>
      <c r="N250" s="87"/>
      <c r="O250" s="387" t="s">
        <v>538</v>
      </c>
      <c r="P250" s="569">
        <v>10</v>
      </c>
      <c r="Q250" s="535" t="str">
        <f t="shared" si="84"/>
        <v>1.9.    Conserver le Patrimoine Culturel et éviter sa modification, son endommagement ou sa disparition ?</v>
      </c>
      <c r="R250" s="535" t="str">
        <f t="shared" si="85"/>
        <v/>
      </c>
      <c r="S250" s="536" t="str">
        <f t="shared" si="88"/>
        <v/>
      </c>
      <c r="T250" s="535" t="str">
        <f t="shared" si="86"/>
        <v/>
      </c>
      <c r="U250" s="533" t="str">
        <f t="shared" si="89"/>
        <v/>
      </c>
      <c r="V250" s="570" t="str">
        <f t="array" ref="V250">IFERROR((IF(ROWS(V$240:V250)&gt;COUNTA(U:U),"",INDEX(U:U,SMALL(IF(U$240:U$253&lt;&gt;"",ROW(U$240:U$253)),ROWS(V$240:V250))))),"")</f>
        <v/>
      </c>
      <c r="W250" s="36" t="s">
        <v>20</v>
      </c>
    </row>
    <row r="251" spans="3:23" ht="45" hidden="1" customHeight="1" thickBot="1" x14ac:dyDescent="0.3">
      <c r="C251" s="806" t="str">
        <f>O251</f>
        <v>1.10.Promouvoir le partage équitable des bénéfices lorsque des bénéfices dérivent des terres, ressources et/ou territoires des peuples autochtones et/ou des communautés locales ?</v>
      </c>
      <c r="D251" s="807"/>
      <c r="E251" s="807"/>
      <c r="F251" s="807"/>
      <c r="G251" s="808"/>
      <c r="H251" s="814"/>
      <c r="I251" s="815"/>
      <c r="J251" s="816"/>
      <c r="K251" s="26"/>
      <c r="L251" s="26"/>
      <c r="N251" s="87"/>
      <c r="O251" s="387" t="s">
        <v>621</v>
      </c>
      <c r="P251" s="569">
        <v>11</v>
      </c>
      <c r="Q251" s="535" t="str">
        <f t="shared" si="84"/>
        <v>1.10.Promouvoir le partage équitable des bénéfices lorsque des bénéfices dérivent des terres, ressources et/ou territoires des peuples autochtones et/ou des communautés locales ?</v>
      </c>
      <c r="R251" s="535" t="str">
        <f t="shared" si="85"/>
        <v/>
      </c>
      <c r="S251" s="536" t="str">
        <f t="shared" si="88"/>
        <v/>
      </c>
      <c r="T251" s="535" t="str">
        <f t="shared" si="86"/>
        <v/>
      </c>
      <c r="U251" s="533" t="str">
        <f t="shared" si="89"/>
        <v/>
      </c>
      <c r="V251" s="570" t="str">
        <f t="array" ref="V251">IFERROR((IF(ROWS(V$240:V251)&gt;COUNTA(U:U),"",INDEX(U:U,SMALL(IF(U$240:U$253&lt;&gt;"",ROW(U$240:U$253)),ROWS(V$240:V251))))),"")</f>
        <v/>
      </c>
      <c r="W251" s="36" t="s">
        <v>20</v>
      </c>
    </row>
    <row r="252" spans="3:23" ht="30" hidden="1" customHeight="1" thickBot="1" x14ac:dyDescent="0.3">
      <c r="C252" s="797" t="str">
        <f t="shared" si="87"/>
        <v>2.       Quel est le degré d'accessibilité, de prévisibilité, d'équité et de transparence de chacune de ces politiques?</v>
      </c>
      <c r="D252" s="798"/>
      <c r="E252" s="798"/>
      <c r="F252" s="798"/>
      <c r="G252" s="799"/>
      <c r="H252" s="817"/>
      <c r="I252" s="818"/>
      <c r="J252" s="819"/>
      <c r="K252" s="26"/>
      <c r="L252" s="26"/>
      <c r="N252" s="87"/>
      <c r="O252" s="387" t="s">
        <v>539</v>
      </c>
      <c r="P252" s="569">
        <v>12</v>
      </c>
      <c r="Q252" s="535" t="str">
        <f t="shared" si="84"/>
        <v>2.       Quel est le degré d'accessibilité, de prévisibilité, d'équité et de transparence de chacune de ces politiques?</v>
      </c>
      <c r="R252" s="535" t="str">
        <f t="shared" si="85"/>
        <v/>
      </c>
      <c r="S252" s="536" t="str">
        <f t="shared" si="88"/>
        <v/>
      </c>
      <c r="T252" s="535" t="str">
        <f t="shared" si="86"/>
        <v/>
      </c>
      <c r="U252" s="533" t="str">
        <f t="shared" si="89"/>
        <v/>
      </c>
      <c r="V252" s="570" t="str">
        <f t="array" ref="V252">IFERROR((IF(ROWS(V$240:V252)&gt;COUNTA(U:U),"",INDEX(U:U,SMALL(IF(U$240:U$253&lt;&gt;"",ROW(U$240:U$253)),ROWS(V$240:V252))))),"")</f>
        <v/>
      </c>
      <c r="W252" s="36" t="s">
        <v>20</v>
      </c>
    </row>
    <row r="253" spans="3:23" ht="18.75" hidden="1" customHeight="1" thickBot="1" x14ac:dyDescent="0.3">
      <c r="C253" s="843" t="str">
        <f t="shared" si="87"/>
        <v>3.       Sont-elles mises en œuvre?</v>
      </c>
      <c r="D253" s="844"/>
      <c r="E253" s="844"/>
      <c r="F253" s="844"/>
      <c r="G253" s="845"/>
      <c r="H253" s="817"/>
      <c r="I253" s="818"/>
      <c r="J253" s="819"/>
      <c r="K253" s="26"/>
      <c r="L253" s="26"/>
      <c r="N253" s="87"/>
      <c r="O253" s="387" t="s">
        <v>540</v>
      </c>
      <c r="P253" s="569">
        <v>13</v>
      </c>
      <c r="Q253" s="535" t="str">
        <f t="shared" si="84"/>
        <v>3.       Sont-elles mises en œuvre?</v>
      </c>
      <c r="R253" s="535" t="str">
        <f t="shared" si="85"/>
        <v/>
      </c>
      <c r="S253" s="536" t="str">
        <f t="shared" si="88"/>
        <v/>
      </c>
      <c r="T253" s="535" t="str">
        <f t="shared" si="86"/>
        <v/>
      </c>
      <c r="U253" s="533" t="str">
        <f t="shared" si="89"/>
        <v/>
      </c>
      <c r="V253" s="570" t="str">
        <f t="array" ref="V253">IFERROR((IF(ROWS(V$240:V253)&gt;COUNTA(U:U),"",INDEX(U:U,SMALL(IF(U$240:U$253&lt;&gt;"",ROW(U$240:U$253)),ROWS(V$240:V253))))),"")</f>
        <v/>
      </c>
      <c r="W253" s="36" t="s">
        <v>20</v>
      </c>
    </row>
    <row r="254" spans="3:23" ht="39.950000000000003" hidden="1" customHeight="1" x14ac:dyDescent="0.25">
      <c r="C254" s="295"/>
      <c r="D254" s="240"/>
      <c r="E254" s="240"/>
      <c r="F254" s="240"/>
      <c r="G254" s="240"/>
      <c r="H254" s="240"/>
      <c r="I254" s="240"/>
      <c r="J254" s="240"/>
      <c r="K254" s="240"/>
      <c r="L254" s="240"/>
      <c r="O254" s="559" t="str">
        <f>$O$58</f>
        <v>Cliquez sur l'icône « - » de gauche pour réduire la vue.</v>
      </c>
      <c r="T254" s="560"/>
    </row>
    <row r="255" spans="3:23" ht="15" hidden="1" customHeight="1" x14ac:dyDescent="0.25">
      <c r="C255" s="294"/>
      <c r="D255" s="130"/>
      <c r="E255" s="130"/>
      <c r="F255" s="130"/>
      <c r="G255" s="130"/>
      <c r="H255" s="130"/>
      <c r="I255" s="130"/>
      <c r="J255" s="130"/>
      <c r="K255" s="130"/>
      <c r="L255" s="130"/>
      <c r="O255" s="559" t="str">
        <f>$O$59</f>
        <v>Cliquez sur l'icône « + » de gauche pour agrandir la vue et répondre aux questions d'orientation.</v>
      </c>
    </row>
    <row r="256" spans="3:23" hidden="1" x14ac:dyDescent="0.25">
      <c r="C256" s="64"/>
      <c r="D256" s="64"/>
      <c r="E256" s="64"/>
      <c r="F256" s="64"/>
      <c r="G256" s="64"/>
      <c r="H256" s="64"/>
      <c r="I256" s="64"/>
      <c r="J256" s="64"/>
      <c r="K256" s="64"/>
      <c r="L256" s="64"/>
    </row>
    <row r="257" spans="3:25" hidden="1" x14ac:dyDescent="0.25">
      <c r="C257" s="159"/>
      <c r="D257" s="159"/>
      <c r="E257" s="159"/>
      <c r="F257" s="160"/>
      <c r="G257" s="160"/>
      <c r="H257" s="160"/>
      <c r="I257" s="160"/>
      <c r="J257" s="160"/>
      <c r="K257" s="160"/>
      <c r="L257" s="57"/>
      <c r="O257" s="470"/>
      <c r="P257" s="522"/>
      <c r="Q257" s="539"/>
      <c r="R257" s="539"/>
      <c r="S257" s="539"/>
      <c r="T257" s="539"/>
      <c r="U257" s="539"/>
      <c r="V257" s="539"/>
      <c r="W257" s="309"/>
      <c r="X257" s="325"/>
      <c r="Y257" s="34"/>
    </row>
    <row r="258" spans="3:25" ht="30" hidden="1" customHeight="1" x14ac:dyDescent="0.25">
      <c r="C258" s="791" t="str">
        <f>O258</f>
        <v>Tableau 3 :Politiques, lois ou règlementations (PLR) pertinentes pour la Garantie (c) - Respect des connaissances et des droits des peuples autochtones et des membres des communautés locales.</v>
      </c>
      <c r="D258" s="791"/>
      <c r="E258" s="791"/>
      <c r="F258" s="791"/>
      <c r="G258" s="791"/>
      <c r="H258" s="791"/>
      <c r="I258" s="791"/>
      <c r="J258" s="791"/>
      <c r="O258" s="540" t="str">
        <f>CONCATENATE($O$26,$P$26,$S$15)</f>
        <v>Tableau 3 :Politiques, lois ou règlementations (PLR) pertinentes pour la Garantie (c) - Respect des connaissances et des droits des peuples autochtones et des membres des communautés locales.</v>
      </c>
      <c r="P258" s="541"/>
      <c r="Y258" s="34"/>
    </row>
    <row r="259" spans="3:25" hidden="1" x14ac:dyDescent="0.25">
      <c r="L259"/>
    </row>
    <row r="260" spans="3:25" ht="72.75" hidden="1" customHeight="1" x14ac:dyDescent="0.25">
      <c r="O260" s="340">
        <v>0</v>
      </c>
    </row>
    <row r="261" spans="3:25" hidden="1" x14ac:dyDescent="0.25"/>
    <row r="262" spans="3:25" ht="48" hidden="1" customHeight="1" x14ac:dyDescent="0.25">
      <c r="C262" s="145"/>
      <c r="D262" s="146" t="str">
        <f>P262</f>
        <v>Description</v>
      </c>
      <c r="E262" s="146" t="str">
        <f t="shared" ref="E262:F262" si="90">Q262</f>
        <v>Qté.</v>
      </c>
      <c r="F262" s="146" t="str">
        <f t="shared" si="90"/>
        <v>PLR pertinentes pour le bénéfice</v>
      </c>
      <c r="G262" s="161" t="str">
        <f>S262</f>
        <v>Comment le bénéfice est-il couvert par ces PLR ?</v>
      </c>
      <c r="H262" s="161" t="str">
        <f>T262</f>
        <v>Ces PLR sont-elles mises en œuvre de manière efficace ?</v>
      </c>
      <c r="I262" s="161" t="str">
        <f>U262</f>
        <v>PLR conflictuelles ?</v>
      </c>
      <c r="J262" s="161" t="str">
        <f>V262</f>
        <v>Lacunes identifiées</v>
      </c>
      <c r="O262" s="561"/>
      <c r="P262" s="562" t="str">
        <f>P$66</f>
        <v>Description</v>
      </c>
      <c r="Q262" s="562" t="str">
        <f t="shared" ref="Q262:U262" si="91">Q$66</f>
        <v>Qté.</v>
      </c>
      <c r="R262" s="562" t="str">
        <f t="shared" si="91"/>
        <v>PLR pertinentes pour le bénéfice</v>
      </c>
      <c r="S262" s="562" t="str">
        <f t="shared" si="91"/>
        <v>Comment le bénéfice est-il couvert par ces PLR ?</v>
      </c>
      <c r="T262" s="562" t="str">
        <f t="shared" si="91"/>
        <v>Ces PLR sont-elles mises en œuvre de manière efficace ?</v>
      </c>
      <c r="U262" s="562" t="str">
        <f t="shared" si="91"/>
        <v>PLR conflictuelles ?</v>
      </c>
      <c r="V262" s="562" t="str">
        <f>V$66</f>
        <v>Lacunes identifiées</v>
      </c>
    </row>
    <row r="263" spans="3:25" ht="51" hidden="1" x14ac:dyDescent="0.25">
      <c r="C263" s="235" t="str">
        <f>O263</f>
        <v>EXEMPLE</v>
      </c>
      <c r="D263" s="235" t="str">
        <f>P263</f>
        <v>Droits d'usage renforcés.</v>
      </c>
      <c r="E263" s="235">
        <f t="shared" ref="E263:I263" si="92">Q263</f>
        <v>1</v>
      </c>
      <c r="F263" s="235" t="str">
        <f t="shared" si="92"/>
        <v>Réglementations du régime foncier.</v>
      </c>
      <c r="G263" s="235" t="str">
        <f t="shared" si="92"/>
        <v>Couverture totale.</v>
      </c>
      <c r="H263" s="235" t="str">
        <f t="shared" si="92"/>
        <v>Gouvernent le régime foncier.</v>
      </c>
      <c r="I263" s="235" t="str">
        <f t="shared" si="92"/>
        <v>Droit coutumier.</v>
      </c>
      <c r="J263" s="235" t="str">
        <f>V263</f>
        <v>Manque d'alignement entre les réglementations et le droit coutumier.</v>
      </c>
      <c r="O263" s="563" t="str">
        <f>$O$67</f>
        <v>EXEMPLE</v>
      </c>
      <c r="P263" s="564" t="s">
        <v>330</v>
      </c>
      <c r="Q263" s="564">
        <v>1</v>
      </c>
      <c r="R263" s="564" t="s">
        <v>541</v>
      </c>
      <c r="S263" s="564" t="s">
        <v>542</v>
      </c>
      <c r="T263" s="564" t="s">
        <v>543</v>
      </c>
      <c r="U263" s="564" t="s">
        <v>544</v>
      </c>
      <c r="V263" s="564" t="s">
        <v>545</v>
      </c>
    </row>
    <row r="264" spans="3:25" ht="24" hidden="1" x14ac:dyDescent="0.25">
      <c r="C264" s="217" t="str">
        <f>O264</f>
        <v>Bénéfices</v>
      </c>
      <c r="D264" s="575"/>
      <c r="E264" s="230"/>
      <c r="F264" s="230"/>
      <c r="G264" s="230"/>
      <c r="H264" s="230"/>
      <c r="I264" s="230"/>
      <c r="J264" s="230"/>
      <c r="O264" s="565" t="str">
        <f>$O$68</f>
        <v>Bénéfices</v>
      </c>
      <c r="P264" s="547" t="str">
        <f t="shared" ref="P264:P267" si="93">IF(D264=0,"",D264)</f>
        <v/>
      </c>
      <c r="Q264" s="547" t="str">
        <f t="shared" ref="Q264:Q267" si="94">IF(E264=0,"",E264)</f>
        <v/>
      </c>
      <c r="R264" s="547" t="str">
        <f t="shared" ref="R264:R267" si="95">IF(F264=0,"",F264)</f>
        <v/>
      </c>
      <c r="S264" s="547" t="str">
        <f t="shared" ref="S264:S267" si="96">IF(G264=0,"",G264)</f>
        <v/>
      </c>
      <c r="T264" s="547" t="str">
        <f t="shared" ref="T264:T267" si="97">IF(H264=0,"",H264)</f>
        <v/>
      </c>
      <c r="U264" s="547" t="str">
        <f t="shared" ref="U264:U267" si="98">IF(I264=0,"",I264)</f>
        <v/>
      </c>
      <c r="V264" s="547" t="str">
        <f>IF(J264=0,"",J264)</f>
        <v/>
      </c>
    </row>
    <row r="265" spans="3:25" hidden="1" x14ac:dyDescent="0.25">
      <c r="C265" s="142"/>
      <c r="D265" s="575"/>
      <c r="E265" s="230"/>
      <c r="F265" s="230"/>
      <c r="G265" s="230"/>
      <c r="H265" s="230"/>
      <c r="I265" s="230"/>
      <c r="J265" s="230"/>
      <c r="O265" s="566"/>
      <c r="P265" s="547" t="str">
        <f t="shared" si="93"/>
        <v/>
      </c>
      <c r="Q265" s="547" t="str">
        <f t="shared" si="94"/>
        <v/>
      </c>
      <c r="R265" s="547" t="str">
        <f t="shared" si="95"/>
        <v/>
      </c>
      <c r="S265" s="547" t="str">
        <f t="shared" si="96"/>
        <v/>
      </c>
      <c r="T265" s="547" t="str">
        <f t="shared" si="97"/>
        <v/>
      </c>
      <c r="U265" s="547" t="str">
        <f t="shared" si="98"/>
        <v/>
      </c>
      <c r="V265" s="547" t="str">
        <f>IF(J265=0,"",J265)</f>
        <v/>
      </c>
    </row>
    <row r="266" spans="3:25" hidden="1" x14ac:dyDescent="0.25">
      <c r="C266" s="142"/>
      <c r="D266" s="575"/>
      <c r="E266" s="230"/>
      <c r="F266" s="230"/>
      <c r="G266" s="230"/>
      <c r="H266" s="230"/>
      <c r="I266" s="230"/>
      <c r="J266" s="230"/>
      <c r="O266" s="566"/>
      <c r="P266" s="547" t="str">
        <f t="shared" si="93"/>
        <v/>
      </c>
      <c r="Q266" s="547" t="str">
        <f t="shared" si="94"/>
        <v/>
      </c>
      <c r="R266" s="547" t="str">
        <f t="shared" si="95"/>
        <v/>
      </c>
      <c r="S266" s="547" t="str">
        <f t="shared" si="96"/>
        <v/>
      </c>
      <c r="T266" s="547" t="str">
        <f t="shared" si="97"/>
        <v/>
      </c>
      <c r="U266" s="547" t="str">
        <f t="shared" si="98"/>
        <v/>
      </c>
      <c r="V266" s="547" t="str">
        <f>IF(J266=0,"",J266)</f>
        <v/>
      </c>
    </row>
    <row r="267" spans="3:25" hidden="1" x14ac:dyDescent="0.25">
      <c r="C267" s="142"/>
      <c r="D267" s="575"/>
      <c r="E267" s="230"/>
      <c r="F267" s="230"/>
      <c r="G267" s="230"/>
      <c r="H267" s="230"/>
      <c r="I267" s="230"/>
      <c r="J267" s="230"/>
      <c r="O267" s="566"/>
      <c r="P267" s="547" t="str">
        <f t="shared" si="93"/>
        <v/>
      </c>
      <c r="Q267" s="547" t="str">
        <f t="shared" si="94"/>
        <v/>
      </c>
      <c r="R267" s="547" t="str">
        <f t="shared" si="95"/>
        <v/>
      </c>
      <c r="S267" s="547" t="str">
        <f t="shared" si="96"/>
        <v/>
      </c>
      <c r="T267" s="547" t="str">
        <f t="shared" si="97"/>
        <v/>
      </c>
      <c r="U267" s="547" t="str">
        <f t="shared" si="98"/>
        <v/>
      </c>
      <c r="V267" s="547" t="str">
        <f>IF(J267=0,"",J267)</f>
        <v/>
      </c>
    </row>
    <row r="268" spans="3:25" hidden="1" x14ac:dyDescent="0.25">
      <c r="C268" s="144"/>
      <c r="D268" s="575"/>
      <c r="E268" s="232"/>
      <c r="F268" s="230"/>
      <c r="G268" s="230"/>
      <c r="H268" s="230"/>
      <c r="I268" s="230"/>
      <c r="J268" s="230"/>
      <c r="O268" s="567"/>
      <c r="P268" s="547" t="str">
        <f t="shared" ref="P268:U268" si="99">IF(D268=0,"",D268)</f>
        <v/>
      </c>
      <c r="Q268" s="547" t="str">
        <f t="shared" si="99"/>
        <v/>
      </c>
      <c r="R268" s="547" t="str">
        <f t="shared" si="99"/>
        <v/>
      </c>
      <c r="S268" s="547" t="str">
        <f t="shared" si="99"/>
        <v/>
      </c>
      <c r="T268" s="547" t="str">
        <f t="shared" si="99"/>
        <v/>
      </c>
      <c r="U268" s="547" t="str">
        <f t="shared" si="99"/>
        <v/>
      </c>
      <c r="V268" s="547" t="str">
        <f>IF(J268=0,"",J268)</f>
        <v/>
      </c>
    </row>
    <row r="269" spans="3:25" ht="48" hidden="1" x14ac:dyDescent="0.25">
      <c r="C269" s="145"/>
      <c r="D269" s="146" t="str">
        <f t="shared" ref="D269:J269" si="100">P269</f>
        <v>Description</v>
      </c>
      <c r="E269" s="146" t="str">
        <f t="shared" si="100"/>
        <v>Qté.</v>
      </c>
      <c r="F269" s="161" t="str">
        <f t="shared" si="100"/>
        <v>Comment le risque est-il couvert par ces PLR ?</v>
      </c>
      <c r="G269" s="161" t="str">
        <f t="shared" si="100"/>
        <v>Comment le risque est-il couvert par ces PLR ?</v>
      </c>
      <c r="H269" s="161" t="str">
        <f t="shared" si="100"/>
        <v>Ces PLR sont-elles mises en œuvre de manière efficace ?</v>
      </c>
      <c r="I269" s="161" t="str">
        <f t="shared" si="100"/>
        <v>PLR conflictuelles ?</v>
      </c>
      <c r="J269" s="161" t="str">
        <f t="shared" si="100"/>
        <v>Lacunes identifiées</v>
      </c>
      <c r="O269" s="561"/>
      <c r="P269" s="562" t="str">
        <f t="shared" ref="P269:U269" si="101">P$77</f>
        <v>Description</v>
      </c>
      <c r="Q269" s="562" t="str">
        <f t="shared" si="101"/>
        <v>Qté.</v>
      </c>
      <c r="R269" s="562" t="str">
        <f t="shared" si="101"/>
        <v>Comment le risque est-il couvert par ces PLR ?</v>
      </c>
      <c r="S269" s="562" t="str">
        <f t="shared" si="101"/>
        <v>Comment le risque est-il couvert par ces PLR ?</v>
      </c>
      <c r="T269" s="562" t="str">
        <f t="shared" si="101"/>
        <v>Ces PLR sont-elles mises en œuvre de manière efficace ?</v>
      </c>
      <c r="U269" s="562" t="str">
        <f t="shared" si="101"/>
        <v>PLR conflictuelles ?</v>
      </c>
      <c r="V269" s="562" t="str">
        <f>V$77</f>
        <v>Lacunes identifiées</v>
      </c>
    </row>
    <row r="270" spans="3:25" ht="127.5" hidden="1" x14ac:dyDescent="0.25">
      <c r="C270" s="235" t="str">
        <f>O270</f>
        <v>EXEMPLE</v>
      </c>
      <c r="D270" s="235" t="str">
        <f>P270</f>
        <v>Le processus d’attribution de titres de propriété pourrait entraîner la dépossession des terres des peuples autochtones.</v>
      </c>
      <c r="E270" s="235">
        <f t="shared" ref="E270:I270" si="102">Q270</f>
        <v>1</v>
      </c>
      <c r="F270" s="235" t="str">
        <f t="shared" si="102"/>
        <v>Législation nationale sur les titres de propriété et Convention internationale sur l’élimination de toutes les formes de discrimination raciale (CIEDR).</v>
      </c>
      <c r="G270" s="235" t="str">
        <f t="shared" si="102"/>
        <v>La couverture par la législation nationale est incomplète (elle n’aborde pas la question des risques).</v>
      </c>
      <c r="H270" s="235" t="str">
        <f t="shared" si="102"/>
        <v>La législation nationale n’est pas mise en œuvre de manière efficace à cause de manifestations et de conflits entre le gouvernement et les peuples autochtones aux endroits où le processus d’attribution de titres de propriété est prévu.</v>
      </c>
      <c r="I270" s="235" t="str">
        <f t="shared" si="102"/>
        <v>La législation nationale est en conflit avec la Convention internationale sur l’élimination de toutes les formes de discrimination raciale (CIEDR).</v>
      </c>
      <c r="J270" s="235" t="str">
        <f>V270</f>
        <v>Manque d’alignement entre le droit national et le droit international.</v>
      </c>
      <c r="O270" s="563" t="str">
        <f>$O$78</f>
        <v>EXEMPLE</v>
      </c>
      <c r="P270" s="564" t="s">
        <v>546</v>
      </c>
      <c r="Q270" s="564">
        <v>1</v>
      </c>
      <c r="R270" s="564" t="s">
        <v>547</v>
      </c>
      <c r="S270" s="564" t="s">
        <v>548</v>
      </c>
      <c r="T270" s="564" t="s">
        <v>549</v>
      </c>
      <c r="U270" s="564" t="s">
        <v>550</v>
      </c>
      <c r="V270" s="564" t="s">
        <v>551</v>
      </c>
    </row>
    <row r="271" spans="3:25" hidden="1" x14ac:dyDescent="0.25">
      <c r="C271" s="217" t="str">
        <f>O271</f>
        <v>Risques</v>
      </c>
      <c r="D271" s="575"/>
      <c r="E271" s="230"/>
      <c r="F271" s="230"/>
      <c r="G271" s="230"/>
      <c r="H271" s="230"/>
      <c r="I271" s="230"/>
      <c r="J271" s="230"/>
      <c r="O271" s="565" t="str">
        <f>$O$79</f>
        <v>Risques</v>
      </c>
      <c r="P271" s="547" t="str">
        <f t="shared" ref="P271:P276" si="103">IF(D271=0,"",D271)</f>
        <v/>
      </c>
      <c r="Q271" s="547" t="str">
        <f t="shared" ref="Q271:Q276" si="104">IF(E271=0,"",E271)</f>
        <v/>
      </c>
      <c r="R271" s="547" t="str">
        <f t="shared" ref="R271:R276" si="105">IF(F271=0,"",F271)</f>
        <v/>
      </c>
      <c r="S271" s="547" t="str">
        <f t="shared" ref="S271:S276" si="106">IF(G271=0,"",G271)</f>
        <v/>
      </c>
      <c r="T271" s="547" t="str">
        <f t="shared" ref="T271:T276" si="107">IF(H271=0,"",H271)</f>
        <v/>
      </c>
      <c r="U271" s="547" t="str">
        <f t="shared" ref="U271:U276" si="108">IF(I271=0,"",I271)</f>
        <v/>
      </c>
      <c r="V271" s="547" t="str">
        <f t="shared" ref="V271:V285" si="109">IF(J271=0,"",J271)</f>
        <v/>
      </c>
    </row>
    <row r="272" spans="3:25" hidden="1" x14ac:dyDescent="0.25">
      <c r="C272" s="142"/>
      <c r="D272" s="575"/>
      <c r="E272" s="230"/>
      <c r="F272" s="230"/>
      <c r="G272" s="230"/>
      <c r="H272" s="230"/>
      <c r="I272" s="230"/>
      <c r="J272" s="230"/>
      <c r="O272" s="566"/>
      <c r="P272" s="547" t="str">
        <f t="shared" si="103"/>
        <v/>
      </c>
      <c r="Q272" s="547" t="str">
        <f t="shared" si="104"/>
        <v/>
      </c>
      <c r="R272" s="547" t="str">
        <f t="shared" si="105"/>
        <v/>
      </c>
      <c r="S272" s="547" t="str">
        <f t="shared" si="106"/>
        <v/>
      </c>
      <c r="T272" s="547" t="str">
        <f t="shared" si="107"/>
        <v/>
      </c>
      <c r="U272" s="547" t="str">
        <f t="shared" si="108"/>
        <v/>
      </c>
      <c r="V272" s="547" t="str">
        <f t="shared" si="109"/>
        <v/>
      </c>
    </row>
    <row r="273" spans="3:22" hidden="1" x14ac:dyDescent="0.25">
      <c r="C273" s="142"/>
      <c r="D273" s="575"/>
      <c r="E273" s="230"/>
      <c r="F273" s="230"/>
      <c r="G273" s="230"/>
      <c r="H273" s="230"/>
      <c r="I273" s="230"/>
      <c r="J273" s="230"/>
      <c r="O273" s="566"/>
      <c r="P273" s="547" t="str">
        <f t="shared" si="103"/>
        <v/>
      </c>
      <c r="Q273" s="547" t="str">
        <f t="shared" si="104"/>
        <v/>
      </c>
      <c r="R273" s="547" t="str">
        <f t="shared" si="105"/>
        <v/>
      </c>
      <c r="S273" s="547" t="str">
        <f t="shared" si="106"/>
        <v/>
      </c>
      <c r="T273" s="547" t="str">
        <f t="shared" si="107"/>
        <v/>
      </c>
      <c r="U273" s="547" t="str">
        <f t="shared" si="108"/>
        <v/>
      </c>
      <c r="V273" s="547" t="str">
        <f t="shared" si="109"/>
        <v/>
      </c>
    </row>
    <row r="274" spans="3:22" hidden="1" x14ac:dyDescent="0.25">
      <c r="C274" s="142"/>
      <c r="D274" s="575"/>
      <c r="E274" s="230"/>
      <c r="F274" s="230"/>
      <c r="G274" s="230"/>
      <c r="H274" s="230"/>
      <c r="I274" s="230"/>
      <c r="J274" s="230"/>
      <c r="O274" s="566"/>
      <c r="P274" s="547" t="str">
        <f t="shared" si="103"/>
        <v/>
      </c>
      <c r="Q274" s="547" t="str">
        <f t="shared" si="104"/>
        <v/>
      </c>
      <c r="R274" s="547" t="str">
        <f t="shared" si="105"/>
        <v/>
      </c>
      <c r="S274" s="547" t="str">
        <f t="shared" si="106"/>
        <v/>
      </c>
      <c r="T274" s="547" t="str">
        <f t="shared" si="107"/>
        <v/>
      </c>
      <c r="U274" s="547" t="str">
        <f t="shared" si="108"/>
        <v/>
      </c>
      <c r="V274" s="547" t="str">
        <f t="shared" si="109"/>
        <v/>
      </c>
    </row>
    <row r="275" spans="3:22" hidden="1" x14ac:dyDescent="0.25">
      <c r="C275" s="142"/>
      <c r="D275" s="575"/>
      <c r="E275" s="230"/>
      <c r="F275" s="230"/>
      <c r="G275" s="230"/>
      <c r="H275" s="230"/>
      <c r="I275" s="230"/>
      <c r="J275" s="230"/>
      <c r="O275" s="566"/>
      <c r="P275" s="547" t="str">
        <f t="shared" si="103"/>
        <v/>
      </c>
      <c r="Q275" s="547" t="str">
        <f t="shared" si="104"/>
        <v/>
      </c>
      <c r="R275" s="547" t="str">
        <f t="shared" si="105"/>
        <v/>
      </c>
      <c r="S275" s="547" t="str">
        <f t="shared" si="106"/>
        <v/>
      </c>
      <c r="T275" s="547" t="str">
        <f t="shared" si="107"/>
        <v/>
      </c>
      <c r="U275" s="547" t="str">
        <f t="shared" si="108"/>
        <v/>
      </c>
      <c r="V275" s="547" t="str">
        <f t="shared" si="109"/>
        <v/>
      </c>
    </row>
    <row r="276" spans="3:22" hidden="1" x14ac:dyDescent="0.25">
      <c r="C276" s="142"/>
      <c r="D276" s="575"/>
      <c r="E276" s="230"/>
      <c r="F276" s="230"/>
      <c r="G276" s="230"/>
      <c r="H276" s="230"/>
      <c r="I276" s="230"/>
      <c r="J276" s="230"/>
      <c r="O276" s="566"/>
      <c r="P276" s="547" t="str">
        <f t="shared" si="103"/>
        <v/>
      </c>
      <c r="Q276" s="547" t="str">
        <f t="shared" si="104"/>
        <v/>
      </c>
      <c r="R276" s="547" t="str">
        <f t="shared" si="105"/>
        <v/>
      </c>
      <c r="S276" s="547" t="str">
        <f t="shared" si="106"/>
        <v/>
      </c>
      <c r="T276" s="547" t="str">
        <f t="shared" si="107"/>
        <v/>
      </c>
      <c r="U276" s="547" t="str">
        <f t="shared" si="108"/>
        <v/>
      </c>
      <c r="V276" s="547" t="str">
        <f t="shared" si="109"/>
        <v/>
      </c>
    </row>
    <row r="277" spans="3:22" hidden="1" x14ac:dyDescent="0.25">
      <c r="C277" s="142"/>
      <c r="D277" s="575"/>
      <c r="E277" s="230"/>
      <c r="F277" s="230"/>
      <c r="G277" s="230"/>
      <c r="H277" s="230"/>
      <c r="I277" s="230"/>
      <c r="J277" s="230"/>
      <c r="O277" s="566"/>
      <c r="P277" s="547" t="str">
        <f t="shared" ref="P277:P285" si="110">IF(D277=0,"",D277)</f>
        <v/>
      </c>
      <c r="Q277" s="547" t="str">
        <f t="shared" ref="Q277:Q285" si="111">IF(E277=0,"",E277)</f>
        <v/>
      </c>
      <c r="R277" s="547" t="str">
        <f t="shared" ref="R277:R285" si="112">IF(F277=0,"",F277)</f>
        <v/>
      </c>
      <c r="S277" s="547" t="str">
        <f t="shared" ref="S277:S285" si="113">IF(G277=0,"",G277)</f>
        <v/>
      </c>
      <c r="T277" s="547" t="str">
        <f t="shared" ref="T277:T285" si="114">IF(H277=0,"",H277)</f>
        <v/>
      </c>
      <c r="U277" s="547" t="str">
        <f t="shared" ref="U277:U285" si="115">IF(I277=0,"",I277)</f>
        <v/>
      </c>
      <c r="V277" s="547" t="str">
        <f t="shared" si="109"/>
        <v/>
      </c>
    </row>
    <row r="278" spans="3:22" hidden="1" x14ac:dyDescent="0.25">
      <c r="C278" s="142"/>
      <c r="D278" s="575"/>
      <c r="E278" s="230"/>
      <c r="F278" s="230"/>
      <c r="G278" s="230"/>
      <c r="H278" s="230"/>
      <c r="I278" s="230"/>
      <c r="J278" s="230"/>
      <c r="O278" s="566"/>
      <c r="P278" s="547" t="str">
        <f t="shared" si="110"/>
        <v/>
      </c>
      <c r="Q278" s="547" t="str">
        <f t="shared" si="111"/>
        <v/>
      </c>
      <c r="R278" s="547" t="str">
        <f t="shared" si="112"/>
        <v/>
      </c>
      <c r="S278" s="547" t="str">
        <f t="shared" si="113"/>
        <v/>
      </c>
      <c r="T278" s="547" t="str">
        <f t="shared" si="114"/>
        <v/>
      </c>
      <c r="U278" s="547" t="str">
        <f t="shared" si="115"/>
        <v/>
      </c>
      <c r="V278" s="547" t="str">
        <f t="shared" si="109"/>
        <v/>
      </c>
    </row>
    <row r="279" spans="3:22" hidden="1" x14ac:dyDescent="0.25">
      <c r="C279" s="142"/>
      <c r="D279" s="575"/>
      <c r="E279" s="230"/>
      <c r="F279" s="230"/>
      <c r="G279" s="230"/>
      <c r="H279" s="230"/>
      <c r="I279" s="230"/>
      <c r="J279" s="230"/>
      <c r="O279" s="566"/>
      <c r="P279" s="547" t="str">
        <f t="shared" si="110"/>
        <v/>
      </c>
      <c r="Q279" s="547" t="str">
        <f t="shared" si="111"/>
        <v/>
      </c>
      <c r="R279" s="547" t="str">
        <f t="shared" si="112"/>
        <v/>
      </c>
      <c r="S279" s="547" t="str">
        <f t="shared" si="113"/>
        <v/>
      </c>
      <c r="T279" s="547" t="str">
        <f t="shared" si="114"/>
        <v/>
      </c>
      <c r="U279" s="547" t="str">
        <f t="shared" si="115"/>
        <v/>
      </c>
      <c r="V279" s="547" t="str">
        <f t="shared" si="109"/>
        <v/>
      </c>
    </row>
    <row r="280" spans="3:22" hidden="1" x14ac:dyDescent="0.25">
      <c r="C280" s="142"/>
      <c r="D280" s="575"/>
      <c r="E280" s="230"/>
      <c r="F280" s="230"/>
      <c r="G280" s="230"/>
      <c r="H280" s="230"/>
      <c r="I280" s="230"/>
      <c r="J280" s="230"/>
      <c r="O280" s="566"/>
      <c r="P280" s="547" t="str">
        <f t="shared" si="110"/>
        <v/>
      </c>
      <c r="Q280" s="547" t="str">
        <f t="shared" si="111"/>
        <v/>
      </c>
      <c r="R280" s="547" t="str">
        <f t="shared" si="112"/>
        <v/>
      </c>
      <c r="S280" s="547" t="str">
        <f t="shared" si="113"/>
        <v/>
      </c>
      <c r="T280" s="547" t="str">
        <f t="shared" si="114"/>
        <v/>
      </c>
      <c r="U280" s="547" t="str">
        <f t="shared" si="115"/>
        <v/>
      </c>
      <c r="V280" s="547" t="str">
        <f t="shared" si="109"/>
        <v/>
      </c>
    </row>
    <row r="281" spans="3:22" hidden="1" x14ac:dyDescent="0.25">
      <c r="C281" s="142"/>
      <c r="D281" s="575"/>
      <c r="E281" s="230"/>
      <c r="F281" s="230"/>
      <c r="G281" s="230"/>
      <c r="H281" s="230"/>
      <c r="I281" s="230"/>
      <c r="J281" s="230"/>
      <c r="O281" s="566"/>
      <c r="P281" s="547" t="str">
        <f t="shared" si="110"/>
        <v/>
      </c>
      <c r="Q281" s="547" t="str">
        <f t="shared" si="111"/>
        <v/>
      </c>
      <c r="R281" s="547" t="str">
        <f t="shared" si="112"/>
        <v/>
      </c>
      <c r="S281" s="547" t="str">
        <f t="shared" si="113"/>
        <v/>
      </c>
      <c r="T281" s="547" t="str">
        <f t="shared" si="114"/>
        <v/>
      </c>
      <c r="U281" s="547" t="str">
        <f t="shared" si="115"/>
        <v/>
      </c>
      <c r="V281" s="547" t="str">
        <f t="shared" si="109"/>
        <v/>
      </c>
    </row>
    <row r="282" spans="3:22" hidden="1" x14ac:dyDescent="0.25">
      <c r="C282" s="142"/>
      <c r="D282" s="575"/>
      <c r="E282" s="230"/>
      <c r="F282" s="230"/>
      <c r="G282" s="230"/>
      <c r="H282" s="230"/>
      <c r="I282" s="230"/>
      <c r="J282" s="230"/>
      <c r="O282" s="566"/>
      <c r="P282" s="547" t="str">
        <f t="shared" si="110"/>
        <v/>
      </c>
      <c r="Q282" s="547" t="str">
        <f t="shared" si="111"/>
        <v/>
      </c>
      <c r="R282" s="547" t="str">
        <f t="shared" si="112"/>
        <v/>
      </c>
      <c r="S282" s="547" t="str">
        <f t="shared" si="113"/>
        <v/>
      </c>
      <c r="T282" s="547" t="str">
        <f t="shared" si="114"/>
        <v/>
      </c>
      <c r="U282" s="547" t="str">
        <f t="shared" si="115"/>
        <v/>
      </c>
      <c r="V282" s="547" t="str">
        <f t="shared" si="109"/>
        <v/>
      </c>
    </row>
    <row r="283" spans="3:22" hidden="1" x14ac:dyDescent="0.25">
      <c r="C283" s="142"/>
      <c r="D283" s="575"/>
      <c r="E283" s="230"/>
      <c r="F283" s="230"/>
      <c r="G283" s="230"/>
      <c r="H283" s="230"/>
      <c r="I283" s="230"/>
      <c r="J283" s="230"/>
      <c r="O283" s="566"/>
      <c r="P283" s="547" t="str">
        <f t="shared" si="110"/>
        <v/>
      </c>
      <c r="Q283" s="547" t="str">
        <f t="shared" si="111"/>
        <v/>
      </c>
      <c r="R283" s="547" t="str">
        <f t="shared" si="112"/>
        <v/>
      </c>
      <c r="S283" s="547" t="str">
        <f t="shared" si="113"/>
        <v/>
      </c>
      <c r="T283" s="547" t="str">
        <f t="shared" si="114"/>
        <v/>
      </c>
      <c r="U283" s="547" t="str">
        <f t="shared" si="115"/>
        <v/>
      </c>
      <c r="V283" s="547" t="str">
        <f t="shared" si="109"/>
        <v/>
      </c>
    </row>
    <row r="284" spans="3:22" hidden="1" x14ac:dyDescent="0.25">
      <c r="C284" s="142"/>
      <c r="D284" s="575"/>
      <c r="E284" s="230"/>
      <c r="F284" s="230"/>
      <c r="G284" s="230"/>
      <c r="H284" s="230"/>
      <c r="I284" s="230"/>
      <c r="J284" s="230"/>
      <c r="O284" s="566"/>
      <c r="P284" s="547" t="str">
        <f t="shared" si="110"/>
        <v/>
      </c>
      <c r="Q284" s="547" t="str">
        <f t="shared" si="111"/>
        <v/>
      </c>
      <c r="R284" s="547" t="str">
        <f t="shared" si="112"/>
        <v/>
      </c>
      <c r="S284" s="547" t="str">
        <f t="shared" si="113"/>
        <v/>
      </c>
      <c r="T284" s="547" t="str">
        <f t="shared" si="114"/>
        <v/>
      </c>
      <c r="U284" s="547" t="str">
        <f t="shared" si="115"/>
        <v/>
      </c>
      <c r="V284" s="547" t="str">
        <f t="shared" si="109"/>
        <v/>
      </c>
    </row>
    <row r="285" spans="3:22" ht="15.75" hidden="1" thickBot="1" x14ac:dyDescent="0.3">
      <c r="C285" s="218"/>
      <c r="D285" s="575"/>
      <c r="E285" s="230"/>
      <c r="F285" s="230"/>
      <c r="G285" s="230"/>
      <c r="H285" s="230"/>
      <c r="I285" s="230"/>
      <c r="J285" s="230"/>
      <c r="O285" s="567"/>
      <c r="P285" s="547" t="str">
        <f t="shared" si="110"/>
        <v/>
      </c>
      <c r="Q285" s="547" t="str">
        <f t="shared" si="111"/>
        <v/>
      </c>
      <c r="R285" s="547" t="str">
        <f t="shared" si="112"/>
        <v/>
      </c>
      <c r="S285" s="547" t="str">
        <f t="shared" si="113"/>
        <v/>
      </c>
      <c r="T285" s="547" t="str">
        <f t="shared" si="114"/>
        <v/>
      </c>
      <c r="U285" s="547" t="str">
        <f t="shared" si="115"/>
        <v/>
      </c>
      <c r="V285" s="547" t="str">
        <f t="shared" si="109"/>
        <v/>
      </c>
    </row>
    <row r="286" spans="3:22" ht="99.95" hidden="1" customHeight="1" thickTop="1" x14ac:dyDescent="0.25">
      <c r="C286" s="793" t="str">
        <f>O286</f>
        <v>Couverture globale des PLR / lacunes de la garantie :</v>
      </c>
      <c r="D286" s="794"/>
      <c r="E286" s="794"/>
      <c r="F286" s="795"/>
      <c r="G286" s="795"/>
      <c r="H286" s="795"/>
      <c r="I286" s="795"/>
      <c r="J286" s="796"/>
      <c r="O286" s="790" t="str">
        <f>$O$89</f>
        <v>Couverture globale des PLR / lacunes de la garantie :</v>
      </c>
      <c r="P286" s="790"/>
      <c r="Q286" s="879" t="str">
        <f>IF(F286=0," ",F286)</f>
        <v xml:space="preserve"> </v>
      </c>
      <c r="R286" s="880"/>
      <c r="S286" s="880"/>
      <c r="T286" s="880"/>
      <c r="U286" s="880"/>
      <c r="V286" s="881"/>
    </row>
    <row r="287" spans="3:22" hidden="1" x14ac:dyDescent="0.25"/>
    <row r="288" spans="3:22" ht="39.75" hidden="1" customHeight="1" x14ac:dyDescent="0.25"/>
    <row r="289" spans="3:25" hidden="1" x14ac:dyDescent="0.25"/>
    <row r="290" spans="3:25" hidden="1" x14ac:dyDescent="0.25">
      <c r="P290" s="568" t="str">
        <f>P$93</f>
        <v>From Module 2</v>
      </c>
      <c r="Q290" s="568" t="str">
        <f>Q$93</f>
        <v>From Module 2</v>
      </c>
    </row>
    <row r="291" spans="3:25" hidden="1" x14ac:dyDescent="0.25">
      <c r="C291" s="58"/>
      <c r="D291" s="58"/>
      <c r="E291" s="58"/>
      <c r="F291" s="59"/>
      <c r="G291" s="59"/>
      <c r="H291" s="59"/>
      <c r="I291" s="59"/>
      <c r="J291" s="59"/>
      <c r="O291" s="552"/>
      <c r="P291" s="441" t="str">
        <f>P$94</f>
        <v>All Bénéfices</v>
      </c>
      <c r="Q291" s="441" t="str">
        <f>Q$94</f>
        <v>Potential Prioritized Bénéfices</v>
      </c>
      <c r="S291" s="554"/>
      <c r="T291" s="554"/>
      <c r="U291" s="554"/>
      <c r="V291" s="554"/>
      <c r="W291" s="59"/>
      <c r="X291" s="59"/>
    </row>
    <row r="292" spans="3:25" hidden="1" x14ac:dyDescent="0.25">
      <c r="C292" s="67"/>
      <c r="D292" s="67"/>
      <c r="E292" s="67"/>
      <c r="L292"/>
      <c r="O292" s="53">
        <f t="shared" ref="O292:O296" si="116">O291+1</f>
        <v>1</v>
      </c>
      <c r="P292" s="555" t="str">
        <f>'Module 2'!$AM280</f>
        <v/>
      </c>
      <c r="Q292" s="555" t="str">
        <f>'Module 2'!$AV280</f>
        <v/>
      </c>
    </row>
    <row r="293" spans="3:25" s="48" customFormat="1" hidden="1" x14ac:dyDescent="0.25">
      <c r="O293" s="53">
        <f t="shared" si="116"/>
        <v>2</v>
      </c>
      <c r="P293" s="555" t="str">
        <f>'Module 2'!$AM281</f>
        <v/>
      </c>
      <c r="Q293" s="555" t="str">
        <f>'Module 2'!$AV281</f>
        <v/>
      </c>
      <c r="R293" s="52"/>
      <c r="S293" s="52"/>
      <c r="T293" s="52"/>
      <c r="U293" s="52"/>
      <c r="V293" s="52"/>
      <c r="W293"/>
      <c r="X293" s="112"/>
      <c r="Y293"/>
    </row>
    <row r="294" spans="3:25" s="48" customFormat="1" hidden="1" x14ac:dyDescent="0.25">
      <c r="I294" s="49"/>
      <c r="J294" s="49"/>
      <c r="O294" s="53">
        <f t="shared" si="116"/>
        <v>3</v>
      </c>
      <c r="P294" s="555" t="str">
        <f>'Module 2'!$AM282</f>
        <v/>
      </c>
      <c r="Q294" s="555" t="str">
        <f>'Module 2'!$AV282</f>
        <v/>
      </c>
      <c r="R294" s="52"/>
      <c r="S294" s="52"/>
      <c r="T294" s="52"/>
      <c r="U294" s="52"/>
      <c r="V294" s="52"/>
      <c r="W294"/>
      <c r="X294" s="112"/>
      <c r="Y294"/>
    </row>
    <row r="295" spans="3:25" s="48" customFormat="1" hidden="1" x14ac:dyDescent="0.25">
      <c r="O295" s="53">
        <f t="shared" si="116"/>
        <v>4</v>
      </c>
      <c r="P295" s="555" t="str">
        <f>'Module 2'!$AM283</f>
        <v/>
      </c>
      <c r="Q295" s="555" t="str">
        <f>'Module 2'!$AV283</f>
        <v/>
      </c>
      <c r="R295" s="52"/>
      <c r="S295" s="52"/>
      <c r="T295" s="52"/>
      <c r="U295" s="52"/>
      <c r="V295" s="52"/>
      <c r="W295"/>
      <c r="X295" s="112"/>
      <c r="Y295"/>
    </row>
    <row r="296" spans="3:25" hidden="1" x14ac:dyDescent="0.25">
      <c r="N296" s="48"/>
      <c r="O296" s="53">
        <f t="shared" si="116"/>
        <v>5</v>
      </c>
      <c r="P296" s="555" t="str">
        <f>'Module 2'!$AM284</f>
        <v/>
      </c>
      <c r="Q296" s="555" t="str">
        <f>'Module 2'!$AV284</f>
        <v/>
      </c>
    </row>
    <row r="297" spans="3:25" hidden="1" x14ac:dyDescent="0.25">
      <c r="C297" s="48"/>
      <c r="D297" s="48"/>
      <c r="E297" s="48"/>
      <c r="F297" s="48"/>
      <c r="G297" s="48"/>
      <c r="H297" s="48"/>
      <c r="M297" s="105"/>
      <c r="N297" s="48"/>
      <c r="O297" s="53"/>
      <c r="P297" s="568" t="str">
        <f>P$104</f>
        <v>From Module 2</v>
      </c>
      <c r="Q297" s="568" t="str">
        <f>Q$104</f>
        <v>From Module 2</v>
      </c>
    </row>
    <row r="298" spans="3:25" hidden="1" x14ac:dyDescent="0.25">
      <c r="C298" s="48"/>
      <c r="D298" s="48"/>
      <c r="E298" s="48"/>
      <c r="F298" s="48"/>
      <c r="G298" s="48"/>
      <c r="H298" s="48"/>
      <c r="I298" s="48"/>
      <c r="J298" s="36"/>
      <c r="N298" s="48"/>
      <c r="O298" s="53"/>
      <c r="P298" s="441" t="str">
        <f>P$105</f>
        <v>All Risques</v>
      </c>
      <c r="Q298" s="441" t="str">
        <f>Q$105</f>
        <v>Potential Prioritized Risques</v>
      </c>
    </row>
    <row r="299" spans="3:25" hidden="1" x14ac:dyDescent="0.25">
      <c r="C299" s="48"/>
      <c r="D299" s="48"/>
      <c r="E299" s="48"/>
      <c r="F299" s="48"/>
      <c r="G299" s="48"/>
      <c r="H299" s="48"/>
      <c r="N299" s="48"/>
      <c r="O299" s="53">
        <f t="shared" ref="O299:O304" si="117">O298+1</f>
        <v>1</v>
      </c>
      <c r="P299" s="555" t="str">
        <f>'Module 2'!$AM287</f>
        <v/>
      </c>
      <c r="Q299" s="555" t="str">
        <f>'Module 2'!$AV287</f>
        <v/>
      </c>
    </row>
    <row r="300" spans="3:25" hidden="1" x14ac:dyDescent="0.25">
      <c r="N300" s="48"/>
      <c r="O300" s="53">
        <f t="shared" si="117"/>
        <v>2</v>
      </c>
      <c r="P300" s="555" t="str">
        <f>'Module 2'!$AM288</f>
        <v/>
      </c>
      <c r="Q300" s="555" t="str">
        <f>'Module 2'!$AV288</f>
        <v/>
      </c>
    </row>
    <row r="301" spans="3:25" hidden="1" x14ac:dyDescent="0.25">
      <c r="G301" s="67"/>
      <c r="H301" s="67"/>
      <c r="N301" s="48"/>
      <c r="O301" s="53">
        <f t="shared" si="117"/>
        <v>3</v>
      </c>
      <c r="P301" s="555" t="str">
        <f>'Module 2'!$AM289</f>
        <v/>
      </c>
      <c r="Q301" s="555" t="str">
        <f>'Module 2'!$AV289</f>
        <v/>
      </c>
    </row>
    <row r="302" spans="3:25" hidden="1" x14ac:dyDescent="0.25">
      <c r="C302" s="66"/>
      <c r="D302" s="66"/>
      <c r="E302" s="66"/>
      <c r="N302" s="48"/>
      <c r="O302" s="53">
        <f t="shared" si="117"/>
        <v>4</v>
      </c>
      <c r="P302" s="555" t="str">
        <f>'Module 2'!$AM290</f>
        <v/>
      </c>
      <c r="Q302" s="555" t="str">
        <f>'Module 2'!$AV290</f>
        <v/>
      </c>
    </row>
    <row r="303" spans="3:25" hidden="1" x14ac:dyDescent="0.25">
      <c r="C303" s="66"/>
      <c r="E303" s="67"/>
      <c r="N303" s="48"/>
      <c r="O303" s="53">
        <f t="shared" si="117"/>
        <v>5</v>
      </c>
      <c r="P303" s="555" t="str">
        <f>'Module 2'!$AM291</f>
        <v/>
      </c>
      <c r="Q303" s="555" t="str">
        <f>'Module 2'!$AV291</f>
        <v/>
      </c>
    </row>
    <row r="304" spans="3:25" hidden="1" x14ac:dyDescent="0.25">
      <c r="C304" s="66"/>
      <c r="E304" s="103"/>
      <c r="N304" s="48"/>
      <c r="O304" s="53">
        <f t="shared" si="117"/>
        <v>6</v>
      </c>
      <c r="P304" s="555" t="str">
        <f>'Module 2'!$AM292</f>
        <v/>
      </c>
      <c r="Q304" s="555" t="str">
        <f>'Module 2'!$AV292</f>
        <v/>
      </c>
    </row>
    <row r="305" spans="3:17" hidden="1" x14ac:dyDescent="0.25">
      <c r="C305" s="66"/>
      <c r="E305" s="103"/>
      <c r="N305" s="48"/>
      <c r="O305" s="53">
        <f t="shared" ref="O305:O313" si="118">O304+1</f>
        <v>7</v>
      </c>
      <c r="P305" s="555" t="str">
        <f>'Module 2'!$AM293</f>
        <v/>
      </c>
      <c r="Q305" s="555" t="str">
        <f>'Module 2'!$AV293</f>
        <v/>
      </c>
    </row>
    <row r="306" spans="3:17" hidden="1" x14ac:dyDescent="0.25">
      <c r="C306" s="66"/>
      <c r="E306" s="103"/>
      <c r="N306" s="48"/>
      <c r="O306" s="53">
        <f t="shared" si="118"/>
        <v>8</v>
      </c>
      <c r="P306" s="555" t="str">
        <f>'Module 2'!$AM294</f>
        <v/>
      </c>
      <c r="Q306" s="555" t="str">
        <f>'Module 2'!$AV294</f>
        <v/>
      </c>
    </row>
    <row r="307" spans="3:17" hidden="1" x14ac:dyDescent="0.25">
      <c r="C307" s="66"/>
      <c r="E307" s="103"/>
      <c r="N307" s="48"/>
      <c r="O307" s="53">
        <f t="shared" si="118"/>
        <v>9</v>
      </c>
      <c r="P307" s="555" t="str">
        <f>'Module 2'!$AM295</f>
        <v/>
      </c>
      <c r="Q307" s="555" t="str">
        <f>'Module 2'!$AV295</f>
        <v/>
      </c>
    </row>
    <row r="308" spans="3:17" hidden="1" x14ac:dyDescent="0.25">
      <c r="C308" s="66"/>
      <c r="E308" s="103"/>
      <c r="N308" s="48"/>
      <c r="O308" s="53">
        <f t="shared" si="118"/>
        <v>10</v>
      </c>
      <c r="P308" s="555" t="str">
        <f>'Module 2'!$AM296</f>
        <v/>
      </c>
      <c r="Q308" s="555" t="str">
        <f>'Module 2'!$AV296</f>
        <v/>
      </c>
    </row>
    <row r="309" spans="3:17" hidden="1" x14ac:dyDescent="0.25">
      <c r="C309" s="66"/>
      <c r="E309" s="103"/>
      <c r="N309" s="48"/>
      <c r="O309" s="53">
        <f t="shared" si="118"/>
        <v>11</v>
      </c>
      <c r="P309" s="555" t="str">
        <f>'Module 2'!$AM297</f>
        <v/>
      </c>
      <c r="Q309" s="555" t="str">
        <f>'Module 2'!$AV297</f>
        <v/>
      </c>
    </row>
    <row r="310" spans="3:17" hidden="1" x14ac:dyDescent="0.25">
      <c r="C310" s="66"/>
      <c r="E310" s="103"/>
      <c r="N310" s="48"/>
      <c r="O310" s="53">
        <f t="shared" si="118"/>
        <v>12</v>
      </c>
      <c r="P310" s="555" t="str">
        <f>'Module 2'!$AM298</f>
        <v/>
      </c>
      <c r="Q310" s="555" t="str">
        <f>'Module 2'!$AV298</f>
        <v/>
      </c>
    </row>
    <row r="311" spans="3:17" hidden="1" x14ac:dyDescent="0.25">
      <c r="C311" s="66"/>
      <c r="E311" s="103"/>
      <c r="N311" s="48"/>
      <c r="O311" s="53">
        <f t="shared" si="118"/>
        <v>13</v>
      </c>
      <c r="P311" s="555" t="str">
        <f>'Module 2'!$AM299</f>
        <v/>
      </c>
      <c r="Q311" s="555" t="str">
        <f>'Module 2'!$AV299</f>
        <v/>
      </c>
    </row>
    <row r="312" spans="3:17" hidden="1" x14ac:dyDescent="0.25">
      <c r="C312" s="66"/>
      <c r="E312" s="103"/>
      <c r="N312" s="48"/>
      <c r="O312" s="53">
        <f t="shared" si="118"/>
        <v>14</v>
      </c>
      <c r="P312" s="555" t="str">
        <f>'Module 2'!$AM300</f>
        <v/>
      </c>
      <c r="Q312" s="555" t="str">
        <f>'Module 2'!$AV300</f>
        <v/>
      </c>
    </row>
    <row r="313" spans="3:17" hidden="1" x14ac:dyDescent="0.25">
      <c r="C313" s="66"/>
      <c r="E313" s="103"/>
      <c r="N313" s="48"/>
      <c r="O313" s="53">
        <f t="shared" si="118"/>
        <v>15</v>
      </c>
      <c r="P313" s="555" t="str">
        <f>'Module 2'!$AM301</f>
        <v/>
      </c>
      <c r="Q313" s="555" t="str">
        <f>'Module 2'!$AV301</f>
        <v/>
      </c>
    </row>
    <row r="314" spans="3:17" hidden="1" x14ac:dyDescent="0.25">
      <c r="C314" s="66"/>
      <c r="E314" s="103"/>
    </row>
    <row r="315" spans="3:17" hidden="1" x14ac:dyDescent="0.25"/>
    <row r="316" spans="3:17" hidden="1" x14ac:dyDescent="0.25"/>
    <row r="317" spans="3:17" hidden="1" x14ac:dyDescent="0.25"/>
    <row r="318" spans="3:17" hidden="1" x14ac:dyDescent="0.25"/>
    <row r="319" spans="3:17" hidden="1" x14ac:dyDescent="0.25"/>
    <row r="320" spans="3:17" hidden="1" x14ac:dyDescent="0.25"/>
    <row r="321" spans="3:25" hidden="1" x14ac:dyDescent="0.25"/>
    <row r="322" spans="3:25" hidden="1" x14ac:dyDescent="0.25"/>
    <row r="323" spans="3:25" hidden="1" x14ac:dyDescent="0.25">
      <c r="C323" s="66"/>
      <c r="D323" s="66"/>
      <c r="E323" s="66"/>
      <c r="F323" s="56"/>
      <c r="G323" s="56"/>
      <c r="H323" s="56"/>
    </row>
    <row r="324" spans="3:25" ht="75" hidden="1" customHeight="1" x14ac:dyDescent="0.35">
      <c r="C324" s="789" t="str">
        <f>O324</f>
        <v>Garantie (d) - Participation intégrale et effective des parties prenantes concernées, en particulier des peuples autochtones et des communautés locales, aux activités [REDD+].</v>
      </c>
      <c r="D324" s="789"/>
      <c r="E324" s="789"/>
      <c r="F324" s="789"/>
      <c r="G324" s="789"/>
      <c r="H324" s="789"/>
      <c r="I324" s="789"/>
      <c r="J324" s="789"/>
      <c r="L324"/>
      <c r="N324" s="86" t="s">
        <v>20</v>
      </c>
      <c r="O324" s="878" t="str">
        <f>CONCATENATE($P$16," - ",$Q$16)</f>
        <v>Garantie (d) - Participation intégrale et effective des parties prenantes concernées, en particulier des peuples autochtones et des communautés locales, aux activités [REDD+].</v>
      </c>
      <c r="P324" s="878"/>
      <c r="Q324" s="878"/>
      <c r="R324" s="878"/>
      <c r="S324" s="878"/>
      <c r="T324" s="878"/>
      <c r="U324" s="878"/>
      <c r="V324" s="878"/>
      <c r="W324" s="322"/>
      <c r="X324" s="322"/>
      <c r="Y324" s="322"/>
    </row>
    <row r="325" spans="3:25" hidden="1" x14ac:dyDescent="0.25"/>
    <row r="326" spans="3:25" ht="0.95" hidden="1" customHeight="1" x14ac:dyDescent="0.3">
      <c r="C326" s="7"/>
      <c r="D326" s="7"/>
      <c r="E326" s="7"/>
      <c r="F326" s="159"/>
      <c r="G326" s="159"/>
      <c r="H326" s="159"/>
      <c r="I326" s="159"/>
      <c r="J326" s="159"/>
      <c r="N326" s="7"/>
      <c r="O326" s="557" t="str">
        <f>$O$32</f>
        <v>How to use</v>
      </c>
      <c r="P326" s="522"/>
      <c r="Q326" s="522"/>
      <c r="R326" s="522"/>
      <c r="S326" s="522"/>
      <c r="T326" s="522"/>
    </row>
    <row r="327" spans="3:25" ht="0.95" hidden="1" customHeight="1" x14ac:dyDescent="0.3">
      <c r="C327" s="608"/>
      <c r="D327" s="608"/>
      <c r="E327" s="608"/>
      <c r="F327" s="608"/>
      <c r="G327" s="608"/>
      <c r="H327" s="608"/>
      <c r="I327" s="608"/>
      <c r="J327" s="608"/>
      <c r="N327" s="7"/>
      <c r="O327" s="527" t="s">
        <v>86</v>
      </c>
      <c r="P327" s="528"/>
      <c r="Q327" s="528"/>
      <c r="R327" s="528"/>
      <c r="S327" s="528"/>
      <c r="T327" s="528"/>
      <c r="Y327" s="7"/>
    </row>
    <row r="328" spans="3:25" ht="18.75" hidden="1" x14ac:dyDescent="0.3">
      <c r="L328"/>
      <c r="N328" s="7"/>
      <c r="O328" s="529"/>
      <c r="P328" s="528"/>
      <c r="Q328" s="528"/>
      <c r="R328" s="528"/>
      <c r="S328" s="528"/>
      <c r="T328" s="528"/>
      <c r="Y328" s="7"/>
    </row>
    <row r="329" spans="3:25" ht="18.75" hidden="1" x14ac:dyDescent="0.3">
      <c r="C329" s="7" t="str">
        <f>O329</f>
        <v>Questions d'orientation :</v>
      </c>
      <c r="D329" s="7"/>
      <c r="E329" s="7"/>
      <c r="F329" s="160"/>
      <c r="G329" s="160"/>
      <c r="H329" s="160"/>
      <c r="I329" s="160"/>
      <c r="J329" s="160"/>
      <c r="K329" s="160"/>
      <c r="L329" s="57"/>
      <c r="M329" s="12"/>
      <c r="N329" s="7"/>
      <c r="O329" s="557" t="str">
        <f>$O$35</f>
        <v>Questions d'orientation :</v>
      </c>
      <c r="P329" s="528"/>
      <c r="Q329" s="528"/>
      <c r="R329" s="528"/>
      <c r="S329" s="528"/>
      <c r="T329" s="528"/>
      <c r="Y329" s="7"/>
    </row>
    <row r="330" spans="3:25" hidden="1" x14ac:dyDescent="0.25">
      <c r="O330" s="524"/>
      <c r="P330" s="558" t="str">
        <f>$P$36</f>
        <v>ID</v>
      </c>
      <c r="Q330" s="558" t="str">
        <f>$Q$36</f>
        <v>G. QUESTIONS</v>
      </c>
      <c r="R330" s="558" t="str">
        <f>$R$36</f>
        <v>NOTES</v>
      </c>
      <c r="S330" s="558" t="str">
        <f>$S$36</f>
        <v>IF, AUTO Q</v>
      </c>
      <c r="T330" s="558" t="str">
        <f>$T$36</f>
        <v>IF, AUTO NOTES</v>
      </c>
      <c r="U330" s="558" t="str">
        <f>$U$36</f>
        <v>AUTO TEXT</v>
      </c>
      <c r="V330" s="558" t="str">
        <f>$V$36</f>
        <v>SORTED TEXT</v>
      </c>
    </row>
    <row r="331" spans="3:25" ht="18.75" hidden="1" customHeight="1" thickBot="1" x14ac:dyDescent="0.3">
      <c r="C331" s="207"/>
      <c r="D331" s="207"/>
      <c r="E331" s="207"/>
      <c r="F331" s="207"/>
      <c r="G331" s="207"/>
      <c r="H331" s="835" t="str">
        <f>$H$37</f>
        <v>Remarques (le cas échéant)</v>
      </c>
      <c r="I331" s="835"/>
      <c r="J331" s="836"/>
      <c r="K331" s="26"/>
      <c r="L331" s="26"/>
      <c r="N331" s="87" t="s">
        <v>20</v>
      </c>
      <c r="O331" s="524"/>
      <c r="P331" s="569">
        <v>0</v>
      </c>
      <c r="Q331" s="533" t="s">
        <v>20</v>
      </c>
      <c r="R331" s="533" t="s">
        <v>20</v>
      </c>
      <c r="S331" s="533" t="s">
        <v>20</v>
      </c>
      <c r="T331" s="533" t="s">
        <v>20</v>
      </c>
      <c r="U331" s="533" t="s">
        <v>20</v>
      </c>
      <c r="V331" s="570" t="str">
        <f t="array" ref="V331">IFERROR((IF(ROWS(V$331:V331)&gt;COUNTA(U:U),"",INDEX(U:U,SMALL(IF(U$331:U$339&lt;&gt;"",ROW(U$331:U$339)),ROWS(V$331:V331))))),"")</f>
        <v/>
      </c>
      <c r="W331" s="36" t="s">
        <v>20</v>
      </c>
    </row>
    <row r="332" spans="3:25" ht="30" hidden="1" customHeight="1" x14ac:dyDescent="0.25">
      <c r="C332" s="820" t="str">
        <f>O332</f>
        <v>1.       Des politiques, lois, réglementations ou d'autres mesures sont-elles en place (ou prévues) pour :</v>
      </c>
      <c r="D332" s="820"/>
      <c r="E332" s="820"/>
      <c r="F332" s="820"/>
      <c r="G332" s="821"/>
      <c r="H332" s="809"/>
      <c r="I332" s="809"/>
      <c r="J332" s="810"/>
      <c r="K332" s="26"/>
      <c r="L332" s="26"/>
      <c r="N332" s="87" t="s">
        <v>20</v>
      </c>
      <c r="O332" s="387" t="s">
        <v>508</v>
      </c>
      <c r="P332" s="569">
        <v>1</v>
      </c>
      <c r="Q332" s="535" t="str">
        <f t="shared" ref="Q332:Q339" si="119">O332</f>
        <v>1.       Des politiques, lois, réglementations ou d'autres mesures sont-elles en place (ou prévues) pour :</v>
      </c>
      <c r="R332" s="535" t="str">
        <f t="shared" ref="R332:R339" si="120">IF(H332=0,"",H332)</f>
        <v/>
      </c>
      <c r="S332" s="537" t="str">
        <f>IF(((COUNTIF(H333:H338,"*"))&gt;0),Q332,"")</f>
        <v/>
      </c>
      <c r="T332" s="535" t="str">
        <f>IF(S332="*","",R332)</f>
        <v/>
      </c>
      <c r="U332" s="538" t="str">
        <f>IF(S332="","",(S332))</f>
        <v/>
      </c>
      <c r="V332" s="570" t="str">
        <f t="array" ref="V332">IFERROR((IF(ROWS(V$331:V332)&gt;COUNTA(U:U),"",INDEX(U:U,SMALL(IF(U$331:U$339&lt;&gt;"",ROW(U$331:U$339)),ROWS(V$331:V332))))),"")</f>
        <v/>
      </c>
      <c r="W332" s="36" t="s">
        <v>20</v>
      </c>
    </row>
    <row r="333" spans="3:25" ht="30" hidden="1" customHeight="1" x14ac:dyDescent="0.25">
      <c r="C333" s="837" t="str">
        <f t="shared" ref="C333:C337" si="121">O333</f>
        <v>1.1.    Assurer la participation véritable, effective et informée des parties prenantes dans la formulation et la mise en place de la REDD+ ?</v>
      </c>
      <c r="D333" s="837"/>
      <c r="E333" s="837"/>
      <c r="F333" s="837"/>
      <c r="G333" s="837"/>
      <c r="H333" s="811"/>
      <c r="I333" s="812"/>
      <c r="J333" s="813"/>
      <c r="K333" s="26"/>
      <c r="L333" s="26"/>
      <c r="N333" s="87"/>
      <c r="O333" s="387" t="s">
        <v>552</v>
      </c>
      <c r="P333" s="569">
        <v>2</v>
      </c>
      <c r="Q333" s="535" t="str">
        <f t="shared" si="119"/>
        <v>1.1.    Assurer la participation véritable, effective et informée des parties prenantes dans la formulation et la mise en place de la REDD+ ?</v>
      </c>
      <c r="R333" s="535" t="str">
        <f t="shared" si="120"/>
        <v/>
      </c>
      <c r="S333" s="536" t="str">
        <f t="shared" ref="S333:S339" si="122">IF(H333=0,"",Q333)</f>
        <v/>
      </c>
      <c r="T333" s="535" t="str">
        <f t="shared" ref="T333:T338" si="123">IF(S333="*","",R333)</f>
        <v/>
      </c>
      <c r="U333" s="533" t="str">
        <f t="shared" ref="U333:U339" si="124">IF(S333="","",(S333&amp;" - NOTES:  "&amp;T333))</f>
        <v/>
      </c>
      <c r="V333" s="570" t="str">
        <f t="array" ref="V333">IFERROR((IF(ROWS(V$331:V333)&gt;COUNTA(U:U),"",INDEX(U:U,SMALL(IF(U$331:U$339&lt;&gt;"",ROW(U$331:U$339)),ROWS(V$331:V333))))),"")</f>
        <v/>
      </c>
      <c r="W333" s="36" t="s">
        <v>20</v>
      </c>
    </row>
    <row r="334" spans="3:25" ht="75" hidden="1" customHeight="1" x14ac:dyDescent="0.25">
      <c r="C334" s="837" t="str">
        <f t="shared" si="121"/>
        <v>1.2.    Assurer que l’analyse et l’engagement des parties prenantes sont effectués en tenant compte du genre et des sensibilités culturelles, de manière non-discriminatoire et inclusive, garantissant que les groupes vulnérables et marginalisés  potentiellement affectés sont identifiés et se voient offrir l’opportunité de participer ?</v>
      </c>
      <c r="D334" s="837"/>
      <c r="E334" s="837"/>
      <c r="F334" s="837"/>
      <c r="G334" s="837"/>
      <c r="H334" s="811"/>
      <c r="I334" s="812"/>
      <c r="J334" s="813"/>
      <c r="K334" s="26"/>
      <c r="L334" s="26"/>
      <c r="N334" s="87"/>
      <c r="O334" s="387" t="s">
        <v>553</v>
      </c>
      <c r="P334" s="569">
        <v>3</v>
      </c>
      <c r="Q334" s="535" t="str">
        <f t="shared" si="119"/>
        <v>1.2.    Assurer que l’analyse et l’engagement des parties prenantes sont effectués en tenant compte du genre et des sensibilités culturelles, de manière non-discriminatoire et inclusive, garantissant que les groupes vulnérables et marginalisés  potentiellement affectés sont identifiés et se voient offrir l’opportunité de participer ?</v>
      </c>
      <c r="R334" s="535" t="str">
        <f t="shared" si="120"/>
        <v/>
      </c>
      <c r="S334" s="536" t="str">
        <f t="shared" si="122"/>
        <v/>
      </c>
      <c r="T334" s="535" t="str">
        <f t="shared" si="123"/>
        <v/>
      </c>
      <c r="U334" s="533" t="str">
        <f t="shared" si="124"/>
        <v/>
      </c>
      <c r="V334" s="570" t="str">
        <f t="array" ref="V334">IFERROR((IF(ROWS(V$331:V334)&gt;COUNTA(U:U),"",INDEX(U:U,SMALL(IF(U$331:U$339&lt;&gt;"",ROW(U$331:U$339)),ROWS(V$331:V334))))),"")</f>
        <v/>
      </c>
      <c r="W334" s="36" t="s">
        <v>20</v>
      </c>
    </row>
    <row r="335" spans="3:25" ht="45" hidden="1" customHeight="1" x14ac:dyDescent="0.25">
      <c r="C335" s="837" t="str">
        <f t="shared" si="121"/>
        <v>1.3.    Assurer que le niveau et la fréquence de l’engagement reflètent la nature de l’activité, l’ampleur des risques et impacts négatifs potentiels et les préoccupations soulevées par les communautés affectées ?</v>
      </c>
      <c r="D335" s="837"/>
      <c r="E335" s="837"/>
      <c r="F335" s="837"/>
      <c r="G335" s="837"/>
      <c r="H335" s="811"/>
      <c r="I335" s="812"/>
      <c r="J335" s="813"/>
      <c r="K335" s="26"/>
      <c r="L335" s="26"/>
      <c r="N335" s="87"/>
      <c r="O335" s="387" t="s">
        <v>554</v>
      </c>
      <c r="P335" s="569">
        <v>4</v>
      </c>
      <c r="Q335" s="535" t="str">
        <f t="shared" si="119"/>
        <v>1.3.    Assurer que le niveau et la fréquence de l’engagement reflètent la nature de l’activité, l’ampleur des risques et impacts négatifs potentiels et les préoccupations soulevées par les communautés affectées ?</v>
      </c>
      <c r="R335" s="535" t="str">
        <f t="shared" si="120"/>
        <v/>
      </c>
      <c r="S335" s="536" t="str">
        <f t="shared" si="122"/>
        <v/>
      </c>
      <c r="T335" s="535" t="str">
        <f t="shared" si="123"/>
        <v/>
      </c>
      <c r="U335" s="533" t="str">
        <f t="shared" si="124"/>
        <v/>
      </c>
      <c r="V335" s="570" t="str">
        <f t="array" ref="V335">IFERROR((IF(ROWS(V$331:V335)&gt;COUNTA(U:U),"",INDEX(U:U,SMALL(IF(U$331:U$339&lt;&gt;"",ROW(U$331:U$339)),ROWS(V$331:V335))))),"")</f>
        <v/>
      </c>
      <c r="W335" s="36" t="s">
        <v>20</v>
      </c>
    </row>
    <row r="336" spans="3:25" ht="60" hidden="1" customHeight="1" x14ac:dyDescent="0.25">
      <c r="C336" s="837" t="str">
        <f t="shared" si="121"/>
        <v>1.4.    Assurer le consentement libre, préalable et informé pour les activités qui peuvent affecter les droits et les intérêts, terres, ressources, territoires et moyens de subsistance traditionnels des peuples autochtones ?</v>
      </c>
      <c r="D336" s="837"/>
      <c r="E336" s="837"/>
      <c r="F336" s="837"/>
      <c r="G336" s="837"/>
      <c r="H336" s="811"/>
      <c r="I336" s="812"/>
      <c r="J336" s="813"/>
      <c r="K336" s="26"/>
      <c r="L336" s="26"/>
      <c r="N336" s="87"/>
      <c r="O336" s="387" t="s">
        <v>555</v>
      </c>
      <c r="P336" s="569">
        <v>5</v>
      </c>
      <c r="Q336" s="535" t="str">
        <f t="shared" si="119"/>
        <v>1.4.    Assurer le consentement libre, préalable et informé pour les activités qui peuvent affecter les droits et les intérêts, terres, ressources, territoires et moyens de subsistance traditionnels des peuples autochtones ?</v>
      </c>
      <c r="R336" s="535" t="str">
        <f t="shared" si="120"/>
        <v/>
      </c>
      <c r="S336" s="536" t="str">
        <f t="shared" si="122"/>
        <v/>
      </c>
      <c r="T336" s="535" t="str">
        <f t="shared" si="123"/>
        <v/>
      </c>
      <c r="U336" s="533" t="str">
        <f t="shared" si="124"/>
        <v/>
      </c>
      <c r="V336" s="570" t="str">
        <f t="array" ref="V336">IFERROR((IF(ROWS(V$331:V336)&gt;COUNTA(U:U),"",INDEX(U:U,SMALL(IF(U$331:U$339&lt;&gt;"",ROW(U$331:U$339)),ROWS(V$331:V336))))),"")</f>
        <v/>
      </c>
      <c r="W336" s="36" t="s">
        <v>20</v>
      </c>
    </row>
    <row r="337" spans="3:25" ht="60" hidden="1" customHeight="1" x14ac:dyDescent="0.25">
      <c r="C337" s="837" t="str">
        <f t="shared" si="121"/>
        <v>1.5.    Assurer que les parties prenantes pouvant être affectées négativement par les actions REDD+ puissent communiquer leurs préoccupations quant aux performances et impacts sociaux et environnementaux par différents biais ?</v>
      </c>
      <c r="D337" s="837"/>
      <c r="E337" s="837"/>
      <c r="F337" s="837"/>
      <c r="G337" s="837"/>
      <c r="H337" s="811"/>
      <c r="I337" s="812"/>
      <c r="J337" s="813"/>
      <c r="K337" s="26"/>
      <c r="L337" s="26"/>
      <c r="N337" s="87"/>
      <c r="O337" s="387" t="s">
        <v>556</v>
      </c>
      <c r="P337" s="569">
        <v>6</v>
      </c>
      <c r="Q337" s="535" t="str">
        <f t="shared" si="119"/>
        <v>1.5.    Assurer que les parties prenantes pouvant être affectées négativement par les actions REDD+ puissent communiquer leurs préoccupations quant aux performances et impacts sociaux et environnementaux par différents biais ?</v>
      </c>
      <c r="R337" s="535" t="str">
        <f t="shared" si="120"/>
        <v/>
      </c>
      <c r="S337" s="536" t="str">
        <f t="shared" si="122"/>
        <v/>
      </c>
      <c r="T337" s="535" t="str">
        <f t="shared" si="123"/>
        <v/>
      </c>
      <c r="U337" s="533" t="str">
        <f t="shared" si="124"/>
        <v/>
      </c>
      <c r="V337" s="570" t="str">
        <f t="array" ref="V337">IFERROR((IF(ROWS(V$331:V337)&gt;COUNTA(U:U),"",INDEX(U:U,SMALL(IF(U$331:U$339&lt;&gt;"",ROW(U$331:U$339)),ROWS(V$331:V337))))),"")</f>
        <v/>
      </c>
      <c r="W337" s="36" t="s">
        <v>20</v>
      </c>
    </row>
    <row r="338" spans="3:25" ht="30" hidden="1" customHeight="1" thickBot="1" x14ac:dyDescent="0.3">
      <c r="C338" s="842" t="str">
        <f>O338</f>
        <v>1.6.    Appuyer le libre choix de représentants pour participer à la prise de décision au sujet de la REDD+ ?</v>
      </c>
      <c r="D338" s="842"/>
      <c r="E338" s="842"/>
      <c r="F338" s="842"/>
      <c r="G338" s="842"/>
      <c r="H338" s="832"/>
      <c r="I338" s="833"/>
      <c r="J338" s="834"/>
      <c r="K338" s="26"/>
      <c r="L338" s="26"/>
      <c r="N338" s="87"/>
      <c r="O338" s="387" t="s">
        <v>557</v>
      </c>
      <c r="P338" s="569">
        <v>7</v>
      </c>
      <c r="Q338" s="535" t="str">
        <f t="shared" si="119"/>
        <v>1.6.    Appuyer le libre choix de représentants pour participer à la prise de décision au sujet de la REDD+ ?</v>
      </c>
      <c r="R338" s="535" t="str">
        <f t="shared" si="120"/>
        <v/>
      </c>
      <c r="S338" s="536" t="str">
        <f t="shared" si="122"/>
        <v/>
      </c>
      <c r="T338" s="535" t="str">
        <f t="shared" si="123"/>
        <v/>
      </c>
      <c r="U338" s="533" t="str">
        <f t="shared" si="124"/>
        <v/>
      </c>
      <c r="V338" s="570" t="str">
        <f t="array" ref="V338">IFERROR((IF(ROWS(V$331:V338)&gt;COUNTA(U:U),"",INDEX(U:U,SMALL(IF(U$331:U$339&lt;&gt;"",ROW(U$331:U$339)),ROWS(V$331:V338))))),"")</f>
        <v/>
      </c>
      <c r="W338" s="36" t="s">
        <v>20</v>
      </c>
    </row>
    <row r="339" spans="3:25" ht="30" hidden="1" customHeight="1" thickBot="1" x14ac:dyDescent="0.3">
      <c r="C339" s="822" t="str">
        <f>O339</f>
        <v>2.       Quel est le degré d'accessibilité, de prévisibilité et d'équité de chacune de ces politiques?</v>
      </c>
      <c r="D339" s="822"/>
      <c r="E339" s="822"/>
      <c r="F339" s="822"/>
      <c r="G339" s="822"/>
      <c r="H339" s="817"/>
      <c r="I339" s="818"/>
      <c r="J339" s="819"/>
      <c r="K339" s="26"/>
      <c r="L339" s="26"/>
      <c r="N339" s="87"/>
      <c r="O339" s="387" t="s">
        <v>558</v>
      </c>
      <c r="P339" s="569">
        <v>8</v>
      </c>
      <c r="Q339" s="535" t="str">
        <f t="shared" si="119"/>
        <v>2.       Quel est le degré d'accessibilité, de prévisibilité et d'équité de chacune de ces politiques?</v>
      </c>
      <c r="R339" s="535" t="str">
        <f t="shared" si="120"/>
        <v/>
      </c>
      <c r="S339" s="536" t="str">
        <f t="shared" si="122"/>
        <v/>
      </c>
      <c r="T339" s="535" t="str">
        <f>IF(S339="*","",R339)</f>
        <v/>
      </c>
      <c r="U339" s="533" t="str">
        <f t="shared" si="124"/>
        <v/>
      </c>
      <c r="V339" s="570" t="str">
        <f t="array" ref="V339">IFERROR((IF(ROWS(V$331:V339)&gt;COUNTA(U:U),"",INDEX(U:U,SMALL(IF(U$331:U$339&lt;&gt;"",ROW(U$331:U$339)),ROWS(V$331:V339))))),"")</f>
        <v/>
      </c>
      <c r="W339" s="36" t="s">
        <v>20</v>
      </c>
    </row>
    <row r="340" spans="3:25" ht="39.950000000000003" hidden="1" customHeight="1" x14ac:dyDescent="0.25">
      <c r="C340" s="295"/>
      <c r="D340" s="240"/>
      <c r="E340" s="240"/>
      <c r="F340" s="240"/>
      <c r="G340" s="240"/>
      <c r="H340" s="240"/>
      <c r="I340" s="240"/>
      <c r="J340" s="240"/>
      <c r="K340" s="240"/>
      <c r="L340" s="240"/>
      <c r="O340" s="559" t="str">
        <f>$O$58</f>
        <v>Cliquez sur l'icône « - » de gauche pour réduire la vue.</v>
      </c>
      <c r="T340" s="560"/>
    </row>
    <row r="341" spans="3:25" ht="15" hidden="1" customHeight="1" x14ac:dyDescent="0.25">
      <c r="C341" s="294"/>
      <c r="D341" s="130"/>
      <c r="E341" s="130"/>
      <c r="F341" s="130"/>
      <c r="G341" s="130"/>
      <c r="H341" s="130"/>
      <c r="I341" s="130"/>
      <c r="J341" s="130"/>
      <c r="K341" s="130"/>
      <c r="L341" s="130"/>
      <c r="O341" s="559" t="str">
        <f>$O$59</f>
        <v>Cliquez sur l'icône « + » de gauche pour agrandir la vue et répondre aux questions d'orientation.</v>
      </c>
    </row>
    <row r="342" spans="3:25" hidden="1" x14ac:dyDescent="0.25">
      <c r="C342" s="64"/>
      <c r="D342" s="64"/>
      <c r="E342" s="64"/>
      <c r="F342" s="64"/>
      <c r="G342" s="64"/>
      <c r="H342" s="64"/>
      <c r="I342" s="64"/>
      <c r="J342" s="64"/>
      <c r="K342" s="64"/>
      <c r="L342" s="64"/>
    </row>
    <row r="343" spans="3:25" hidden="1" x14ac:dyDescent="0.25">
      <c r="C343" s="159"/>
      <c r="D343" s="159"/>
      <c r="E343" s="159"/>
      <c r="F343" s="160"/>
      <c r="G343" s="160"/>
      <c r="H343" s="160"/>
      <c r="I343" s="160"/>
      <c r="J343" s="160"/>
      <c r="K343" s="160"/>
      <c r="L343" s="57"/>
      <c r="O343" s="470"/>
      <c r="P343" s="522"/>
      <c r="Q343" s="539"/>
      <c r="R343" s="539"/>
      <c r="S343" s="539"/>
      <c r="T343" s="539"/>
      <c r="U343" s="539"/>
      <c r="V343" s="539"/>
      <c r="W343" s="309"/>
      <c r="X343" s="325"/>
      <c r="Y343" s="34"/>
    </row>
    <row r="344" spans="3:25" ht="30" hidden="1" customHeight="1" x14ac:dyDescent="0.25">
      <c r="C344" s="791" t="str">
        <f>O344</f>
        <v>Tableau 3 :Politiques, lois ou règlementations (PLR) pertinentes pour la Garantie (d) - Participation totale et efficace des parties prenantes.</v>
      </c>
      <c r="D344" s="791"/>
      <c r="E344" s="791"/>
      <c r="F344" s="791"/>
      <c r="G344" s="791"/>
      <c r="H344" s="791"/>
      <c r="I344" s="791"/>
      <c r="J344" s="791"/>
      <c r="O344" s="540" t="str">
        <f>CONCATENATE($O$26,$P$26,$S$16)</f>
        <v>Tableau 3 :Politiques, lois ou règlementations (PLR) pertinentes pour la Garantie (d) - Participation totale et efficace des parties prenantes.</v>
      </c>
      <c r="P344" s="541"/>
      <c r="Y344" s="34"/>
    </row>
    <row r="345" spans="3:25" hidden="1" x14ac:dyDescent="0.25">
      <c r="L345"/>
    </row>
    <row r="346" spans="3:25" ht="72.75" hidden="1" customHeight="1" x14ac:dyDescent="0.25">
      <c r="O346" s="340">
        <v>0</v>
      </c>
    </row>
    <row r="347" spans="3:25" hidden="1" x14ac:dyDescent="0.25"/>
    <row r="348" spans="3:25" ht="48" hidden="1" customHeight="1" x14ac:dyDescent="0.25">
      <c r="C348" s="145"/>
      <c r="D348" s="146" t="str">
        <f>P348</f>
        <v>Description</v>
      </c>
      <c r="E348" s="146" t="str">
        <f t="shared" ref="E348:F348" si="125">Q348</f>
        <v>Qté.</v>
      </c>
      <c r="F348" s="146" t="str">
        <f t="shared" si="125"/>
        <v>PLR pertinentes pour le bénéfice</v>
      </c>
      <c r="G348" s="161" t="str">
        <f>S348</f>
        <v>Comment le bénéfice est-il couvert par ces PLR ?</v>
      </c>
      <c r="H348" s="161" t="str">
        <f>T348</f>
        <v>Ces PLR sont-elles mises en œuvre de manière efficace ?</v>
      </c>
      <c r="I348" s="161" t="str">
        <f>U348</f>
        <v>PLR conflictuelles ?</v>
      </c>
      <c r="J348" s="161" t="str">
        <f>V348</f>
        <v>Lacunes identifiées</v>
      </c>
      <c r="O348" s="561"/>
      <c r="P348" s="562" t="str">
        <f>P$66</f>
        <v>Description</v>
      </c>
      <c r="Q348" s="562" t="str">
        <f t="shared" ref="Q348:U348" si="126">Q$66</f>
        <v>Qté.</v>
      </c>
      <c r="R348" s="562" t="str">
        <f t="shared" si="126"/>
        <v>PLR pertinentes pour le bénéfice</v>
      </c>
      <c r="S348" s="562" t="str">
        <f t="shared" si="126"/>
        <v>Comment le bénéfice est-il couvert par ces PLR ?</v>
      </c>
      <c r="T348" s="562" t="str">
        <f t="shared" si="126"/>
        <v>Ces PLR sont-elles mises en œuvre de manière efficace ?</v>
      </c>
      <c r="U348" s="562" t="str">
        <f t="shared" si="126"/>
        <v>PLR conflictuelles ?</v>
      </c>
      <c r="V348" s="562" t="str">
        <f>V$66</f>
        <v>Lacunes identifiées</v>
      </c>
    </row>
    <row r="349" spans="3:25" ht="216" hidden="1" x14ac:dyDescent="0.25">
      <c r="C349" s="235" t="str">
        <f>O349</f>
        <v>EXEMPLE</v>
      </c>
      <c r="D349" s="235" t="str">
        <f>P349</f>
        <v>Étendre la gestion communautaire des forêts peut augmenter le nombre et les groupes de parties prenantes impliqués dans la prise de décision concernant leurs forêts locales.</v>
      </c>
      <c r="E349" s="235">
        <f t="shared" ref="E349:I349" si="127">Q349</f>
        <v>1</v>
      </c>
      <c r="F349" s="235" t="str">
        <f t="shared" si="127"/>
        <v>Politique de gestion communautaire des forêts.</v>
      </c>
      <c r="G349" s="235" t="str">
        <f t="shared" si="127"/>
        <v>La politique de gestion communautaire des forêts énonce des principes afin d’assurer l’implication des parties prenantes pertinentes lors de l’établissement de gestion communautaire des forêts dans de nouvelles zones.</v>
      </c>
      <c r="H349" s="235" t="str">
        <f t="shared" si="127"/>
        <v>La politique est appliquée de manière effective en ce qui concerne l’engagement des communautés locales, mais ne comprend pas de considérations propres aux populations autochtones.</v>
      </c>
      <c r="I349" s="235" t="str">
        <f t="shared" si="127"/>
        <v>La politique de gestion communautaire des forêts n’est pas complètement cohérente avec le principe de consentement libre, préalable et éclairé et ses particularités en ce qui concerne les communautés autochtones. (Il ne s’agit pas d’un conflit avec une PLR nationale mais avec les exigences de la REDD+).</v>
      </c>
      <c r="J349" s="235" t="str">
        <f>V349</f>
        <v>Absence de considération explicite des peuples autochtones dans la politique de gestion communautaire des forêts existante.</v>
      </c>
      <c r="O349" s="563" t="str">
        <f>$O$67</f>
        <v>EXEMPLE</v>
      </c>
      <c r="P349" s="564" t="s">
        <v>367</v>
      </c>
      <c r="Q349" s="564">
        <v>1</v>
      </c>
      <c r="R349" s="564" t="s">
        <v>559</v>
      </c>
      <c r="S349" s="564" t="s">
        <v>560</v>
      </c>
      <c r="T349" s="564" t="s">
        <v>561</v>
      </c>
      <c r="U349" s="564" t="s">
        <v>562</v>
      </c>
      <c r="V349" s="564" t="s">
        <v>563</v>
      </c>
    </row>
    <row r="350" spans="3:25" ht="24" hidden="1" x14ac:dyDescent="0.25">
      <c r="C350" s="217" t="str">
        <f>O350</f>
        <v>Bénéfices</v>
      </c>
      <c r="D350" s="575"/>
      <c r="E350" s="230"/>
      <c r="F350" s="230"/>
      <c r="G350" s="230"/>
      <c r="H350" s="230"/>
      <c r="I350" s="230"/>
      <c r="J350" s="230"/>
      <c r="O350" s="565" t="str">
        <f>$O$68</f>
        <v>Bénéfices</v>
      </c>
      <c r="P350" s="547" t="str">
        <f t="shared" ref="P350:P355" si="128">IF(D350=0,"",D350)</f>
        <v/>
      </c>
      <c r="Q350" s="547" t="str">
        <f t="shared" ref="Q350:Q355" si="129">IF(E350=0,"",E350)</f>
        <v/>
      </c>
      <c r="R350" s="547" t="str">
        <f t="shared" ref="R350:R355" si="130">IF(F350=0,"",F350)</f>
        <v/>
      </c>
      <c r="S350" s="547" t="str">
        <f t="shared" ref="S350:S355" si="131">IF(G350=0,"",G350)</f>
        <v/>
      </c>
      <c r="T350" s="547" t="str">
        <f t="shared" ref="T350:T355" si="132">IF(H350=0,"",H350)</f>
        <v/>
      </c>
      <c r="U350" s="547" t="str">
        <f t="shared" ref="U350:U355" si="133">IF(I350=0,"",I350)</f>
        <v/>
      </c>
      <c r="V350" s="547" t="str">
        <f t="shared" ref="V350:V360" si="134">IF(J350=0,"",J350)</f>
        <v/>
      </c>
    </row>
    <row r="351" spans="3:25" hidden="1" x14ac:dyDescent="0.25">
      <c r="C351" s="142"/>
      <c r="D351" s="575"/>
      <c r="E351" s="230"/>
      <c r="F351" s="230"/>
      <c r="G351" s="230"/>
      <c r="H351" s="230"/>
      <c r="I351" s="230"/>
      <c r="J351" s="230"/>
      <c r="O351" s="566"/>
      <c r="P351" s="547" t="str">
        <f t="shared" si="128"/>
        <v/>
      </c>
      <c r="Q351" s="547" t="str">
        <f t="shared" si="129"/>
        <v/>
      </c>
      <c r="R351" s="547" t="str">
        <f t="shared" si="130"/>
        <v/>
      </c>
      <c r="S351" s="547" t="str">
        <f t="shared" si="131"/>
        <v/>
      </c>
      <c r="T351" s="547" t="str">
        <f t="shared" si="132"/>
        <v/>
      </c>
      <c r="U351" s="547" t="str">
        <f t="shared" si="133"/>
        <v/>
      </c>
      <c r="V351" s="547" t="str">
        <f t="shared" si="134"/>
        <v/>
      </c>
    </row>
    <row r="352" spans="3:25" hidden="1" x14ac:dyDescent="0.25">
      <c r="C352" s="142"/>
      <c r="D352" s="575"/>
      <c r="E352" s="230"/>
      <c r="F352" s="230"/>
      <c r="G352" s="230"/>
      <c r="H352" s="230"/>
      <c r="I352" s="230"/>
      <c r="J352" s="230"/>
      <c r="O352" s="566"/>
      <c r="P352" s="547" t="str">
        <f t="shared" si="128"/>
        <v/>
      </c>
      <c r="Q352" s="547" t="str">
        <f t="shared" si="129"/>
        <v/>
      </c>
      <c r="R352" s="547" t="str">
        <f t="shared" si="130"/>
        <v/>
      </c>
      <c r="S352" s="547" t="str">
        <f t="shared" si="131"/>
        <v/>
      </c>
      <c r="T352" s="547" t="str">
        <f t="shared" si="132"/>
        <v/>
      </c>
      <c r="U352" s="547" t="str">
        <f t="shared" si="133"/>
        <v/>
      </c>
      <c r="V352" s="547" t="str">
        <f t="shared" si="134"/>
        <v/>
      </c>
    </row>
    <row r="353" spans="3:22" hidden="1" x14ac:dyDescent="0.25">
      <c r="C353" s="142"/>
      <c r="D353" s="575"/>
      <c r="E353" s="230"/>
      <c r="F353" s="230"/>
      <c r="G353" s="230"/>
      <c r="H353" s="230"/>
      <c r="I353" s="230"/>
      <c r="J353" s="230"/>
      <c r="O353" s="566"/>
      <c r="P353" s="547" t="str">
        <f t="shared" si="128"/>
        <v/>
      </c>
      <c r="Q353" s="547" t="str">
        <f t="shared" si="129"/>
        <v/>
      </c>
      <c r="R353" s="547" t="str">
        <f t="shared" si="130"/>
        <v/>
      </c>
      <c r="S353" s="547" t="str">
        <f t="shared" si="131"/>
        <v/>
      </c>
      <c r="T353" s="547" t="str">
        <f t="shared" si="132"/>
        <v/>
      </c>
      <c r="U353" s="547" t="str">
        <f t="shared" si="133"/>
        <v/>
      </c>
      <c r="V353" s="547" t="str">
        <f t="shared" si="134"/>
        <v/>
      </c>
    </row>
    <row r="354" spans="3:22" hidden="1" x14ac:dyDescent="0.25">
      <c r="C354" s="142"/>
      <c r="D354" s="575"/>
      <c r="E354" s="230"/>
      <c r="F354" s="230"/>
      <c r="G354" s="230"/>
      <c r="H354" s="230"/>
      <c r="I354" s="230"/>
      <c r="J354" s="230"/>
      <c r="O354" s="566"/>
      <c r="P354" s="547" t="str">
        <f t="shared" si="128"/>
        <v/>
      </c>
      <c r="Q354" s="547" t="str">
        <f t="shared" si="129"/>
        <v/>
      </c>
      <c r="R354" s="547" t="str">
        <f t="shared" si="130"/>
        <v/>
      </c>
      <c r="S354" s="547" t="str">
        <f t="shared" si="131"/>
        <v/>
      </c>
      <c r="T354" s="547" t="str">
        <f t="shared" si="132"/>
        <v/>
      </c>
      <c r="U354" s="547" t="str">
        <f t="shared" si="133"/>
        <v/>
      </c>
      <c r="V354" s="547" t="str">
        <f t="shared" si="134"/>
        <v/>
      </c>
    </row>
    <row r="355" spans="3:22" hidden="1" x14ac:dyDescent="0.25">
      <c r="C355" s="142"/>
      <c r="D355" s="575"/>
      <c r="E355" s="232"/>
      <c r="F355" s="230"/>
      <c r="G355" s="230"/>
      <c r="H355" s="230"/>
      <c r="I355" s="230"/>
      <c r="J355" s="230"/>
      <c r="O355" s="566"/>
      <c r="P355" s="547" t="str">
        <f t="shared" si="128"/>
        <v/>
      </c>
      <c r="Q355" s="547" t="str">
        <f t="shared" si="129"/>
        <v/>
      </c>
      <c r="R355" s="547" t="str">
        <f t="shared" si="130"/>
        <v/>
      </c>
      <c r="S355" s="547" t="str">
        <f t="shared" si="131"/>
        <v/>
      </c>
      <c r="T355" s="547" t="str">
        <f t="shared" si="132"/>
        <v/>
      </c>
      <c r="U355" s="547" t="str">
        <f t="shared" si="133"/>
        <v/>
      </c>
      <c r="V355" s="547" t="str">
        <f t="shared" si="134"/>
        <v/>
      </c>
    </row>
    <row r="356" spans="3:22" hidden="1" x14ac:dyDescent="0.25">
      <c r="C356" s="142"/>
      <c r="D356" s="575"/>
      <c r="E356" s="232"/>
      <c r="F356" s="230"/>
      <c r="G356" s="230"/>
      <c r="H356" s="230"/>
      <c r="I356" s="230"/>
      <c r="J356" s="230"/>
      <c r="O356" s="566"/>
      <c r="P356" s="547" t="str">
        <f t="shared" ref="P356:U360" si="135">IF(D356=0,"",D356)</f>
        <v/>
      </c>
      <c r="Q356" s="547" t="str">
        <f t="shared" si="135"/>
        <v/>
      </c>
      <c r="R356" s="547" t="str">
        <f t="shared" si="135"/>
        <v/>
      </c>
      <c r="S356" s="547" t="str">
        <f t="shared" si="135"/>
        <v/>
      </c>
      <c r="T356" s="547" t="str">
        <f t="shared" si="135"/>
        <v/>
      </c>
      <c r="U356" s="547" t="str">
        <f t="shared" si="135"/>
        <v/>
      </c>
      <c r="V356" s="547" t="str">
        <f t="shared" si="134"/>
        <v/>
      </c>
    </row>
    <row r="357" spans="3:22" hidden="1" x14ac:dyDescent="0.25">
      <c r="C357" s="142"/>
      <c r="D357" s="575"/>
      <c r="E357" s="232"/>
      <c r="F357" s="230"/>
      <c r="G357" s="230"/>
      <c r="H357" s="230"/>
      <c r="I357" s="230"/>
      <c r="J357" s="230"/>
      <c r="O357" s="566"/>
      <c r="P357" s="547" t="str">
        <f t="shared" si="135"/>
        <v/>
      </c>
      <c r="Q357" s="547" t="str">
        <f t="shared" si="135"/>
        <v/>
      </c>
      <c r="R357" s="547" t="str">
        <f t="shared" si="135"/>
        <v/>
      </c>
      <c r="S357" s="547" t="str">
        <f t="shared" si="135"/>
        <v/>
      </c>
      <c r="T357" s="547" t="str">
        <f t="shared" si="135"/>
        <v/>
      </c>
      <c r="U357" s="547" t="str">
        <f t="shared" si="135"/>
        <v/>
      </c>
      <c r="V357" s="547" t="str">
        <f t="shared" si="134"/>
        <v/>
      </c>
    </row>
    <row r="358" spans="3:22" hidden="1" x14ac:dyDescent="0.25">
      <c r="C358" s="142"/>
      <c r="D358" s="575"/>
      <c r="E358" s="232"/>
      <c r="F358" s="230"/>
      <c r="G358" s="230"/>
      <c r="H358" s="230"/>
      <c r="I358" s="230"/>
      <c r="J358" s="230"/>
      <c r="O358" s="566"/>
      <c r="P358" s="547" t="str">
        <f t="shared" si="135"/>
        <v/>
      </c>
      <c r="Q358" s="547" t="str">
        <f t="shared" si="135"/>
        <v/>
      </c>
      <c r="R358" s="547" t="str">
        <f t="shared" si="135"/>
        <v/>
      </c>
      <c r="S358" s="547" t="str">
        <f t="shared" si="135"/>
        <v/>
      </c>
      <c r="T358" s="547" t="str">
        <f t="shared" si="135"/>
        <v/>
      </c>
      <c r="U358" s="547" t="str">
        <f t="shared" si="135"/>
        <v/>
      </c>
      <c r="V358" s="547" t="str">
        <f t="shared" si="134"/>
        <v/>
      </c>
    </row>
    <row r="359" spans="3:22" hidden="1" x14ac:dyDescent="0.25">
      <c r="C359" s="142"/>
      <c r="D359" s="575"/>
      <c r="E359" s="232"/>
      <c r="F359" s="230"/>
      <c r="G359" s="230"/>
      <c r="H359" s="230"/>
      <c r="I359" s="230"/>
      <c r="J359" s="230"/>
      <c r="O359" s="566"/>
      <c r="P359" s="547" t="str">
        <f t="shared" si="135"/>
        <v/>
      </c>
      <c r="Q359" s="547" t="str">
        <f t="shared" si="135"/>
        <v/>
      </c>
      <c r="R359" s="547" t="str">
        <f t="shared" si="135"/>
        <v/>
      </c>
      <c r="S359" s="547" t="str">
        <f t="shared" si="135"/>
        <v/>
      </c>
      <c r="T359" s="547" t="str">
        <f t="shared" si="135"/>
        <v/>
      </c>
      <c r="U359" s="547" t="str">
        <f t="shared" si="135"/>
        <v/>
      </c>
      <c r="V359" s="547" t="str">
        <f t="shared" si="134"/>
        <v/>
      </c>
    </row>
    <row r="360" spans="3:22" hidden="1" x14ac:dyDescent="0.25">
      <c r="C360" s="144"/>
      <c r="D360" s="575"/>
      <c r="E360" s="232"/>
      <c r="F360" s="230"/>
      <c r="G360" s="230"/>
      <c r="H360" s="230"/>
      <c r="I360" s="230"/>
      <c r="J360" s="230"/>
      <c r="O360" s="567"/>
      <c r="P360" s="547" t="str">
        <f t="shared" si="135"/>
        <v/>
      </c>
      <c r="Q360" s="547" t="str">
        <f t="shared" si="135"/>
        <v/>
      </c>
      <c r="R360" s="547" t="str">
        <f t="shared" si="135"/>
        <v/>
      </c>
      <c r="S360" s="547" t="str">
        <f t="shared" si="135"/>
        <v/>
      </c>
      <c r="T360" s="547" t="str">
        <f t="shared" si="135"/>
        <v/>
      </c>
      <c r="U360" s="547" t="str">
        <f t="shared" si="135"/>
        <v/>
      </c>
      <c r="V360" s="547" t="str">
        <f t="shared" si="134"/>
        <v/>
      </c>
    </row>
    <row r="361" spans="3:22" ht="48" hidden="1" x14ac:dyDescent="0.25">
      <c r="C361" s="145"/>
      <c r="D361" s="146" t="str">
        <f t="shared" ref="D361:J361" si="136">P361</f>
        <v>Description</v>
      </c>
      <c r="E361" s="146" t="str">
        <f t="shared" si="136"/>
        <v>Qté.</v>
      </c>
      <c r="F361" s="161" t="str">
        <f t="shared" si="136"/>
        <v>Comment le risque est-il couvert par ces PLR ?</v>
      </c>
      <c r="G361" s="161" t="str">
        <f t="shared" si="136"/>
        <v>Comment le risque est-il couvert par ces PLR ?</v>
      </c>
      <c r="H361" s="161" t="str">
        <f t="shared" si="136"/>
        <v>Ces PLR sont-elles mises en œuvre de manière efficace ?</v>
      </c>
      <c r="I361" s="161" t="str">
        <f t="shared" si="136"/>
        <v>PLR conflictuelles ?</v>
      </c>
      <c r="J361" s="161" t="str">
        <f t="shared" si="136"/>
        <v>Lacunes identifiées</v>
      </c>
      <c r="O361" s="561"/>
      <c r="P361" s="562" t="str">
        <f t="shared" ref="P361:U361" si="137">P$77</f>
        <v>Description</v>
      </c>
      <c r="Q361" s="562" t="str">
        <f t="shared" si="137"/>
        <v>Qté.</v>
      </c>
      <c r="R361" s="562" t="str">
        <f t="shared" si="137"/>
        <v>Comment le risque est-il couvert par ces PLR ?</v>
      </c>
      <c r="S361" s="562" t="str">
        <f t="shared" si="137"/>
        <v>Comment le risque est-il couvert par ces PLR ?</v>
      </c>
      <c r="T361" s="562" t="str">
        <f t="shared" si="137"/>
        <v>Ces PLR sont-elles mises en œuvre de manière efficace ?</v>
      </c>
      <c r="U361" s="562" t="str">
        <f t="shared" si="137"/>
        <v>PLR conflictuelles ?</v>
      </c>
      <c r="V361" s="562" t="str">
        <f>V$77</f>
        <v>Lacunes identifiées</v>
      </c>
    </row>
    <row r="362" spans="3:22" ht="204" hidden="1" x14ac:dyDescent="0.25">
      <c r="C362" s="235" t="str">
        <f>O362</f>
        <v>EXEMPLE</v>
      </c>
      <c r="D362" s="235" t="str">
        <f>P362</f>
        <v>Manquer de fournir les informations appropriées aux parties prenantes peut les empêcher de participer effectivement et véritablement et créer des frustrations vis-à-vis du processus REDD+.</v>
      </c>
      <c r="E362" s="235">
        <f t="shared" ref="E362:I362" si="138">Q362</f>
        <v>1</v>
      </c>
      <c r="F362" s="235" t="str">
        <f t="shared" si="138"/>
        <v>Loi sur la liberté d’information.</v>
      </c>
      <c r="G362" s="235" t="str">
        <f t="shared" si="138"/>
        <v>La loi sur la liberté d’information ordonne la divulgation proactive de l’information et établit des règles pour les demandes et réponses.</v>
      </c>
      <c r="H362" s="235" t="str">
        <f t="shared" si="138"/>
        <v>En dépit de l’application de la loi, les parties prenantes ne sont pas au courant de leur droit légal à l’information.
Les parties prenantes ne sont pas en mesure d’accéder et d’utiliser l’information en raison de l’absence d’accès internet.
Les systèmes pour relayer les demandes d’information au niveau local aux organes appropriés ne sont pas en place.</v>
      </c>
      <c r="I362" s="235" t="str">
        <f t="shared" si="138"/>
        <v>Non.</v>
      </c>
      <c r="J362" s="235" t="str">
        <f>V362</f>
        <v xml:space="preserve">Manque de connaissance de leur droit à l’information et incapacité des parties prenantes à accéder et utiliser l’information. 
Manque des systèmes appropriés pour relayer les demandes d’information.
</v>
      </c>
      <c r="O362" s="563" t="str">
        <f>$O$78</f>
        <v>EXEMPLE</v>
      </c>
      <c r="P362" s="564" t="s">
        <v>365</v>
      </c>
      <c r="Q362" s="564">
        <v>1</v>
      </c>
      <c r="R362" s="564" t="s">
        <v>564</v>
      </c>
      <c r="S362" s="564" t="s">
        <v>565</v>
      </c>
      <c r="T362" s="564" t="s">
        <v>566</v>
      </c>
      <c r="U362" s="564" t="s">
        <v>502</v>
      </c>
      <c r="V362" s="564" t="s">
        <v>567</v>
      </c>
    </row>
    <row r="363" spans="3:22" hidden="1" x14ac:dyDescent="0.25">
      <c r="C363" s="217" t="str">
        <f>O363</f>
        <v>Risques</v>
      </c>
      <c r="D363" s="575"/>
      <c r="E363" s="230"/>
      <c r="F363" s="230"/>
      <c r="G363" s="230"/>
      <c r="H363" s="230"/>
      <c r="I363" s="230"/>
      <c r="J363" s="230"/>
      <c r="O363" s="565" t="str">
        <f>$O$79</f>
        <v>Risques</v>
      </c>
      <c r="P363" s="547" t="str">
        <f t="shared" ref="P363:P368" si="139">IF(D363=0,"",D363)</f>
        <v/>
      </c>
      <c r="Q363" s="547" t="str">
        <f t="shared" ref="Q363:Q368" si="140">IF(E363=0,"",E363)</f>
        <v/>
      </c>
      <c r="R363" s="547" t="str">
        <f t="shared" ref="R363:R368" si="141">IF(F363=0,"",F363)</f>
        <v/>
      </c>
      <c r="S363" s="547" t="str">
        <f t="shared" ref="S363:S368" si="142">IF(G363=0,"",G363)</f>
        <v/>
      </c>
      <c r="T363" s="547" t="str">
        <f t="shared" ref="T363:T368" si="143">IF(H363=0,"",H363)</f>
        <v/>
      </c>
      <c r="U363" s="547" t="str">
        <f t="shared" ref="U363:U368" si="144">IF(I363=0,"",I363)</f>
        <v/>
      </c>
      <c r="V363" s="547" t="str">
        <f t="shared" ref="V363:V375" si="145">IF(J363=0,"",J363)</f>
        <v/>
      </c>
    </row>
    <row r="364" spans="3:22" hidden="1" x14ac:dyDescent="0.25">
      <c r="C364" s="142"/>
      <c r="D364" s="575"/>
      <c r="E364" s="230"/>
      <c r="F364" s="230"/>
      <c r="G364" s="230"/>
      <c r="H364" s="230"/>
      <c r="I364" s="230"/>
      <c r="J364" s="230"/>
      <c r="O364" s="566"/>
      <c r="P364" s="547" t="str">
        <f t="shared" si="139"/>
        <v/>
      </c>
      <c r="Q364" s="547" t="str">
        <f t="shared" si="140"/>
        <v/>
      </c>
      <c r="R364" s="547" t="str">
        <f t="shared" si="141"/>
        <v/>
      </c>
      <c r="S364" s="547" t="str">
        <f t="shared" si="142"/>
        <v/>
      </c>
      <c r="T364" s="547" t="str">
        <f t="shared" si="143"/>
        <v/>
      </c>
      <c r="U364" s="547" t="str">
        <f t="shared" si="144"/>
        <v/>
      </c>
      <c r="V364" s="547" t="str">
        <f t="shared" si="145"/>
        <v/>
      </c>
    </row>
    <row r="365" spans="3:22" hidden="1" x14ac:dyDescent="0.25">
      <c r="C365" s="142"/>
      <c r="D365" s="575"/>
      <c r="E365" s="230"/>
      <c r="F365" s="230"/>
      <c r="G365" s="230"/>
      <c r="H365" s="230"/>
      <c r="I365" s="230"/>
      <c r="J365" s="230"/>
      <c r="O365" s="566"/>
      <c r="P365" s="547" t="str">
        <f t="shared" si="139"/>
        <v/>
      </c>
      <c r="Q365" s="547" t="str">
        <f t="shared" si="140"/>
        <v/>
      </c>
      <c r="R365" s="547" t="str">
        <f t="shared" si="141"/>
        <v/>
      </c>
      <c r="S365" s="547" t="str">
        <f t="shared" si="142"/>
        <v/>
      </c>
      <c r="T365" s="547" t="str">
        <f t="shared" si="143"/>
        <v/>
      </c>
      <c r="U365" s="547" t="str">
        <f t="shared" si="144"/>
        <v/>
      </c>
      <c r="V365" s="547" t="str">
        <f t="shared" si="145"/>
        <v/>
      </c>
    </row>
    <row r="366" spans="3:22" hidden="1" x14ac:dyDescent="0.25">
      <c r="C366" s="142"/>
      <c r="D366" s="575"/>
      <c r="E366" s="230"/>
      <c r="F366" s="230"/>
      <c r="G366" s="230"/>
      <c r="H366" s="230"/>
      <c r="I366" s="230"/>
      <c r="J366" s="230"/>
      <c r="O366" s="566"/>
      <c r="P366" s="547" t="str">
        <f t="shared" si="139"/>
        <v/>
      </c>
      <c r="Q366" s="547" t="str">
        <f t="shared" si="140"/>
        <v/>
      </c>
      <c r="R366" s="547" t="str">
        <f t="shared" si="141"/>
        <v/>
      </c>
      <c r="S366" s="547" t="str">
        <f t="shared" si="142"/>
        <v/>
      </c>
      <c r="T366" s="547" t="str">
        <f t="shared" si="143"/>
        <v/>
      </c>
      <c r="U366" s="547" t="str">
        <f t="shared" si="144"/>
        <v/>
      </c>
      <c r="V366" s="547" t="str">
        <f t="shared" si="145"/>
        <v/>
      </c>
    </row>
    <row r="367" spans="3:22" hidden="1" x14ac:dyDescent="0.25">
      <c r="C367" s="142"/>
      <c r="D367" s="575"/>
      <c r="E367" s="230"/>
      <c r="F367" s="230"/>
      <c r="G367" s="230"/>
      <c r="H367" s="230"/>
      <c r="I367" s="230"/>
      <c r="J367" s="230"/>
      <c r="O367" s="566"/>
      <c r="P367" s="547" t="str">
        <f t="shared" si="139"/>
        <v/>
      </c>
      <c r="Q367" s="547" t="str">
        <f t="shared" si="140"/>
        <v/>
      </c>
      <c r="R367" s="547" t="str">
        <f t="shared" si="141"/>
        <v/>
      </c>
      <c r="S367" s="547" t="str">
        <f t="shared" si="142"/>
        <v/>
      </c>
      <c r="T367" s="547" t="str">
        <f t="shared" si="143"/>
        <v/>
      </c>
      <c r="U367" s="547" t="str">
        <f t="shared" si="144"/>
        <v/>
      </c>
      <c r="V367" s="547" t="str">
        <f t="shared" si="145"/>
        <v/>
      </c>
    </row>
    <row r="368" spans="3:22" hidden="1" x14ac:dyDescent="0.25">
      <c r="C368" s="142"/>
      <c r="D368" s="575"/>
      <c r="E368" s="230"/>
      <c r="F368" s="230"/>
      <c r="G368" s="230"/>
      <c r="H368" s="230"/>
      <c r="I368" s="230"/>
      <c r="J368" s="230"/>
      <c r="O368" s="566"/>
      <c r="P368" s="547" t="str">
        <f t="shared" si="139"/>
        <v/>
      </c>
      <c r="Q368" s="547" t="str">
        <f t="shared" si="140"/>
        <v/>
      </c>
      <c r="R368" s="547" t="str">
        <f t="shared" si="141"/>
        <v/>
      </c>
      <c r="S368" s="547" t="str">
        <f t="shared" si="142"/>
        <v/>
      </c>
      <c r="T368" s="547" t="str">
        <f t="shared" si="143"/>
        <v/>
      </c>
      <c r="U368" s="547" t="str">
        <f t="shared" si="144"/>
        <v/>
      </c>
      <c r="V368" s="547" t="str">
        <f t="shared" si="145"/>
        <v/>
      </c>
    </row>
    <row r="369" spans="3:25" hidden="1" x14ac:dyDescent="0.25">
      <c r="C369" s="142"/>
      <c r="D369" s="575"/>
      <c r="E369" s="230"/>
      <c r="F369" s="230"/>
      <c r="G369" s="230"/>
      <c r="H369" s="230"/>
      <c r="I369" s="230"/>
      <c r="J369" s="230"/>
      <c r="O369" s="566"/>
      <c r="P369" s="547" t="str">
        <f t="shared" ref="P369:U374" si="146">IF(D369=0,"",D369)</f>
        <v/>
      </c>
      <c r="Q369" s="547" t="str">
        <f t="shared" si="146"/>
        <v/>
      </c>
      <c r="R369" s="547" t="str">
        <f t="shared" si="146"/>
        <v/>
      </c>
      <c r="S369" s="547" t="str">
        <f t="shared" si="146"/>
        <v/>
      </c>
      <c r="T369" s="547" t="str">
        <f t="shared" si="146"/>
        <v/>
      </c>
      <c r="U369" s="547" t="str">
        <f t="shared" si="146"/>
        <v/>
      </c>
      <c r="V369" s="547" t="str">
        <f t="shared" si="145"/>
        <v/>
      </c>
    </row>
    <row r="370" spans="3:25" hidden="1" x14ac:dyDescent="0.25">
      <c r="C370" s="142"/>
      <c r="D370" s="575"/>
      <c r="E370" s="230"/>
      <c r="F370" s="230"/>
      <c r="G370" s="230"/>
      <c r="H370" s="230"/>
      <c r="I370" s="230"/>
      <c r="J370" s="230"/>
      <c r="O370" s="566"/>
      <c r="P370" s="547" t="str">
        <f t="shared" si="146"/>
        <v/>
      </c>
      <c r="Q370" s="547" t="str">
        <f t="shared" si="146"/>
        <v/>
      </c>
      <c r="R370" s="547" t="str">
        <f t="shared" si="146"/>
        <v/>
      </c>
      <c r="S370" s="547" t="str">
        <f t="shared" si="146"/>
        <v/>
      </c>
      <c r="T370" s="547" t="str">
        <f t="shared" si="146"/>
        <v/>
      </c>
      <c r="U370" s="547" t="str">
        <f t="shared" si="146"/>
        <v/>
      </c>
      <c r="V370" s="547" t="str">
        <f t="shared" si="145"/>
        <v/>
      </c>
    </row>
    <row r="371" spans="3:25" hidden="1" x14ac:dyDescent="0.25">
      <c r="C371" s="142"/>
      <c r="D371" s="575"/>
      <c r="E371" s="230"/>
      <c r="F371" s="230"/>
      <c r="G371" s="230"/>
      <c r="H371" s="230"/>
      <c r="I371" s="230"/>
      <c r="J371" s="230"/>
      <c r="O371" s="566"/>
      <c r="P371" s="547" t="str">
        <f t="shared" si="146"/>
        <v/>
      </c>
      <c r="Q371" s="547" t="str">
        <f t="shared" si="146"/>
        <v/>
      </c>
      <c r="R371" s="547" t="str">
        <f t="shared" si="146"/>
        <v/>
      </c>
      <c r="S371" s="547" t="str">
        <f t="shared" si="146"/>
        <v/>
      </c>
      <c r="T371" s="547" t="str">
        <f t="shared" si="146"/>
        <v/>
      </c>
      <c r="U371" s="547" t="str">
        <f t="shared" si="146"/>
        <v/>
      </c>
      <c r="V371" s="547" t="str">
        <f t="shared" si="145"/>
        <v/>
      </c>
    </row>
    <row r="372" spans="3:25" hidden="1" x14ac:dyDescent="0.25">
      <c r="C372" s="142"/>
      <c r="D372" s="575"/>
      <c r="E372" s="230"/>
      <c r="F372" s="230"/>
      <c r="G372" s="230"/>
      <c r="H372" s="230"/>
      <c r="I372" s="230"/>
      <c r="J372" s="230"/>
      <c r="O372" s="566"/>
      <c r="P372" s="547" t="str">
        <f t="shared" si="146"/>
        <v/>
      </c>
      <c r="Q372" s="547" t="str">
        <f t="shared" si="146"/>
        <v/>
      </c>
      <c r="R372" s="547" t="str">
        <f t="shared" si="146"/>
        <v/>
      </c>
      <c r="S372" s="547" t="str">
        <f t="shared" si="146"/>
        <v/>
      </c>
      <c r="T372" s="547" t="str">
        <f t="shared" si="146"/>
        <v/>
      </c>
      <c r="U372" s="547" t="str">
        <f t="shared" si="146"/>
        <v/>
      </c>
      <c r="V372" s="547" t="str">
        <f t="shared" si="145"/>
        <v/>
      </c>
    </row>
    <row r="373" spans="3:25" hidden="1" x14ac:dyDescent="0.25">
      <c r="C373" s="142"/>
      <c r="D373" s="575"/>
      <c r="E373" s="230"/>
      <c r="F373" s="230"/>
      <c r="G373" s="230"/>
      <c r="H373" s="230"/>
      <c r="I373" s="230"/>
      <c r="J373" s="230"/>
      <c r="O373" s="566"/>
      <c r="P373" s="547" t="str">
        <f t="shared" si="146"/>
        <v/>
      </c>
      <c r="Q373" s="547" t="str">
        <f t="shared" si="146"/>
        <v/>
      </c>
      <c r="R373" s="547" t="str">
        <f t="shared" si="146"/>
        <v/>
      </c>
      <c r="S373" s="547" t="str">
        <f t="shared" si="146"/>
        <v/>
      </c>
      <c r="T373" s="547" t="str">
        <f t="shared" si="146"/>
        <v/>
      </c>
      <c r="U373" s="547" t="str">
        <f t="shared" si="146"/>
        <v/>
      </c>
      <c r="V373" s="547" t="str">
        <f t="shared" si="145"/>
        <v/>
      </c>
    </row>
    <row r="374" spans="3:25" hidden="1" x14ac:dyDescent="0.25">
      <c r="C374" s="142"/>
      <c r="D374" s="576"/>
      <c r="E374" s="230"/>
      <c r="F374" s="230"/>
      <c r="G374" s="230"/>
      <c r="H374" s="230"/>
      <c r="I374" s="230"/>
      <c r="J374" s="230"/>
      <c r="O374" s="566"/>
      <c r="P374" s="547" t="str">
        <f t="shared" si="146"/>
        <v/>
      </c>
      <c r="Q374" s="547" t="str">
        <f t="shared" si="146"/>
        <v/>
      </c>
      <c r="R374" s="547" t="str">
        <f t="shared" si="146"/>
        <v/>
      </c>
      <c r="S374" s="547" t="str">
        <f t="shared" si="146"/>
        <v/>
      </c>
      <c r="T374" s="547" t="str">
        <f t="shared" si="146"/>
        <v/>
      </c>
      <c r="U374" s="547" t="str">
        <f t="shared" si="146"/>
        <v/>
      </c>
      <c r="V374" s="547" t="str">
        <f t="shared" si="145"/>
        <v/>
      </c>
    </row>
    <row r="375" spans="3:25" ht="15.75" hidden="1" thickBot="1" x14ac:dyDescent="0.3">
      <c r="C375" s="218"/>
      <c r="D375" s="576"/>
      <c r="E375" s="140"/>
      <c r="F375" s="230"/>
      <c r="G375" s="230"/>
      <c r="H375" s="230"/>
      <c r="I375" s="230"/>
      <c r="J375" s="230"/>
      <c r="O375" s="567"/>
      <c r="P375" s="547" t="str">
        <f t="shared" ref="P375" si="147">IF(D375=0,"",D375)</f>
        <v/>
      </c>
      <c r="Q375" s="547" t="str">
        <f t="shared" ref="Q375" si="148">IF(E375=0,"",E375)</f>
        <v/>
      </c>
      <c r="R375" s="547" t="str">
        <f t="shared" ref="R375" si="149">IF(F375=0,"",F375)</f>
        <v/>
      </c>
      <c r="S375" s="547" t="str">
        <f t="shared" ref="S375" si="150">IF(G375=0,"",G375)</f>
        <v/>
      </c>
      <c r="T375" s="547" t="str">
        <f t="shared" ref="T375" si="151">IF(H375=0,"",H375)</f>
        <v/>
      </c>
      <c r="U375" s="547" t="str">
        <f t="shared" ref="U375" si="152">IF(I375=0,"",I375)</f>
        <v/>
      </c>
      <c r="V375" s="547" t="str">
        <f t="shared" si="145"/>
        <v/>
      </c>
    </row>
    <row r="376" spans="3:25" ht="99.95" hidden="1" customHeight="1" thickTop="1" x14ac:dyDescent="0.25">
      <c r="C376" s="793" t="str">
        <f>O376</f>
        <v>Couverture globale des PLR / lacunes de la garantie :</v>
      </c>
      <c r="D376" s="794"/>
      <c r="E376" s="794"/>
      <c r="F376" s="795"/>
      <c r="G376" s="795"/>
      <c r="H376" s="795"/>
      <c r="I376" s="795"/>
      <c r="J376" s="796"/>
      <c r="O376" s="790" t="str">
        <f>$O$89</f>
        <v>Couverture globale des PLR / lacunes de la garantie :</v>
      </c>
      <c r="P376" s="790"/>
      <c r="Q376" s="879" t="str">
        <f>IF(F376=0," ",F376)</f>
        <v xml:space="preserve"> </v>
      </c>
      <c r="R376" s="880"/>
      <c r="S376" s="880"/>
      <c r="T376" s="880"/>
      <c r="U376" s="880"/>
      <c r="V376" s="881"/>
    </row>
    <row r="377" spans="3:25" hidden="1" x14ac:dyDescent="0.25"/>
    <row r="378" spans="3:25" ht="39.75" hidden="1" customHeight="1" x14ac:dyDescent="0.25"/>
    <row r="379" spans="3:25" hidden="1" x14ac:dyDescent="0.25"/>
    <row r="380" spans="3:25" hidden="1" x14ac:dyDescent="0.25">
      <c r="P380" s="568" t="str">
        <f>P$93</f>
        <v>From Module 2</v>
      </c>
      <c r="Q380" s="568" t="str">
        <f>Q$93</f>
        <v>From Module 2</v>
      </c>
    </row>
    <row r="381" spans="3:25" hidden="1" x14ac:dyDescent="0.25">
      <c r="C381" s="58"/>
      <c r="D381" s="58"/>
      <c r="E381" s="58"/>
      <c r="F381" s="59"/>
      <c r="G381" s="59"/>
      <c r="H381" s="59"/>
      <c r="I381" s="59"/>
      <c r="J381" s="59"/>
      <c r="O381" s="552"/>
      <c r="P381" s="441" t="str">
        <f>P$94</f>
        <v>All Bénéfices</v>
      </c>
      <c r="Q381" s="441" t="str">
        <f>Q$94</f>
        <v>Potential Prioritized Bénéfices</v>
      </c>
      <c r="S381" s="554"/>
      <c r="T381" s="554"/>
      <c r="U381" s="554"/>
      <c r="V381" s="554"/>
      <c r="W381" s="59"/>
      <c r="X381" s="59"/>
    </row>
    <row r="382" spans="3:25" hidden="1" x14ac:dyDescent="0.25">
      <c r="C382" s="67"/>
      <c r="D382" s="67"/>
      <c r="E382" s="67"/>
      <c r="L382"/>
      <c r="O382" s="53">
        <f t="shared" ref="O382:O392" si="153">O381+1</f>
        <v>1</v>
      </c>
      <c r="P382" s="555" t="str">
        <f>'Module 2'!$AM366</f>
        <v/>
      </c>
      <c r="Q382" s="555" t="str">
        <f>'Module 2'!$AV366</f>
        <v/>
      </c>
    </row>
    <row r="383" spans="3:25" s="48" customFormat="1" hidden="1" x14ac:dyDescent="0.25">
      <c r="O383" s="53">
        <f t="shared" si="153"/>
        <v>2</v>
      </c>
      <c r="P383" s="555" t="str">
        <f>'Module 2'!$AM367</f>
        <v/>
      </c>
      <c r="Q383" s="555" t="str">
        <f>'Module 2'!$AV367</f>
        <v/>
      </c>
      <c r="R383" s="52"/>
      <c r="S383" s="52"/>
      <c r="T383" s="52"/>
      <c r="U383" s="52"/>
      <c r="V383" s="52"/>
      <c r="W383"/>
      <c r="X383" s="112"/>
      <c r="Y383"/>
    </row>
    <row r="384" spans="3:25" s="48" customFormat="1" hidden="1" x14ac:dyDescent="0.25">
      <c r="I384" s="49"/>
      <c r="J384" s="49"/>
      <c r="O384" s="53">
        <f t="shared" si="153"/>
        <v>3</v>
      </c>
      <c r="P384" s="555" t="str">
        <f>'Module 2'!$AM368</f>
        <v/>
      </c>
      <c r="Q384" s="555" t="str">
        <f>'Module 2'!$AV368</f>
        <v/>
      </c>
      <c r="R384" s="52"/>
      <c r="S384" s="52"/>
      <c r="T384" s="52"/>
      <c r="U384" s="52"/>
      <c r="V384" s="52"/>
      <c r="W384"/>
      <c r="X384" s="112"/>
      <c r="Y384"/>
    </row>
    <row r="385" spans="3:25" s="48" customFormat="1" hidden="1" x14ac:dyDescent="0.25">
      <c r="O385" s="53">
        <f t="shared" si="153"/>
        <v>4</v>
      </c>
      <c r="P385" s="555" t="str">
        <f>'Module 2'!$AM369</f>
        <v/>
      </c>
      <c r="Q385" s="555" t="str">
        <f>'Module 2'!$AV369</f>
        <v/>
      </c>
      <c r="R385" s="52"/>
      <c r="S385" s="52"/>
      <c r="T385" s="52"/>
      <c r="U385" s="52"/>
      <c r="V385" s="52"/>
      <c r="W385"/>
      <c r="X385" s="112"/>
      <c r="Y385"/>
    </row>
    <row r="386" spans="3:25" hidden="1" x14ac:dyDescent="0.25">
      <c r="N386" s="48"/>
      <c r="O386" s="53">
        <f t="shared" si="153"/>
        <v>5</v>
      </c>
      <c r="P386" s="555" t="str">
        <f>'Module 2'!$AM370</f>
        <v/>
      </c>
      <c r="Q386" s="555" t="str">
        <f>'Module 2'!$AV370</f>
        <v/>
      </c>
    </row>
    <row r="387" spans="3:25" hidden="1" x14ac:dyDescent="0.25">
      <c r="C387" s="67"/>
      <c r="D387" s="67"/>
      <c r="E387" s="67"/>
      <c r="N387" s="48"/>
      <c r="O387" s="53">
        <f t="shared" si="153"/>
        <v>6</v>
      </c>
      <c r="P387" s="555" t="str">
        <f>'Module 2'!$AM371</f>
        <v/>
      </c>
      <c r="Q387" s="555" t="str">
        <f>'Module 2'!$AV371</f>
        <v/>
      </c>
    </row>
    <row r="388" spans="3:25" hidden="1" x14ac:dyDescent="0.25">
      <c r="C388" s="67"/>
      <c r="D388" s="67"/>
      <c r="E388" s="67"/>
      <c r="N388" s="48"/>
      <c r="O388" s="53">
        <f t="shared" si="153"/>
        <v>7</v>
      </c>
      <c r="P388" s="555" t="str">
        <f>'Module 2'!$AM372</f>
        <v/>
      </c>
      <c r="Q388" s="555" t="str">
        <f>'Module 2'!$AV372</f>
        <v/>
      </c>
    </row>
    <row r="389" spans="3:25" hidden="1" x14ac:dyDescent="0.25">
      <c r="C389" s="67"/>
      <c r="D389" s="67"/>
      <c r="E389" s="67"/>
      <c r="N389" s="48"/>
      <c r="O389" s="53">
        <f t="shared" si="153"/>
        <v>8</v>
      </c>
      <c r="P389" s="555" t="str">
        <f>'Module 2'!$AM373</f>
        <v/>
      </c>
      <c r="Q389" s="555" t="str">
        <f>'Module 2'!$AV373</f>
        <v/>
      </c>
    </row>
    <row r="390" spans="3:25" hidden="1" x14ac:dyDescent="0.25">
      <c r="C390" s="67"/>
      <c r="D390" s="67"/>
      <c r="E390" s="67"/>
      <c r="N390" s="48"/>
      <c r="O390" s="53">
        <f t="shared" si="153"/>
        <v>9</v>
      </c>
      <c r="P390" s="555" t="str">
        <f>'Module 2'!$AM374</f>
        <v/>
      </c>
      <c r="Q390" s="555" t="str">
        <f>'Module 2'!$AV374</f>
        <v/>
      </c>
    </row>
    <row r="391" spans="3:25" hidden="1" x14ac:dyDescent="0.25">
      <c r="C391" s="67"/>
      <c r="D391" s="67"/>
      <c r="E391" s="67"/>
      <c r="N391" s="48"/>
      <c r="O391" s="53">
        <f t="shared" si="153"/>
        <v>10</v>
      </c>
      <c r="P391" s="555" t="str">
        <f>'Module 2'!$AM375</f>
        <v/>
      </c>
      <c r="Q391" s="555" t="str">
        <f>'Module 2'!$AV375</f>
        <v/>
      </c>
    </row>
    <row r="392" spans="3:25" hidden="1" x14ac:dyDescent="0.25">
      <c r="C392" s="67"/>
      <c r="D392" s="67"/>
      <c r="E392" s="67"/>
      <c r="N392" s="48"/>
      <c r="O392" s="53">
        <f t="shared" si="153"/>
        <v>11</v>
      </c>
      <c r="P392" s="555" t="str">
        <f>'Module 2'!$AM376</f>
        <v/>
      </c>
      <c r="Q392" s="555" t="str">
        <f>'Module 2'!$AV376</f>
        <v/>
      </c>
    </row>
    <row r="393" spans="3:25" hidden="1" x14ac:dyDescent="0.25">
      <c r="C393" s="48"/>
      <c r="D393" s="48"/>
      <c r="E393" s="48"/>
      <c r="F393" s="48"/>
      <c r="G393" s="48"/>
      <c r="H393" s="48"/>
      <c r="M393" s="105"/>
      <c r="N393" s="48"/>
      <c r="O393" s="53"/>
      <c r="P393" s="568" t="str">
        <f>P$104</f>
        <v>From Module 2</v>
      </c>
      <c r="Q393" s="568" t="str">
        <f>Q$104</f>
        <v>From Module 2</v>
      </c>
    </row>
    <row r="394" spans="3:25" hidden="1" x14ac:dyDescent="0.25">
      <c r="C394" s="48"/>
      <c r="D394" s="48"/>
      <c r="E394" s="48"/>
      <c r="F394" s="48"/>
      <c r="G394" s="48"/>
      <c r="H394" s="48"/>
      <c r="I394" s="48"/>
      <c r="J394" s="36"/>
      <c r="N394" s="48"/>
      <c r="O394" s="53"/>
      <c r="P394" s="441" t="str">
        <f>P$105</f>
        <v>All Risques</v>
      </c>
      <c r="Q394" s="441" t="str">
        <f>Q$105</f>
        <v>Potential Prioritized Risques</v>
      </c>
    </row>
    <row r="395" spans="3:25" hidden="1" x14ac:dyDescent="0.25">
      <c r="C395" s="48"/>
      <c r="D395" s="48"/>
      <c r="E395" s="48"/>
      <c r="F395" s="48"/>
      <c r="G395" s="48"/>
      <c r="H395" s="48"/>
      <c r="N395" s="48"/>
      <c r="O395" s="53">
        <f t="shared" ref="O395:O400" si="154">O394+1</f>
        <v>1</v>
      </c>
      <c r="P395" s="555" t="str">
        <f>'Module 2'!$AM379</f>
        <v/>
      </c>
      <c r="Q395" s="555" t="str">
        <f>'Module 2'!$AV379</f>
        <v/>
      </c>
    </row>
    <row r="396" spans="3:25" hidden="1" x14ac:dyDescent="0.25">
      <c r="N396" s="48"/>
      <c r="O396" s="53">
        <f t="shared" si="154"/>
        <v>2</v>
      </c>
      <c r="P396" s="555" t="str">
        <f>'Module 2'!$AM380</f>
        <v/>
      </c>
      <c r="Q396" s="555" t="str">
        <f>'Module 2'!$AV380</f>
        <v/>
      </c>
    </row>
    <row r="397" spans="3:25" hidden="1" x14ac:dyDescent="0.25">
      <c r="G397" s="67"/>
      <c r="H397" s="67"/>
      <c r="N397" s="48"/>
      <c r="O397" s="53">
        <f t="shared" si="154"/>
        <v>3</v>
      </c>
      <c r="P397" s="555" t="str">
        <f>'Module 2'!$AM381</f>
        <v/>
      </c>
      <c r="Q397" s="555" t="str">
        <f>'Module 2'!$AV381</f>
        <v/>
      </c>
    </row>
    <row r="398" spans="3:25" hidden="1" x14ac:dyDescent="0.25">
      <c r="C398" s="66"/>
      <c r="D398" s="66"/>
      <c r="E398" s="66"/>
      <c r="N398" s="48"/>
      <c r="O398" s="53">
        <f t="shared" si="154"/>
        <v>4</v>
      </c>
      <c r="P398" s="555" t="str">
        <f>'Module 2'!$AM382</f>
        <v/>
      </c>
      <c r="Q398" s="555" t="str">
        <f>'Module 2'!$AV382</f>
        <v/>
      </c>
    </row>
    <row r="399" spans="3:25" hidden="1" x14ac:dyDescent="0.25">
      <c r="C399" s="66"/>
      <c r="E399" s="67"/>
      <c r="N399" s="48"/>
      <c r="O399" s="53">
        <f t="shared" si="154"/>
        <v>5</v>
      </c>
      <c r="P399" s="555" t="str">
        <f>'Module 2'!$AM383</f>
        <v/>
      </c>
      <c r="Q399" s="555" t="str">
        <f>'Module 2'!$AV383</f>
        <v/>
      </c>
    </row>
    <row r="400" spans="3:25" hidden="1" x14ac:dyDescent="0.25">
      <c r="C400" s="66"/>
      <c r="E400" s="103"/>
      <c r="N400" s="48"/>
      <c r="O400" s="53">
        <f t="shared" si="154"/>
        <v>6</v>
      </c>
      <c r="P400" s="555" t="str">
        <f>'Module 2'!$AM384</f>
        <v/>
      </c>
      <c r="Q400" s="555" t="str">
        <f>'Module 2'!$AV384</f>
        <v/>
      </c>
    </row>
    <row r="401" spans="3:17" hidden="1" x14ac:dyDescent="0.25">
      <c r="C401" s="66"/>
      <c r="E401" s="103"/>
      <c r="N401" s="48"/>
      <c r="O401" s="53">
        <f t="shared" ref="O401:O407" si="155">O400+1</f>
        <v>7</v>
      </c>
      <c r="P401" s="555" t="str">
        <f>'Module 2'!$AM385</f>
        <v/>
      </c>
      <c r="Q401" s="555" t="str">
        <f>'Module 2'!$AV385</f>
        <v/>
      </c>
    </row>
    <row r="402" spans="3:17" hidden="1" x14ac:dyDescent="0.25">
      <c r="C402" s="66"/>
      <c r="E402" s="103"/>
      <c r="N402" s="48"/>
      <c r="O402" s="53">
        <f t="shared" si="155"/>
        <v>8</v>
      </c>
      <c r="P402" s="555" t="str">
        <f>'Module 2'!$AM386</f>
        <v/>
      </c>
      <c r="Q402" s="555" t="str">
        <f>'Module 2'!$AV386</f>
        <v/>
      </c>
    </row>
    <row r="403" spans="3:17" hidden="1" x14ac:dyDescent="0.25">
      <c r="C403" s="66"/>
      <c r="E403" s="103"/>
      <c r="N403" s="48"/>
      <c r="O403" s="53">
        <f t="shared" si="155"/>
        <v>9</v>
      </c>
      <c r="P403" s="555" t="str">
        <f>'Module 2'!$AM387</f>
        <v/>
      </c>
      <c r="Q403" s="555" t="str">
        <f>'Module 2'!$AV387</f>
        <v/>
      </c>
    </row>
    <row r="404" spans="3:17" hidden="1" x14ac:dyDescent="0.25">
      <c r="C404" s="66"/>
      <c r="E404" s="103"/>
      <c r="N404" s="48"/>
      <c r="O404" s="53">
        <f t="shared" si="155"/>
        <v>10</v>
      </c>
      <c r="P404" s="555" t="str">
        <f>'Module 2'!$AM388</f>
        <v/>
      </c>
      <c r="Q404" s="555" t="str">
        <f>'Module 2'!$AV388</f>
        <v/>
      </c>
    </row>
    <row r="405" spans="3:17" hidden="1" x14ac:dyDescent="0.25">
      <c r="C405" s="66"/>
      <c r="E405" s="103"/>
      <c r="N405" s="48"/>
      <c r="O405" s="53">
        <f t="shared" si="155"/>
        <v>11</v>
      </c>
      <c r="P405" s="555" t="str">
        <f>'Module 2'!$AM389</f>
        <v/>
      </c>
      <c r="Q405" s="555" t="str">
        <f>'Module 2'!$AV389</f>
        <v/>
      </c>
    </row>
    <row r="406" spans="3:17" hidden="1" x14ac:dyDescent="0.25">
      <c r="C406" s="66"/>
      <c r="E406" s="103"/>
      <c r="N406" s="48"/>
      <c r="O406" s="53">
        <f t="shared" si="155"/>
        <v>12</v>
      </c>
      <c r="P406" s="555" t="str">
        <f>'Module 2'!$AM390</f>
        <v/>
      </c>
      <c r="Q406" s="555" t="str">
        <f>'Module 2'!$AV390</f>
        <v/>
      </c>
    </row>
    <row r="407" spans="3:17" hidden="1" x14ac:dyDescent="0.25">
      <c r="C407" s="66"/>
      <c r="E407" s="103"/>
      <c r="N407" s="48"/>
      <c r="O407" s="53">
        <f t="shared" si="155"/>
        <v>13</v>
      </c>
      <c r="P407" s="555" t="str">
        <f>'Module 2'!$AM391</f>
        <v/>
      </c>
      <c r="Q407" s="555" t="str">
        <f>'Module 2'!$AV391</f>
        <v/>
      </c>
    </row>
    <row r="408" spans="3:17" hidden="1" x14ac:dyDescent="0.25">
      <c r="C408" s="66"/>
      <c r="E408" s="103"/>
    </row>
    <row r="409" spans="3:17" hidden="1" x14ac:dyDescent="0.25"/>
    <row r="410" spans="3:17" hidden="1" x14ac:dyDescent="0.25"/>
    <row r="411" spans="3:17" hidden="1" x14ac:dyDescent="0.25"/>
    <row r="412" spans="3:17" hidden="1" x14ac:dyDescent="0.25"/>
    <row r="413" spans="3:17" hidden="1" x14ac:dyDescent="0.25"/>
    <row r="414" spans="3:17" hidden="1" x14ac:dyDescent="0.25"/>
    <row r="415" spans="3:17" hidden="1" x14ac:dyDescent="0.25"/>
    <row r="416" spans="3:17" hidden="1" x14ac:dyDescent="0.25"/>
    <row r="417" spans="3:25" hidden="1" x14ac:dyDescent="0.25">
      <c r="C417" s="66"/>
      <c r="D417" s="66"/>
      <c r="E417" s="66"/>
      <c r="F417" s="56"/>
      <c r="G417" s="56"/>
      <c r="H417" s="56"/>
    </row>
    <row r="418" spans="3:25" ht="150" hidden="1" customHeight="1" x14ac:dyDescent="0.35">
      <c r="C418" s="789" t="str">
        <f>O418</f>
        <v>Garantie (e) - Mesures qui soient compatibles avec la préservation des forêts naturelles et de la diversité biologique, en veillant à ce que les activités [REDD+] ne se prêtent pas à une conversion des forêts naturelles mais incitent plutôt à protéger et à conserver ces forêts et les services rendus par leurs écosystèmes, ainsi qu’à renforcer d’autres avantages sociaux et environnementaux.</v>
      </c>
      <c r="D418" s="789"/>
      <c r="E418" s="789"/>
      <c r="F418" s="789"/>
      <c r="G418" s="789"/>
      <c r="H418" s="789"/>
      <c r="I418" s="789"/>
      <c r="J418" s="789"/>
      <c r="L418"/>
      <c r="N418" s="86" t="s">
        <v>20</v>
      </c>
      <c r="O418" s="878" t="str">
        <f>CONCATENATE($P$17," - ",$Q$17)</f>
        <v>Garantie (e) - Mesures qui soient compatibles avec la préservation des forêts naturelles et de la diversité biologique, en veillant à ce que les activités [REDD+] ne se prêtent pas à une conversion des forêts naturelles mais incitent plutôt à protéger et à conserver ces forêts et les services rendus par leurs écosystèmes, ainsi qu’à renforcer d’autres avantages sociaux et environnementaux.</v>
      </c>
      <c r="P418" s="878"/>
      <c r="Q418" s="878"/>
      <c r="R418" s="878"/>
      <c r="S418" s="878"/>
      <c r="T418" s="878"/>
      <c r="U418" s="878"/>
      <c r="V418" s="878"/>
      <c r="W418" s="322"/>
      <c r="X418" s="322"/>
      <c r="Y418" s="322"/>
    </row>
    <row r="419" spans="3:25" hidden="1" x14ac:dyDescent="0.25"/>
    <row r="420" spans="3:25" ht="0.95" hidden="1" customHeight="1" x14ac:dyDescent="0.3">
      <c r="C420" s="7"/>
      <c r="D420" s="7"/>
      <c r="E420" s="7"/>
      <c r="F420" s="159"/>
      <c r="G420" s="159"/>
      <c r="H420" s="159"/>
      <c r="I420" s="159"/>
      <c r="J420" s="159"/>
      <c r="N420" s="7"/>
      <c r="O420" s="557" t="str">
        <f>$O$32</f>
        <v>How to use</v>
      </c>
      <c r="P420" s="522"/>
      <c r="Q420" s="522"/>
      <c r="R420" s="522"/>
      <c r="S420" s="522"/>
      <c r="T420" s="522"/>
    </row>
    <row r="421" spans="3:25" ht="0.95" hidden="1" customHeight="1" x14ac:dyDescent="0.3">
      <c r="C421" s="608"/>
      <c r="D421" s="608"/>
      <c r="E421" s="608"/>
      <c r="F421" s="608"/>
      <c r="G421" s="608"/>
      <c r="H421" s="608"/>
      <c r="I421" s="608"/>
      <c r="J421" s="608"/>
      <c r="N421" s="7"/>
      <c r="O421" s="527" t="s">
        <v>86</v>
      </c>
      <c r="P421" s="528"/>
      <c r="Q421" s="528"/>
      <c r="R421" s="528"/>
      <c r="S421" s="528"/>
      <c r="T421" s="528"/>
      <c r="Y421" s="7"/>
    </row>
    <row r="422" spans="3:25" ht="18.75" hidden="1" x14ac:dyDescent="0.3">
      <c r="L422"/>
      <c r="N422" s="7"/>
      <c r="O422" s="529"/>
      <c r="P422" s="528"/>
      <c r="Q422" s="528"/>
      <c r="R422" s="528"/>
      <c r="S422" s="528"/>
      <c r="T422" s="528"/>
      <c r="Y422" s="7"/>
    </row>
    <row r="423" spans="3:25" ht="18.75" hidden="1" x14ac:dyDescent="0.3">
      <c r="C423" s="7" t="str">
        <f>O423</f>
        <v>Questions d'orientation :</v>
      </c>
      <c r="D423" s="7"/>
      <c r="E423" s="7"/>
      <c r="F423" s="160"/>
      <c r="G423" s="160"/>
      <c r="H423" s="160"/>
      <c r="I423" s="160"/>
      <c r="J423" s="160"/>
      <c r="K423" s="160"/>
      <c r="L423" s="57"/>
      <c r="M423" s="12"/>
      <c r="N423" s="7"/>
      <c r="O423" s="557" t="str">
        <f>$O$35</f>
        <v>Questions d'orientation :</v>
      </c>
      <c r="P423" s="528"/>
      <c r="Q423" s="528"/>
      <c r="R423" s="528"/>
      <c r="S423" s="528"/>
      <c r="T423" s="528"/>
      <c r="Y423" s="7"/>
    </row>
    <row r="424" spans="3:25" hidden="1" x14ac:dyDescent="0.25">
      <c r="O424" s="524"/>
      <c r="P424" s="558" t="str">
        <f>$P$36</f>
        <v>ID</v>
      </c>
      <c r="Q424" s="558" t="str">
        <f>$Q$36</f>
        <v>G. QUESTIONS</v>
      </c>
      <c r="R424" s="558" t="str">
        <f>$R$36</f>
        <v>NOTES</v>
      </c>
      <c r="S424" s="558" t="str">
        <f>$S$36</f>
        <v>IF, AUTO Q</v>
      </c>
      <c r="T424" s="558" t="str">
        <f>$T$36</f>
        <v>IF, AUTO NOTES</v>
      </c>
      <c r="U424" s="558" t="str">
        <f>$U$36</f>
        <v>AUTO TEXT</v>
      </c>
      <c r="V424" s="558" t="str">
        <f>$V$36</f>
        <v>SORTED TEXT</v>
      </c>
    </row>
    <row r="425" spans="3:25" ht="19.5" hidden="1" thickBot="1" x14ac:dyDescent="0.3">
      <c r="C425" s="209"/>
      <c r="D425" s="209"/>
      <c r="E425" s="209"/>
      <c r="F425" s="209"/>
      <c r="G425" s="209"/>
      <c r="H425" s="835" t="str">
        <f>$H$37</f>
        <v>Remarques (le cas échéant)</v>
      </c>
      <c r="I425" s="835"/>
      <c r="J425" s="836"/>
      <c r="K425" s="26"/>
      <c r="L425" s="26"/>
      <c r="N425" s="87" t="s">
        <v>20</v>
      </c>
      <c r="O425" s="524"/>
      <c r="P425" s="569">
        <v>0</v>
      </c>
      <c r="Q425" s="533" t="s">
        <v>20</v>
      </c>
      <c r="R425" s="533" t="s">
        <v>20</v>
      </c>
      <c r="S425" s="533" t="s">
        <v>20</v>
      </c>
      <c r="T425" s="533" t="s">
        <v>20</v>
      </c>
      <c r="U425" s="533" t="s">
        <v>20</v>
      </c>
      <c r="V425" s="570" t="str">
        <f t="array" ref="V425">IFERROR((IF(ROWS(V$425:V425)&gt;COUNTA(U:U),"",INDEX(U:U,SMALL(IF(U$425:U$447&lt;&gt;"",ROW(U$425:U$447)),ROWS(V$425:V425))))),"")</f>
        <v/>
      </c>
      <c r="W425" s="36" t="s">
        <v>20</v>
      </c>
    </row>
    <row r="426" spans="3:25" ht="20.100000000000001" hidden="1" customHeight="1" thickBot="1" x14ac:dyDescent="0.3">
      <c r="C426" s="864" t="str">
        <f t="shared" ref="C426:C431" si="156">O426</f>
        <v>En ce qui concerne les forêts naturelles</v>
      </c>
      <c r="D426" s="864"/>
      <c r="E426" s="864"/>
      <c r="F426" s="864"/>
      <c r="G426" s="838"/>
      <c r="H426" s="840"/>
      <c r="I426" s="840"/>
      <c r="J426" s="841"/>
      <c r="K426" s="26"/>
      <c r="L426" s="26"/>
      <c r="N426" s="87" t="s">
        <v>20</v>
      </c>
      <c r="O426" s="573" t="s">
        <v>568</v>
      </c>
      <c r="P426" s="569">
        <v>1</v>
      </c>
      <c r="Q426" s="535" t="str">
        <f t="shared" ref="Q426:Q447" si="157">O426</f>
        <v>En ce qui concerne les forêts naturelles</v>
      </c>
      <c r="R426" s="535" t="str">
        <f t="shared" ref="R426:R447" si="158">IF(H426=0,"",H426)</f>
        <v/>
      </c>
      <c r="S426" s="537" t="str">
        <f>IF(((COUNTIF(H428:H431,"*"))&gt;0),Q426,"")</f>
        <v/>
      </c>
      <c r="T426" s="535" t="str">
        <f>IF(S426="*","",R426)</f>
        <v/>
      </c>
      <c r="U426" s="538" t="str">
        <f>IF(S426="","",(S426))</f>
        <v/>
      </c>
      <c r="V426" s="570" t="str">
        <f t="array" ref="V426">IFERROR((IF(ROWS(V$425:V426)&gt;COUNTA(U:U),"",INDEX(U:U,SMALL(IF(U$425:U$447&lt;&gt;"",ROW(U$425:U$447)),ROWS(V$425:V426))))),"")</f>
        <v/>
      </c>
      <c r="W426" s="36" t="s">
        <v>20</v>
      </c>
    </row>
    <row r="427" spans="3:25" ht="30" hidden="1" customHeight="1" x14ac:dyDescent="0.25">
      <c r="C427" s="820" t="str">
        <f t="shared" si="156"/>
        <v>1.       Des politiques, lois, réglementations ou d'autres mesures sont-elles en place (ou prévues) pour :</v>
      </c>
      <c r="D427" s="820"/>
      <c r="E427" s="820"/>
      <c r="F427" s="820"/>
      <c r="G427" s="821"/>
      <c r="H427" s="824"/>
      <c r="I427" s="824"/>
      <c r="J427" s="825"/>
      <c r="K427" s="26"/>
      <c r="L427" s="26"/>
      <c r="N427" s="87"/>
      <c r="O427" s="387" t="s">
        <v>508</v>
      </c>
      <c r="P427" s="569">
        <v>2</v>
      </c>
      <c r="Q427" s="535" t="str">
        <f t="shared" si="157"/>
        <v>1.       Des politiques, lois, réglementations ou d'autres mesures sont-elles en place (ou prévues) pour :</v>
      </c>
      <c r="R427" s="535" t="str">
        <f t="shared" si="158"/>
        <v/>
      </c>
      <c r="S427" s="537" t="str">
        <f>IF(((COUNTIF(H428:H431,"*"))&gt;0),Q427,"")</f>
        <v/>
      </c>
      <c r="T427" s="535" t="str">
        <f t="shared" ref="T427:T447" si="159">IF(S427="*","",R427)</f>
        <v/>
      </c>
      <c r="U427" s="538" t="str">
        <f>IF(S427="","",(S427))</f>
        <v/>
      </c>
      <c r="V427" s="570" t="str">
        <f t="array" ref="V427">IFERROR((IF(ROWS(V$425:V427)&gt;COUNTA(U:U),"",INDEX(U:U,SMALL(IF(U$425:U$447&lt;&gt;"",ROW(U$425:U$447)),ROWS(V$425:V427))))),"")</f>
        <v/>
      </c>
      <c r="W427" s="36" t="s">
        <v>20</v>
      </c>
    </row>
    <row r="428" spans="3:25" ht="30" hidden="1" customHeight="1" x14ac:dyDescent="0.25">
      <c r="C428" s="837" t="str">
        <f t="shared" si="156"/>
        <v>1.1.    Définir une forêt naturelle (y compris des conseils sur l'âge, la composition et le degré de dégradation) ?</v>
      </c>
      <c r="D428" s="837"/>
      <c r="E428" s="837"/>
      <c r="F428" s="837"/>
      <c r="G428" s="837"/>
      <c r="H428" s="811"/>
      <c r="I428" s="812"/>
      <c r="J428" s="813"/>
      <c r="K428" s="26"/>
      <c r="L428" s="26"/>
      <c r="N428" s="87"/>
      <c r="O428" s="387" t="s">
        <v>571</v>
      </c>
      <c r="P428" s="569">
        <v>3</v>
      </c>
      <c r="Q428" s="535" t="str">
        <f t="shared" si="157"/>
        <v>1.1.    Définir une forêt naturelle (y compris des conseils sur l'âge, la composition et le degré de dégradation) ?</v>
      </c>
      <c r="R428" s="535" t="str">
        <f t="shared" si="158"/>
        <v/>
      </c>
      <c r="S428" s="536" t="str">
        <f t="shared" ref="S428:S447" si="160">IF(H428=0,"",Q428)</f>
        <v/>
      </c>
      <c r="T428" s="535" t="str">
        <f t="shared" si="159"/>
        <v/>
      </c>
      <c r="U428" s="533" t="str">
        <f t="shared" ref="U428:U447" si="161">IF(S428="","",(S428&amp;" - NOTES:  "&amp;T428))</f>
        <v/>
      </c>
      <c r="V428" s="570" t="str">
        <f t="array" ref="V428">IFERROR((IF(ROWS(V$425:V428)&gt;COUNTA(U:U),"",INDEX(U:U,SMALL(IF(U$425:U$447&lt;&gt;"",ROW(U$425:U$447)),ROWS(V$425:V428))))),"")</f>
        <v/>
      </c>
      <c r="W428" s="36" t="s">
        <v>20</v>
      </c>
    </row>
    <row r="429" spans="3:25" ht="45" hidden="1" customHeight="1" x14ac:dyDescent="0.25">
      <c r="C429" s="837" t="str">
        <f t="shared" si="156"/>
        <v>1.2.    Développer et tenir à jour des informations sur la distribution des forêts et leur valeur en termes de biodiversité et de services écosystémiques ?</v>
      </c>
      <c r="D429" s="837"/>
      <c r="E429" s="837"/>
      <c r="F429" s="837"/>
      <c r="G429" s="837"/>
      <c r="H429" s="811"/>
      <c r="I429" s="812"/>
      <c r="J429" s="813"/>
      <c r="K429" s="26"/>
      <c r="L429" s="26"/>
      <c r="N429" s="87"/>
      <c r="O429" s="387" t="s">
        <v>572</v>
      </c>
      <c r="P429" s="569">
        <v>4</v>
      </c>
      <c r="Q429" s="535" t="str">
        <f t="shared" si="157"/>
        <v>1.2.    Développer et tenir à jour des informations sur la distribution des forêts et leur valeur en termes de biodiversité et de services écosystémiques ?</v>
      </c>
      <c r="R429" s="535" t="str">
        <f t="shared" si="158"/>
        <v/>
      </c>
      <c r="S429" s="536" t="str">
        <f t="shared" si="160"/>
        <v/>
      </c>
      <c r="T429" s="535" t="str">
        <f t="shared" si="159"/>
        <v/>
      </c>
      <c r="U429" s="533" t="str">
        <f t="shared" si="161"/>
        <v/>
      </c>
      <c r="V429" s="570" t="str">
        <f t="array" ref="V429">IFERROR((IF(ROWS(V$425:V429)&gt;COUNTA(U:U),"",INDEX(U:U,SMALL(IF(U$425:U$447&lt;&gt;"",ROW(U$425:U$447)),ROWS(V$425:V429))))),"")</f>
        <v/>
      </c>
      <c r="W429" s="36" t="s">
        <v>20</v>
      </c>
    </row>
    <row r="430" spans="3:25" ht="30" hidden="1" customHeight="1" x14ac:dyDescent="0.25">
      <c r="C430" s="837" t="str">
        <f t="shared" si="156"/>
        <v>1.3.    Comprendre les facteurs de la déforestation et de la dégradation des forêts ?</v>
      </c>
      <c r="D430" s="837"/>
      <c r="E430" s="837"/>
      <c r="F430" s="837"/>
      <c r="G430" s="837"/>
      <c r="H430" s="811"/>
      <c r="I430" s="812"/>
      <c r="J430" s="813"/>
      <c r="K430" s="26"/>
      <c r="L430" s="26"/>
      <c r="N430" s="87"/>
      <c r="O430" s="387" t="s">
        <v>573</v>
      </c>
      <c r="P430" s="569">
        <v>5</v>
      </c>
      <c r="Q430" s="535" t="str">
        <f t="shared" si="157"/>
        <v>1.3.    Comprendre les facteurs de la déforestation et de la dégradation des forêts ?</v>
      </c>
      <c r="R430" s="535" t="str">
        <f t="shared" si="158"/>
        <v/>
      </c>
      <c r="S430" s="536" t="str">
        <f t="shared" si="160"/>
        <v/>
      </c>
      <c r="T430" s="535" t="str">
        <f t="shared" si="159"/>
        <v/>
      </c>
      <c r="U430" s="533" t="str">
        <f t="shared" si="161"/>
        <v/>
      </c>
      <c r="V430" s="570" t="str">
        <f t="array" ref="V430">IFERROR((IF(ROWS(V$425:V430)&gt;COUNTA(U:U),"",INDEX(U:U,SMALL(IF(U$425:U$447&lt;&gt;"",ROW(U$425:U$447)),ROWS(V$425:V430))))),"")</f>
        <v/>
      </c>
      <c r="W430" s="36" t="s">
        <v>20</v>
      </c>
    </row>
    <row r="431" spans="3:25" ht="60" hidden="1" customHeight="1" thickBot="1" x14ac:dyDescent="0.3">
      <c r="C431" s="873" t="str">
        <f t="shared" si="156"/>
        <v>1.4.    Limiter la conversion et la dégradation des forêts naturelles (plans d'utilisation des sols, couverture par des zones protégées, normes et plans de gestion des forêts, conseils sur l'utilisation des feux en agriculture, etc.) ?</v>
      </c>
      <c r="D431" s="873"/>
      <c r="E431" s="873"/>
      <c r="F431" s="873"/>
      <c r="G431" s="873"/>
      <c r="H431" s="814"/>
      <c r="I431" s="815"/>
      <c r="J431" s="816"/>
      <c r="K431" s="26"/>
      <c r="L431" s="26"/>
      <c r="N431" s="87"/>
      <c r="O431" s="387" t="s">
        <v>574</v>
      </c>
      <c r="P431" s="569">
        <v>6</v>
      </c>
      <c r="Q431" s="535" t="str">
        <f t="shared" si="157"/>
        <v>1.4.    Limiter la conversion et la dégradation des forêts naturelles (plans d'utilisation des sols, couverture par des zones protégées, normes et plans de gestion des forêts, conseils sur l'utilisation des feux en agriculture, etc.) ?</v>
      </c>
      <c r="R431" s="535" t="str">
        <f t="shared" si="158"/>
        <v/>
      </c>
      <c r="S431" s="536" t="str">
        <f t="shared" si="160"/>
        <v/>
      </c>
      <c r="T431" s="535" t="str">
        <f t="shared" si="159"/>
        <v/>
      </c>
      <c r="U431" s="533" t="str">
        <f t="shared" si="161"/>
        <v/>
      </c>
      <c r="V431" s="570" t="str">
        <f t="array" ref="V431">IFERROR((IF(ROWS(V$425:V431)&gt;COUNTA(U:U),"",INDEX(U:U,SMALL(IF(U$425:U$447&lt;&gt;"",ROW(U$425:U$447)),ROWS(V$425:V431))))),"")</f>
        <v/>
      </c>
      <c r="W431" s="36" t="s">
        <v>20</v>
      </c>
    </row>
    <row r="432" spans="3:25" ht="20.100000000000001" hidden="1" customHeight="1" thickBot="1" x14ac:dyDescent="0.3">
      <c r="C432" s="838" t="str">
        <f t="shared" ref="C432:C444" si="162">O432</f>
        <v>En ce qui concerne la biodiversité</v>
      </c>
      <c r="D432" s="839"/>
      <c r="E432" s="839"/>
      <c r="F432" s="839"/>
      <c r="G432" s="839"/>
      <c r="H432" s="840"/>
      <c r="I432" s="840"/>
      <c r="J432" s="841"/>
      <c r="K432" s="26"/>
      <c r="L432" s="26"/>
      <c r="N432" s="87"/>
      <c r="O432" s="573" t="s">
        <v>569</v>
      </c>
      <c r="P432" s="569">
        <v>7</v>
      </c>
      <c r="Q432" s="535" t="str">
        <f t="shared" si="157"/>
        <v>En ce qui concerne la biodiversité</v>
      </c>
      <c r="R432" s="535" t="str">
        <f t="shared" si="158"/>
        <v/>
      </c>
      <c r="S432" s="537" t="str">
        <f>IF(((COUNTIF(H434:H439,"*"))&gt;0),Q432,"")</f>
        <v/>
      </c>
      <c r="T432" s="535" t="str">
        <f t="shared" si="159"/>
        <v/>
      </c>
      <c r="U432" s="538" t="str">
        <f>IF(S432="","",(S432))</f>
        <v/>
      </c>
      <c r="V432" s="570" t="str">
        <f t="array" ref="V432">IFERROR((IF(ROWS(V$425:V432)&gt;COUNTA(U:U),"",INDEX(U:U,SMALL(IF(U$425:U$447&lt;&gt;"",ROW(U$425:U$447)),ROWS(V$425:V432))))),"")</f>
        <v/>
      </c>
      <c r="W432" s="36" t="s">
        <v>20</v>
      </c>
    </row>
    <row r="433" spans="3:23" ht="30" hidden="1" customHeight="1" x14ac:dyDescent="0.25">
      <c r="C433" s="820" t="str">
        <f t="shared" si="162"/>
        <v>2.       Des politiques, lois, réglementations ou d'autres mesures sont-elles en place (ou prévues) pour :</v>
      </c>
      <c r="D433" s="820"/>
      <c r="E433" s="820"/>
      <c r="F433" s="820"/>
      <c r="G433" s="821"/>
      <c r="H433" s="824"/>
      <c r="I433" s="824"/>
      <c r="J433" s="825"/>
      <c r="K433" s="26"/>
      <c r="L433" s="26"/>
      <c r="N433" s="87"/>
      <c r="O433" s="387" t="s">
        <v>575</v>
      </c>
      <c r="P433" s="569">
        <v>8</v>
      </c>
      <c r="Q433" s="535" t="str">
        <f t="shared" si="157"/>
        <v>2.       Des politiques, lois, réglementations ou d'autres mesures sont-elles en place (ou prévues) pour :</v>
      </c>
      <c r="R433" s="535" t="str">
        <f t="shared" si="158"/>
        <v/>
      </c>
      <c r="S433" s="537" t="str">
        <f>IF(((COUNTIF(H434:H439,"*"))&gt;0),Q433,"")</f>
        <v/>
      </c>
      <c r="T433" s="535" t="str">
        <f t="shared" si="159"/>
        <v/>
      </c>
      <c r="U433" s="538" t="str">
        <f>IF(S433="","",(S433))</f>
        <v/>
      </c>
      <c r="V433" s="570" t="str">
        <f t="array" ref="V433">IFERROR((IF(ROWS(V$425:V433)&gt;COUNTA(U:U),"",INDEX(U:U,SMALL(IF(U$425:U$447&lt;&gt;"",ROW(U$425:U$447)),ROWS(V$425:V433))))),"")</f>
        <v/>
      </c>
      <c r="W433" s="36" t="s">
        <v>20</v>
      </c>
    </row>
    <row r="434" spans="3:23" ht="30" hidden="1" customHeight="1" x14ac:dyDescent="0.25">
      <c r="C434" s="837" t="str">
        <f t="shared" si="162"/>
        <v>2.1.    Définir des objectifs spécifiques pour la conservation de la biodiversité (espèces et / ou écosystèmes), y compris pour la REDD+ ?</v>
      </c>
      <c r="D434" s="837"/>
      <c r="E434" s="837"/>
      <c r="F434" s="837"/>
      <c r="G434" s="837"/>
      <c r="H434" s="811"/>
      <c r="I434" s="812"/>
      <c r="J434" s="813"/>
      <c r="K434" s="26"/>
      <c r="L434" s="26"/>
      <c r="N434" s="87"/>
      <c r="O434" s="387" t="s">
        <v>576</v>
      </c>
      <c r="P434" s="569">
        <v>9</v>
      </c>
      <c r="Q434" s="535" t="str">
        <f t="shared" si="157"/>
        <v>2.1.    Définir des objectifs spécifiques pour la conservation de la biodiversité (espèces et / ou écosystèmes), y compris pour la REDD+ ?</v>
      </c>
      <c r="R434" s="535" t="str">
        <f t="shared" si="158"/>
        <v/>
      </c>
      <c r="S434" s="536" t="str">
        <f t="shared" si="160"/>
        <v/>
      </c>
      <c r="T434" s="535" t="str">
        <f t="shared" si="159"/>
        <v/>
      </c>
      <c r="U434" s="533" t="str">
        <f t="shared" si="161"/>
        <v/>
      </c>
      <c r="V434" s="570" t="str">
        <f t="array" ref="V434">IFERROR((IF(ROWS(V$425:V434)&gt;COUNTA(U:U),"",INDEX(U:U,SMALL(IF(U$425:U$447&lt;&gt;"",ROW(U$425:U$447)),ROWS(V$425:V434))))),"")</f>
        <v/>
      </c>
      <c r="W434" s="36" t="s">
        <v>20</v>
      </c>
    </row>
    <row r="435" spans="3:23" ht="45" hidden="1" customHeight="1" x14ac:dyDescent="0.25">
      <c r="C435" s="837" t="str">
        <f t="shared" si="162"/>
        <v>2.2.    Identifier et cartographier les écosystèmes uniques et menacés ou les écosystèmes associés à des espèces endémiques et en voie de disparition ?</v>
      </c>
      <c r="D435" s="837"/>
      <c r="E435" s="837"/>
      <c r="F435" s="837"/>
      <c r="G435" s="837"/>
      <c r="H435" s="811"/>
      <c r="I435" s="812"/>
      <c r="J435" s="813"/>
      <c r="K435" s="26"/>
      <c r="L435" s="26"/>
      <c r="N435" s="87"/>
      <c r="O435" s="387" t="s">
        <v>577</v>
      </c>
      <c r="P435" s="569">
        <v>10</v>
      </c>
      <c r="Q435" s="535" t="str">
        <f t="shared" si="157"/>
        <v>2.2.    Identifier et cartographier les écosystèmes uniques et menacés ou les écosystèmes associés à des espèces endémiques et en voie de disparition ?</v>
      </c>
      <c r="R435" s="535" t="str">
        <f t="shared" si="158"/>
        <v/>
      </c>
      <c r="S435" s="536" t="str">
        <f t="shared" si="160"/>
        <v/>
      </c>
      <c r="T435" s="535" t="str">
        <f t="shared" si="159"/>
        <v/>
      </c>
      <c r="U435" s="533" t="str">
        <f t="shared" si="161"/>
        <v/>
      </c>
      <c r="V435" s="570" t="str">
        <f t="array" ref="V435">IFERROR((IF(ROWS(V$425:V435)&gt;COUNTA(U:U),"",INDEX(U:U,SMALL(IF(U$425:U$447&lt;&gt;"",ROW(U$425:U$447)),ROWS(V$425:V435))))),"")</f>
        <v/>
      </c>
      <c r="W435" s="36" t="s">
        <v>20</v>
      </c>
    </row>
    <row r="436" spans="3:23" ht="30" hidden="1" customHeight="1" x14ac:dyDescent="0.25">
      <c r="C436" s="837" t="str">
        <f>O436</f>
        <v>2.3.    Envisager et surveiller les effets de la gestion des forêts sur la biodiversité et les services écosystémiques ?</v>
      </c>
      <c r="D436" s="837"/>
      <c r="E436" s="837"/>
      <c r="F436" s="837"/>
      <c r="G436" s="837"/>
      <c r="H436" s="811"/>
      <c r="I436" s="812"/>
      <c r="J436" s="813"/>
      <c r="K436" s="26"/>
      <c r="L436" s="26"/>
      <c r="N436" s="87"/>
      <c r="O436" s="387" t="s">
        <v>578</v>
      </c>
      <c r="P436" s="569">
        <v>11</v>
      </c>
      <c r="Q436" s="535" t="str">
        <f t="shared" si="157"/>
        <v>2.3.    Envisager et surveiller les effets de la gestion des forêts sur la biodiversité et les services écosystémiques ?</v>
      </c>
      <c r="R436" s="535" t="str">
        <f t="shared" si="158"/>
        <v/>
      </c>
      <c r="S436" s="536" t="str">
        <f t="shared" si="160"/>
        <v/>
      </c>
      <c r="T436" s="535" t="str">
        <f t="shared" si="159"/>
        <v/>
      </c>
      <c r="U436" s="533" t="str">
        <f t="shared" si="161"/>
        <v/>
      </c>
      <c r="V436" s="570" t="str">
        <f t="array" ref="V436">IFERROR((IF(ROWS(V$425:V436)&gt;COUNTA(U:U),"",INDEX(U:U,SMALL(IF(U$425:U$447&lt;&gt;"",ROW(U$425:U$447)),ROWS(V$425:V436))))),"")</f>
        <v/>
      </c>
      <c r="W436" s="36" t="s">
        <v>20</v>
      </c>
    </row>
    <row r="437" spans="3:23" ht="75" hidden="1" customHeight="1" x14ac:dyDescent="0.25">
      <c r="C437" s="837" t="str">
        <f>O437</f>
        <v>2.4.    Garantir que la planification de l'aménagement du territoire prenne en compte les services écosystémiques et la conservation de la biodiversité, y compris en dehors des forêts (contribution des zones humides pour réguler les inondations) et vise à maintenir ou à augmenter la connectivité des forêts (réduction de la fragmentation)) ?</v>
      </c>
      <c r="D437" s="837"/>
      <c r="E437" s="837"/>
      <c r="F437" s="837"/>
      <c r="G437" s="837"/>
      <c r="H437" s="811"/>
      <c r="I437" s="812"/>
      <c r="J437" s="813"/>
      <c r="K437" s="26"/>
      <c r="L437" s="26"/>
      <c r="N437" s="87"/>
      <c r="O437" s="387" t="s">
        <v>579</v>
      </c>
      <c r="P437" s="569">
        <v>12</v>
      </c>
      <c r="Q437" s="535" t="str">
        <f t="shared" si="157"/>
        <v>2.4.    Garantir que la planification de l'aménagement du territoire prenne en compte les services écosystémiques et la conservation de la biodiversité, y compris en dehors des forêts (contribution des zones humides pour réguler les inondations) et vise à maintenir ou à augmenter la connectivité des forêts (réduction de la fragmentation)) ?</v>
      </c>
      <c r="R437" s="535" t="str">
        <f t="shared" si="158"/>
        <v/>
      </c>
      <c r="S437" s="536" t="str">
        <f t="shared" si="160"/>
        <v/>
      </c>
      <c r="T437" s="535" t="str">
        <f t="shared" si="159"/>
        <v/>
      </c>
      <c r="U437" s="533" t="str">
        <f t="shared" si="161"/>
        <v/>
      </c>
      <c r="V437" s="570" t="str">
        <f t="array" ref="V437">IFERROR((IF(ROWS(V$425:V437)&gt;COUNTA(U:U),"",INDEX(U:U,SMALL(IF(U$425:U$447&lt;&gt;"",ROW(U$425:U$447)),ROWS(V$425:V437))))),"")</f>
        <v/>
      </c>
      <c r="W437" s="36" t="s">
        <v>20</v>
      </c>
    </row>
    <row r="438" spans="3:23" ht="60" hidden="1" customHeight="1" x14ac:dyDescent="0.25">
      <c r="C438" s="837" t="str">
        <f t="shared" si="162"/>
        <v>2.5.    Éviter ou minimiser les impacts négatifs de la REDD+ sur les écosystèmes non forestiers (plans d'utilisation des sols existants, couverture par des zones protégées, nécessité de procéder à des évaluations des impacts environnementaux, etc.) ?</v>
      </c>
      <c r="D438" s="837"/>
      <c r="E438" s="837"/>
      <c r="F438" s="837"/>
      <c r="G438" s="837"/>
      <c r="H438" s="811"/>
      <c r="I438" s="812"/>
      <c r="J438" s="813"/>
      <c r="K438" s="26"/>
      <c r="L438" s="26"/>
      <c r="N438" s="87"/>
      <c r="O438" s="387" t="s">
        <v>580</v>
      </c>
      <c r="P438" s="569">
        <v>13</v>
      </c>
      <c r="Q438" s="535" t="str">
        <f t="shared" si="157"/>
        <v>2.5.    Éviter ou minimiser les impacts négatifs de la REDD+ sur les écosystèmes non forestiers (plans d'utilisation des sols existants, couverture par des zones protégées, nécessité de procéder à des évaluations des impacts environnementaux, etc.) ?</v>
      </c>
      <c r="R438" s="535" t="str">
        <f t="shared" si="158"/>
        <v/>
      </c>
      <c r="S438" s="536" t="str">
        <f t="shared" si="160"/>
        <v/>
      </c>
      <c r="T438" s="535" t="str">
        <f t="shared" si="159"/>
        <v/>
      </c>
      <c r="U438" s="533" t="str">
        <f t="shared" si="161"/>
        <v/>
      </c>
      <c r="V438" s="570" t="str">
        <f t="array" ref="V438">IFERROR((IF(ROWS(V$425:V438)&gt;COUNTA(U:U),"",INDEX(U:U,SMALL(IF(U$425:U$447&lt;&gt;"",ROW(U$425:U$447)),ROWS(V$425:V438))))),"")</f>
        <v/>
      </c>
      <c r="W438" s="36" t="s">
        <v>20</v>
      </c>
    </row>
    <row r="439" spans="3:23" ht="60" hidden="1" customHeight="1" thickBot="1" x14ac:dyDescent="0.3">
      <c r="C439" s="873" t="str">
        <f t="shared" si="162"/>
        <v>2.6.    Éviter ou minimiser les impacts de la REDD+ sur la biodiversité dans d'autres pays (en choisissant de promouvoir l'exploitation forestière qui a un impact moindre au détriment de l'augmentation de l'importation de bois, par exemple) ?</v>
      </c>
      <c r="D439" s="873"/>
      <c r="E439" s="873"/>
      <c r="F439" s="873"/>
      <c r="G439" s="873"/>
      <c r="H439" s="814"/>
      <c r="I439" s="815"/>
      <c r="J439" s="816"/>
      <c r="K439" s="26"/>
      <c r="L439" s="26"/>
      <c r="N439" s="87"/>
      <c r="O439" s="387" t="s">
        <v>581</v>
      </c>
      <c r="P439" s="569">
        <v>14</v>
      </c>
      <c r="Q439" s="535" t="str">
        <f t="shared" si="157"/>
        <v>2.6.    Éviter ou minimiser les impacts de la REDD+ sur la biodiversité dans d'autres pays (en choisissant de promouvoir l'exploitation forestière qui a un impact moindre au détriment de l'augmentation de l'importation de bois, par exemple) ?</v>
      </c>
      <c r="R439" s="535" t="str">
        <f t="shared" si="158"/>
        <v/>
      </c>
      <c r="S439" s="536" t="str">
        <f t="shared" si="160"/>
        <v/>
      </c>
      <c r="T439" s="535" t="str">
        <f t="shared" si="159"/>
        <v/>
      </c>
      <c r="U439" s="533" t="str">
        <f t="shared" si="161"/>
        <v/>
      </c>
      <c r="V439" s="570" t="str">
        <f t="array" ref="V439">IFERROR((IF(ROWS(V$425:V439)&gt;COUNTA(U:U),"",INDEX(U:U,SMALL(IF(U$425:U$447&lt;&gt;"",ROW(U$425:U$447)),ROWS(V$425:V439))))),"")</f>
        <v/>
      </c>
      <c r="W439" s="36" t="s">
        <v>20</v>
      </c>
    </row>
    <row r="440" spans="3:23" ht="20.100000000000001" hidden="1" customHeight="1" thickBot="1" x14ac:dyDescent="0.3">
      <c r="C440" s="838" t="str">
        <f t="shared" si="162"/>
        <v>En ce qui concerne les autres bénéfices sociaux et environnementaux</v>
      </c>
      <c r="D440" s="839"/>
      <c r="E440" s="839"/>
      <c r="F440" s="839"/>
      <c r="G440" s="839"/>
      <c r="H440" s="840"/>
      <c r="I440" s="840"/>
      <c r="J440" s="841"/>
      <c r="K440" s="26"/>
      <c r="L440" s="26"/>
      <c r="N440" s="87"/>
      <c r="O440" s="573" t="s">
        <v>570</v>
      </c>
      <c r="P440" s="569">
        <v>15</v>
      </c>
      <c r="Q440" s="535" t="str">
        <f t="shared" si="157"/>
        <v>En ce qui concerne les autres bénéfices sociaux et environnementaux</v>
      </c>
      <c r="R440" s="535" t="str">
        <f t="shared" si="158"/>
        <v/>
      </c>
      <c r="S440" s="537" t="str">
        <f>IF(((COUNTIF(H442:H445,"*"))&gt;0),Q440,"")</f>
        <v/>
      </c>
      <c r="T440" s="535" t="str">
        <f t="shared" si="159"/>
        <v/>
      </c>
      <c r="U440" s="538" t="str">
        <f>IF(S440="","",(S440))</f>
        <v/>
      </c>
      <c r="V440" s="570" t="str">
        <f t="array" ref="V440">IFERROR((IF(ROWS(V$425:V440)&gt;COUNTA(U:U),"",INDEX(U:U,SMALL(IF(U$425:U$447&lt;&gt;"",ROW(U$425:U$447)),ROWS(V$425:V440))))),"")</f>
        <v/>
      </c>
      <c r="W440" s="36" t="s">
        <v>20</v>
      </c>
    </row>
    <row r="441" spans="3:23" ht="30" hidden="1" customHeight="1" x14ac:dyDescent="0.25">
      <c r="C441" s="820" t="str">
        <f t="shared" si="162"/>
        <v>3.       Des politiques, lois, réglementations ou d'autres mesures sont-elles en place (ou prévues) pour :</v>
      </c>
      <c r="D441" s="820"/>
      <c r="E441" s="820"/>
      <c r="F441" s="820"/>
      <c r="G441" s="821"/>
      <c r="H441" s="824"/>
      <c r="I441" s="824"/>
      <c r="J441" s="825"/>
      <c r="K441" s="26"/>
      <c r="L441" s="26"/>
      <c r="N441" s="87"/>
      <c r="O441" s="387" t="s">
        <v>582</v>
      </c>
      <c r="P441" s="569">
        <v>16</v>
      </c>
      <c r="Q441" s="535" t="str">
        <f t="shared" si="157"/>
        <v>3.       Des politiques, lois, réglementations ou d'autres mesures sont-elles en place (ou prévues) pour :</v>
      </c>
      <c r="R441" s="535" t="str">
        <f t="shared" si="158"/>
        <v/>
      </c>
      <c r="S441" s="537" t="str">
        <f>IF(((COUNTIF(H442:H445,"*"))&gt;0),Q441,"")</f>
        <v/>
      </c>
      <c r="T441" s="535" t="str">
        <f t="shared" si="159"/>
        <v/>
      </c>
      <c r="U441" s="538" t="str">
        <f>IF(S441="","",(S441))</f>
        <v/>
      </c>
      <c r="V441" s="570" t="str">
        <f t="array" ref="V441">IFERROR((IF(ROWS(V$425:V441)&gt;COUNTA(U:U),"",INDEX(U:U,SMALL(IF(U$425:U$447&lt;&gt;"",ROW(U$425:U$447)),ROWS(V$425:V441))))),"")</f>
        <v/>
      </c>
      <c r="W441" s="36" t="s">
        <v>20</v>
      </c>
    </row>
    <row r="442" spans="3:23" ht="30" hidden="1" customHeight="1" x14ac:dyDescent="0.25">
      <c r="C442" s="837" t="str">
        <f t="shared" si="162"/>
        <v>3.1.    Identifier la valeur des services écosystémiques pour les communautés locales ?</v>
      </c>
      <c r="D442" s="837"/>
      <c r="E442" s="837"/>
      <c r="F442" s="837"/>
      <c r="G442" s="837"/>
      <c r="H442" s="811"/>
      <c r="I442" s="812"/>
      <c r="J442" s="813"/>
      <c r="K442" s="26"/>
      <c r="L442" s="26"/>
      <c r="N442" s="87"/>
      <c r="O442" s="387" t="s">
        <v>583</v>
      </c>
      <c r="P442" s="569">
        <v>17</v>
      </c>
      <c r="Q442" s="535" t="str">
        <f t="shared" si="157"/>
        <v>3.1.    Identifier la valeur des services écosystémiques pour les communautés locales ?</v>
      </c>
      <c r="R442" s="535" t="str">
        <f t="shared" si="158"/>
        <v/>
      </c>
      <c r="S442" s="536" t="str">
        <f t="shared" si="160"/>
        <v/>
      </c>
      <c r="T442" s="535" t="str">
        <f t="shared" si="159"/>
        <v/>
      </c>
      <c r="U442" s="533" t="str">
        <f t="shared" si="161"/>
        <v/>
      </c>
      <c r="V442" s="570" t="str">
        <f t="array" ref="V442">IFERROR((IF(ROWS(V$425:V442)&gt;COUNTA(U:U),"",INDEX(U:U,SMALL(IF(U$425:U$447&lt;&gt;"",ROW(U$425:U$447)),ROWS(V$425:V442))))),"")</f>
        <v/>
      </c>
      <c r="W442" s="36" t="s">
        <v>20</v>
      </c>
    </row>
    <row r="443" spans="3:23" ht="30" hidden="1" customHeight="1" x14ac:dyDescent="0.25">
      <c r="C443" s="837" t="str">
        <f t="shared" si="162"/>
        <v>3.2.    Incorporer ces valeurs dans la planification de l'aménagement du territoire ?</v>
      </c>
      <c r="D443" s="837"/>
      <c r="E443" s="837"/>
      <c r="F443" s="837"/>
      <c r="G443" s="837"/>
      <c r="H443" s="811"/>
      <c r="I443" s="812"/>
      <c r="J443" s="813"/>
      <c r="K443" s="26"/>
      <c r="L443" s="26"/>
      <c r="N443" s="87"/>
      <c r="O443" s="387" t="s">
        <v>584</v>
      </c>
      <c r="P443" s="569">
        <v>18</v>
      </c>
      <c r="Q443" s="535" t="str">
        <f t="shared" si="157"/>
        <v>3.2.    Incorporer ces valeurs dans la planification de l'aménagement du territoire ?</v>
      </c>
      <c r="R443" s="535" t="str">
        <f t="shared" si="158"/>
        <v/>
      </c>
      <c r="S443" s="536" t="str">
        <f t="shared" si="160"/>
        <v/>
      </c>
      <c r="T443" s="535" t="str">
        <f t="shared" si="159"/>
        <v/>
      </c>
      <c r="U443" s="533" t="str">
        <f t="shared" si="161"/>
        <v/>
      </c>
      <c r="V443" s="570" t="str">
        <f t="array" ref="V443">IFERROR((IF(ROWS(V$425:V443)&gt;COUNTA(U:U),"",INDEX(U:U,SMALL(IF(U$425:U$447&lt;&gt;"",ROW(U$425:U$447)),ROWS(V$425:V443))))),"")</f>
        <v/>
      </c>
      <c r="W443" s="36" t="s">
        <v>20</v>
      </c>
    </row>
    <row r="444" spans="3:23" ht="30" hidden="1" customHeight="1" x14ac:dyDescent="0.25">
      <c r="C444" s="837" t="str">
        <f t="shared" si="162"/>
        <v>3.3.    Définir les droits des communautés locales relatifs à l'utilisation des services écosystémiques ?</v>
      </c>
      <c r="D444" s="837"/>
      <c r="E444" s="837"/>
      <c r="F444" s="837"/>
      <c r="G444" s="837"/>
      <c r="H444" s="811"/>
      <c r="I444" s="812"/>
      <c r="J444" s="813"/>
      <c r="K444" s="26"/>
      <c r="L444" s="26"/>
      <c r="N444" s="87"/>
      <c r="O444" s="387" t="s">
        <v>585</v>
      </c>
      <c r="P444" s="569">
        <v>19</v>
      </c>
      <c r="Q444" s="535" t="str">
        <f t="shared" si="157"/>
        <v>3.3.    Définir les droits des communautés locales relatifs à l'utilisation des services écosystémiques ?</v>
      </c>
      <c r="R444" s="535" t="str">
        <f t="shared" si="158"/>
        <v/>
      </c>
      <c r="S444" s="536" t="str">
        <f t="shared" si="160"/>
        <v/>
      </c>
      <c r="T444" s="535" t="str">
        <f t="shared" si="159"/>
        <v/>
      </c>
      <c r="U444" s="533" t="str">
        <f t="shared" si="161"/>
        <v/>
      </c>
      <c r="V444" s="570" t="str">
        <f t="array" ref="V444">IFERROR((IF(ROWS(V$425:V444)&gt;COUNTA(U:U),"",INDEX(U:U,SMALL(IF(U$425:U$447&lt;&gt;"",ROW(U$425:U$447)),ROWS(V$425:V444))))),"")</f>
        <v/>
      </c>
      <c r="W444" s="36" t="s">
        <v>20</v>
      </c>
    </row>
    <row r="445" spans="3:23" ht="30" hidden="1" customHeight="1" thickBot="1" x14ac:dyDescent="0.3">
      <c r="C445" s="842" t="str">
        <f t="shared" ref="C445:C447" si="163">O445</f>
        <v>3.4.    Améliorer le bien-être économique, social et politique à long terme des peuples autochtones et des communautés locales ?</v>
      </c>
      <c r="D445" s="842"/>
      <c r="E445" s="842"/>
      <c r="F445" s="842"/>
      <c r="G445" s="842"/>
      <c r="H445" s="832"/>
      <c r="I445" s="833"/>
      <c r="J445" s="834"/>
      <c r="K445" s="26"/>
      <c r="L445" s="26"/>
      <c r="N445" s="87"/>
      <c r="O445" s="387" t="s">
        <v>586</v>
      </c>
      <c r="P445" s="569">
        <v>20</v>
      </c>
      <c r="Q445" s="535" t="str">
        <f t="shared" si="157"/>
        <v>3.4.    Améliorer le bien-être économique, social et politique à long terme des peuples autochtones et des communautés locales ?</v>
      </c>
      <c r="R445" s="535" t="str">
        <f t="shared" si="158"/>
        <v/>
      </c>
      <c r="S445" s="536" t="str">
        <f t="shared" si="160"/>
        <v/>
      </c>
      <c r="T445" s="535" t="str">
        <f t="shared" si="159"/>
        <v/>
      </c>
      <c r="U445" s="533" t="str">
        <f t="shared" si="161"/>
        <v/>
      </c>
      <c r="V445" s="570" t="str">
        <f t="array" ref="V445">IFERROR((IF(ROWS(V$425:V445)&gt;COUNTA(U:U),"",INDEX(U:U,SMALL(IF(U$425:U$447&lt;&gt;"",ROW(U$425:U$447)),ROWS(V$425:V445))))),"")</f>
        <v/>
      </c>
      <c r="W445" s="36" t="s">
        <v>20</v>
      </c>
    </row>
    <row r="446" spans="3:23" ht="30" hidden="1" customHeight="1" thickBot="1" x14ac:dyDescent="0.3">
      <c r="C446" s="822" t="str">
        <f t="shared" si="163"/>
        <v>4.       Quel est le degré d'accessibilité, de prévisibilité et d'équité de chacune de ces politiques ?</v>
      </c>
      <c r="D446" s="822"/>
      <c r="E446" s="822"/>
      <c r="F446" s="822"/>
      <c r="G446" s="822"/>
      <c r="H446" s="817"/>
      <c r="I446" s="818"/>
      <c r="J446" s="819"/>
      <c r="K446" s="26"/>
      <c r="L446" s="26"/>
      <c r="N446" s="87"/>
      <c r="O446" s="387" t="s">
        <v>587</v>
      </c>
      <c r="P446" s="569">
        <v>21</v>
      </c>
      <c r="Q446" s="535" t="str">
        <f t="shared" si="157"/>
        <v>4.       Quel est le degré d'accessibilité, de prévisibilité et d'équité de chacune de ces politiques ?</v>
      </c>
      <c r="R446" s="535" t="str">
        <f t="shared" si="158"/>
        <v/>
      </c>
      <c r="S446" s="536" t="str">
        <f t="shared" si="160"/>
        <v/>
      </c>
      <c r="T446" s="535" t="str">
        <f t="shared" si="159"/>
        <v/>
      </c>
      <c r="U446" s="533" t="str">
        <f t="shared" si="161"/>
        <v/>
      </c>
      <c r="V446" s="570" t="str">
        <f t="array" ref="V446">IFERROR((IF(ROWS(V$425:V446)&gt;COUNTA(U:U),"",INDEX(U:U,SMALL(IF(U$425:U$447&lt;&gt;"",ROW(U$425:U$447)),ROWS(V$425:V446))))),"")</f>
        <v/>
      </c>
      <c r="W446" s="36" t="s">
        <v>20</v>
      </c>
    </row>
    <row r="447" spans="3:23" ht="30" hidden="1" customHeight="1" thickBot="1" x14ac:dyDescent="0.3">
      <c r="C447" s="822" t="str">
        <f t="shared" si="163"/>
        <v>5.       Des plans sont-ils en place pour contrôler leur mise en application efficace ?</v>
      </c>
      <c r="D447" s="822"/>
      <c r="E447" s="822"/>
      <c r="F447" s="822"/>
      <c r="G447" s="822"/>
      <c r="H447" s="817"/>
      <c r="I447" s="818"/>
      <c r="J447" s="819"/>
      <c r="K447" s="26"/>
      <c r="L447" s="26"/>
      <c r="N447" s="87"/>
      <c r="O447" s="387" t="s">
        <v>521</v>
      </c>
      <c r="P447" s="569">
        <v>22</v>
      </c>
      <c r="Q447" s="535" t="str">
        <f t="shared" si="157"/>
        <v>5.       Des plans sont-ils en place pour contrôler leur mise en application efficace ?</v>
      </c>
      <c r="R447" s="535" t="str">
        <f t="shared" si="158"/>
        <v/>
      </c>
      <c r="S447" s="536" t="str">
        <f t="shared" si="160"/>
        <v/>
      </c>
      <c r="T447" s="535" t="str">
        <f t="shared" si="159"/>
        <v/>
      </c>
      <c r="U447" s="533" t="str">
        <f t="shared" si="161"/>
        <v/>
      </c>
      <c r="V447" s="570" t="str">
        <f t="array" ref="V447">IFERROR((IF(ROWS(V$425:V447)&gt;COUNTA(U:U),"",INDEX(U:U,SMALL(IF(U$425:U$447&lt;&gt;"",ROW(U$425:U$447)),ROWS(V$425:V447))))),"")</f>
        <v/>
      </c>
      <c r="W447" s="36" t="s">
        <v>20</v>
      </c>
    </row>
    <row r="448" spans="3:23" ht="39.950000000000003" hidden="1" customHeight="1" x14ac:dyDescent="0.25">
      <c r="C448" s="295"/>
      <c r="D448" s="240"/>
      <c r="E448" s="240"/>
      <c r="F448" s="240"/>
      <c r="G448" s="240"/>
      <c r="H448" s="240"/>
      <c r="I448" s="240"/>
      <c r="J448" s="240"/>
      <c r="K448" s="240"/>
      <c r="L448" s="240"/>
      <c r="O448" s="559" t="str">
        <f>$O$58</f>
        <v>Cliquez sur l'icône « - » de gauche pour réduire la vue.</v>
      </c>
      <c r="T448" s="560"/>
    </row>
    <row r="449" spans="3:25" ht="15" hidden="1" customHeight="1" x14ac:dyDescent="0.25">
      <c r="C449" s="294"/>
      <c r="D449" s="130"/>
      <c r="E449" s="130"/>
      <c r="F449" s="130"/>
      <c r="G449" s="130"/>
      <c r="H449" s="130"/>
      <c r="I449" s="130"/>
      <c r="J449" s="130"/>
      <c r="K449" s="130"/>
      <c r="L449" s="130"/>
      <c r="O449" s="559" t="str">
        <f>$O$59</f>
        <v>Cliquez sur l'icône « + » de gauche pour agrandir la vue et répondre aux questions d'orientation.</v>
      </c>
    </row>
    <row r="450" spans="3:25" hidden="1" x14ac:dyDescent="0.25">
      <c r="C450" s="64"/>
      <c r="D450" s="64"/>
      <c r="E450" s="64"/>
      <c r="F450" s="64"/>
      <c r="G450" s="64"/>
      <c r="H450" s="64"/>
      <c r="I450" s="64"/>
      <c r="J450" s="64"/>
      <c r="K450" s="64"/>
      <c r="L450" s="64"/>
    </row>
    <row r="451" spans="3:25" hidden="1" x14ac:dyDescent="0.25">
      <c r="C451" s="159"/>
      <c r="D451" s="159"/>
      <c r="E451" s="159"/>
      <c r="F451" s="160"/>
      <c r="G451" s="160"/>
      <c r="H451" s="160"/>
      <c r="I451" s="160"/>
      <c r="J451" s="160"/>
      <c r="K451" s="160"/>
      <c r="L451" s="57"/>
      <c r="O451" s="470"/>
      <c r="P451" s="522"/>
      <c r="Q451" s="539"/>
      <c r="R451" s="539"/>
      <c r="S451" s="539"/>
      <c r="T451" s="539"/>
      <c r="U451" s="539"/>
      <c r="V451" s="539"/>
      <c r="W451" s="309"/>
      <c r="X451" s="325"/>
      <c r="Y451" s="34"/>
    </row>
    <row r="452" spans="3:25" ht="30" hidden="1" customHeight="1" x14ac:dyDescent="0.25">
      <c r="C452" s="791" t="str">
        <f>O452</f>
        <v>Tableau 3 :Politiques, lois ou règlementations (PLR) pertinentes pour la Garantie (e) - Forêt naturelle, diversité biologique et amélioration des bénéfices.</v>
      </c>
      <c r="D452" s="791"/>
      <c r="E452" s="791"/>
      <c r="F452" s="791"/>
      <c r="G452" s="791"/>
      <c r="H452" s="791"/>
      <c r="I452" s="791"/>
      <c r="J452" s="791"/>
      <c r="O452" s="540" t="str">
        <f>CONCATENATE($O$26,$P$26,$S$17)</f>
        <v>Tableau 3 :Politiques, lois ou règlementations (PLR) pertinentes pour la Garantie (e) - Forêt naturelle, diversité biologique et amélioration des bénéfices.</v>
      </c>
      <c r="P452" s="541"/>
      <c r="Y452" s="34"/>
    </row>
    <row r="453" spans="3:25" hidden="1" x14ac:dyDescent="0.25">
      <c r="L453"/>
    </row>
    <row r="454" spans="3:25" ht="72.75" hidden="1" customHeight="1" x14ac:dyDescent="0.25">
      <c r="O454" s="340">
        <v>0</v>
      </c>
    </row>
    <row r="455" spans="3:25" hidden="1" x14ac:dyDescent="0.25"/>
    <row r="456" spans="3:25" ht="48" hidden="1" customHeight="1" x14ac:dyDescent="0.25">
      <c r="C456" s="145"/>
      <c r="D456" s="146" t="str">
        <f>P456</f>
        <v>Description</v>
      </c>
      <c r="E456" s="146" t="str">
        <f t="shared" ref="E456:F456" si="164">Q456</f>
        <v>Qté.</v>
      </c>
      <c r="F456" s="146" t="str">
        <f t="shared" si="164"/>
        <v>PLR pertinentes pour le bénéfice</v>
      </c>
      <c r="G456" s="161" t="str">
        <f t="shared" ref="G456:I457" si="165">S456</f>
        <v>Comment le bénéfice est-il couvert par ces PLR ?</v>
      </c>
      <c r="H456" s="161" t="str">
        <f t="shared" si="165"/>
        <v>Ces PLR sont-elles mises en œuvre de manière efficace ?</v>
      </c>
      <c r="I456" s="161" t="str">
        <f t="shared" si="165"/>
        <v>PLR conflictuelles ?</v>
      </c>
      <c r="J456" s="161" t="str">
        <f>V456</f>
        <v>Lacunes identifiées</v>
      </c>
      <c r="O456" s="561"/>
      <c r="P456" s="562" t="str">
        <f>P$66</f>
        <v>Description</v>
      </c>
      <c r="Q456" s="562" t="str">
        <f t="shared" ref="Q456:U456" si="166">Q$66</f>
        <v>Qté.</v>
      </c>
      <c r="R456" s="562" t="str">
        <f t="shared" si="166"/>
        <v>PLR pertinentes pour le bénéfice</v>
      </c>
      <c r="S456" s="562" t="str">
        <f t="shared" si="166"/>
        <v>Comment le bénéfice est-il couvert par ces PLR ?</v>
      </c>
      <c r="T456" s="562" t="str">
        <f t="shared" si="166"/>
        <v>Ces PLR sont-elles mises en œuvre de manière efficace ?</v>
      </c>
      <c r="U456" s="562" t="str">
        <f t="shared" si="166"/>
        <v>PLR conflictuelles ?</v>
      </c>
      <c r="V456" s="562" t="str">
        <f>V$66</f>
        <v>Lacunes identifiées</v>
      </c>
    </row>
    <row r="457" spans="3:25" ht="153" hidden="1" x14ac:dyDescent="0.25">
      <c r="C457" s="235" t="str">
        <f>O457</f>
        <v>EXEMPLE</v>
      </c>
      <c r="D457" s="235" t="str">
        <f>P457</f>
        <v>Une planification qui donne la priorité à la protection des forêts naturelles met un terme au déclin en termes de disponibilité de produits forestiers non ligneux.</v>
      </c>
      <c r="E457" s="235">
        <f>Q457</f>
        <v>2</v>
      </c>
      <c r="F457" s="235" t="str">
        <f>R457</f>
        <v>1. Définition de forêt naturelle.
2. Plan de zonage des forêts.</v>
      </c>
      <c r="G457" s="235" t="str">
        <f t="shared" si="165"/>
        <v>1. Permet l'identification des forêts naturelles, comme elles sont couvertes par la garantie.
2. Identifie les zones des forêts naturelles à protéger.</v>
      </c>
      <c r="H457" s="235" t="str">
        <f t="shared" si="165"/>
        <v>1. Il existe une définition unique des forêts naturelles qui est adoptée aux fins du programme REDD+.
2. Mise en œuvre variable : très efficace dans la Province X, mais empiètement dans la Province Y.</v>
      </c>
      <c r="I457" s="235" t="str">
        <f t="shared" si="165"/>
        <v>1. Non. 
2. Concessions pétrolières et gazières.</v>
      </c>
      <c r="J457" s="235" t="str">
        <f>V457</f>
        <v>1. Aucune lacune identifiée.
2. Aucune planification de l'aménagement du territoire intégrée.</v>
      </c>
      <c r="O457" s="563" t="str">
        <f>$O$67</f>
        <v>EXEMPLE</v>
      </c>
      <c r="P457" s="564" t="s">
        <v>422</v>
      </c>
      <c r="Q457" s="564">
        <v>2</v>
      </c>
      <c r="R457" s="564" t="s">
        <v>620</v>
      </c>
      <c r="S457" s="564" t="s">
        <v>617</v>
      </c>
      <c r="T457" s="564" t="s">
        <v>618</v>
      </c>
      <c r="U457" s="564" t="s">
        <v>619</v>
      </c>
      <c r="V457" s="564" t="s">
        <v>588</v>
      </c>
    </row>
    <row r="458" spans="3:25" ht="24" hidden="1" x14ac:dyDescent="0.25">
      <c r="C458" s="217" t="str">
        <f>O458</f>
        <v>Bénéfices</v>
      </c>
      <c r="D458" s="575" t="s">
        <v>20</v>
      </c>
      <c r="E458" s="230"/>
      <c r="F458" s="230"/>
      <c r="G458" s="230"/>
      <c r="H458" s="230"/>
      <c r="I458" s="230"/>
      <c r="J458" s="230"/>
      <c r="O458" s="565" t="str">
        <f>$O$68</f>
        <v>Bénéfices</v>
      </c>
      <c r="P458" s="547" t="str">
        <f t="shared" ref="P458:P463" si="167">IF(D458=0,"",D458)</f>
        <v/>
      </c>
      <c r="Q458" s="547" t="str">
        <f t="shared" ref="Q458:Q463" si="168">IF(E458=0,"",E458)</f>
        <v/>
      </c>
      <c r="R458" s="547" t="str">
        <f t="shared" ref="R458:R463" si="169">IF(F458=0,"",F458)</f>
        <v/>
      </c>
      <c r="S458" s="547" t="str">
        <f t="shared" ref="S458:S463" si="170">IF(G458=0,"",G458)</f>
        <v/>
      </c>
      <c r="T458" s="547" t="str">
        <f t="shared" ref="T458:T463" si="171">IF(H458=0,"",H458)</f>
        <v/>
      </c>
      <c r="U458" s="547" t="str">
        <f t="shared" ref="U458:U463" si="172">IF(I458=0,"",I458)</f>
        <v/>
      </c>
      <c r="V458" s="547" t="str">
        <f t="shared" ref="V458:V472" si="173">IF(J458=0,"",J458)</f>
        <v/>
      </c>
    </row>
    <row r="459" spans="3:25" hidden="1" x14ac:dyDescent="0.25">
      <c r="C459" s="142"/>
      <c r="D459" s="575" t="s">
        <v>20</v>
      </c>
      <c r="E459" s="230"/>
      <c r="F459" s="230"/>
      <c r="G459" s="230"/>
      <c r="H459" s="230"/>
      <c r="I459" s="230"/>
      <c r="J459" s="230"/>
      <c r="O459" s="566"/>
      <c r="P459" s="547" t="str">
        <f t="shared" si="167"/>
        <v/>
      </c>
      <c r="Q459" s="547" t="str">
        <f t="shared" si="168"/>
        <v/>
      </c>
      <c r="R459" s="547" t="str">
        <f t="shared" si="169"/>
        <v/>
      </c>
      <c r="S459" s="547" t="str">
        <f t="shared" si="170"/>
        <v/>
      </c>
      <c r="T459" s="547" t="str">
        <f t="shared" si="171"/>
        <v/>
      </c>
      <c r="U459" s="547" t="str">
        <f t="shared" si="172"/>
        <v/>
      </c>
      <c r="V459" s="547" t="str">
        <f t="shared" si="173"/>
        <v/>
      </c>
    </row>
    <row r="460" spans="3:25" hidden="1" x14ac:dyDescent="0.25">
      <c r="C460" s="142"/>
      <c r="D460" s="575" t="s">
        <v>20</v>
      </c>
      <c r="E460" s="230"/>
      <c r="F460" s="230"/>
      <c r="G460" s="230"/>
      <c r="H460" s="230"/>
      <c r="I460" s="230"/>
      <c r="J460" s="230"/>
      <c r="O460" s="566"/>
      <c r="P460" s="547" t="str">
        <f t="shared" si="167"/>
        <v/>
      </c>
      <c r="Q460" s="547" t="str">
        <f t="shared" si="168"/>
        <v/>
      </c>
      <c r="R460" s="547" t="str">
        <f t="shared" si="169"/>
        <v/>
      </c>
      <c r="S460" s="547" t="str">
        <f t="shared" si="170"/>
        <v/>
      </c>
      <c r="T460" s="547" t="str">
        <f t="shared" si="171"/>
        <v/>
      </c>
      <c r="U460" s="547" t="str">
        <f t="shared" si="172"/>
        <v/>
      </c>
      <c r="V460" s="547" t="str">
        <f t="shared" si="173"/>
        <v/>
      </c>
    </row>
    <row r="461" spans="3:25" hidden="1" x14ac:dyDescent="0.25">
      <c r="C461" s="142"/>
      <c r="D461" s="575" t="s">
        <v>20</v>
      </c>
      <c r="E461" s="230"/>
      <c r="F461" s="230"/>
      <c r="G461" s="230"/>
      <c r="H461" s="230"/>
      <c r="I461" s="230"/>
      <c r="J461" s="230"/>
      <c r="O461" s="566"/>
      <c r="P461" s="547" t="str">
        <f t="shared" si="167"/>
        <v/>
      </c>
      <c r="Q461" s="547" t="str">
        <f t="shared" si="168"/>
        <v/>
      </c>
      <c r="R461" s="547" t="str">
        <f t="shared" si="169"/>
        <v/>
      </c>
      <c r="S461" s="547" t="str">
        <f t="shared" si="170"/>
        <v/>
      </c>
      <c r="T461" s="547" t="str">
        <f t="shared" si="171"/>
        <v/>
      </c>
      <c r="U461" s="547" t="str">
        <f t="shared" si="172"/>
        <v/>
      </c>
      <c r="V461" s="547" t="str">
        <f t="shared" si="173"/>
        <v/>
      </c>
    </row>
    <row r="462" spans="3:25" hidden="1" x14ac:dyDescent="0.25">
      <c r="C462" s="142"/>
      <c r="D462" s="575" t="s">
        <v>20</v>
      </c>
      <c r="E462" s="230"/>
      <c r="F462" s="230"/>
      <c r="G462" s="230"/>
      <c r="H462" s="230"/>
      <c r="I462" s="230"/>
      <c r="J462" s="230"/>
      <c r="O462" s="566"/>
      <c r="P462" s="547" t="str">
        <f t="shared" si="167"/>
        <v/>
      </c>
      <c r="Q462" s="547" t="str">
        <f t="shared" si="168"/>
        <v/>
      </c>
      <c r="R462" s="547" t="str">
        <f t="shared" si="169"/>
        <v/>
      </c>
      <c r="S462" s="547" t="str">
        <f t="shared" si="170"/>
        <v/>
      </c>
      <c r="T462" s="547" t="str">
        <f t="shared" si="171"/>
        <v/>
      </c>
      <c r="U462" s="547" t="str">
        <f t="shared" si="172"/>
        <v/>
      </c>
      <c r="V462" s="547" t="str">
        <f t="shared" si="173"/>
        <v/>
      </c>
    </row>
    <row r="463" spans="3:25" hidden="1" x14ac:dyDescent="0.25">
      <c r="C463" s="142"/>
      <c r="D463" s="575" t="s">
        <v>20</v>
      </c>
      <c r="E463" s="232"/>
      <c r="F463" s="230"/>
      <c r="G463" s="230"/>
      <c r="H463" s="230"/>
      <c r="I463" s="230"/>
      <c r="J463" s="230"/>
      <c r="O463" s="566"/>
      <c r="P463" s="547" t="str">
        <f t="shared" si="167"/>
        <v/>
      </c>
      <c r="Q463" s="547" t="str">
        <f t="shared" si="168"/>
        <v/>
      </c>
      <c r="R463" s="547" t="str">
        <f t="shared" si="169"/>
        <v/>
      </c>
      <c r="S463" s="547" t="str">
        <f t="shared" si="170"/>
        <v/>
      </c>
      <c r="T463" s="547" t="str">
        <f t="shared" si="171"/>
        <v/>
      </c>
      <c r="U463" s="547" t="str">
        <f t="shared" si="172"/>
        <v/>
      </c>
      <c r="V463" s="547" t="str">
        <f t="shared" si="173"/>
        <v/>
      </c>
    </row>
    <row r="464" spans="3:25" hidden="1" x14ac:dyDescent="0.25">
      <c r="C464" s="142"/>
      <c r="D464" s="575" t="s">
        <v>20</v>
      </c>
      <c r="E464" s="232"/>
      <c r="F464" s="230"/>
      <c r="G464" s="230"/>
      <c r="H464" s="230"/>
      <c r="I464" s="230"/>
      <c r="J464" s="230"/>
      <c r="O464" s="566"/>
      <c r="P464" s="547" t="str">
        <f t="shared" ref="P464:U468" si="174">IF(D464=0,"",D464)</f>
        <v/>
      </c>
      <c r="Q464" s="547" t="str">
        <f t="shared" si="174"/>
        <v/>
      </c>
      <c r="R464" s="547" t="str">
        <f t="shared" si="174"/>
        <v/>
      </c>
      <c r="S464" s="547" t="str">
        <f t="shared" si="174"/>
        <v/>
      </c>
      <c r="T464" s="547" t="str">
        <f t="shared" si="174"/>
        <v/>
      </c>
      <c r="U464" s="547" t="str">
        <f t="shared" si="174"/>
        <v/>
      </c>
      <c r="V464" s="547" t="str">
        <f t="shared" si="173"/>
        <v/>
      </c>
    </row>
    <row r="465" spans="3:22" hidden="1" x14ac:dyDescent="0.25">
      <c r="C465" s="142"/>
      <c r="D465" s="575" t="s">
        <v>20</v>
      </c>
      <c r="E465" s="232"/>
      <c r="F465" s="230"/>
      <c r="G465" s="230"/>
      <c r="H465" s="230"/>
      <c r="I465" s="230"/>
      <c r="J465" s="230"/>
      <c r="O465" s="566"/>
      <c r="P465" s="547" t="str">
        <f t="shared" si="174"/>
        <v/>
      </c>
      <c r="Q465" s="547" t="str">
        <f t="shared" si="174"/>
        <v/>
      </c>
      <c r="R465" s="547" t="str">
        <f t="shared" si="174"/>
        <v/>
      </c>
      <c r="S465" s="547" t="str">
        <f t="shared" si="174"/>
        <v/>
      </c>
      <c r="T465" s="547" t="str">
        <f t="shared" si="174"/>
        <v/>
      </c>
      <c r="U465" s="547" t="str">
        <f t="shared" si="174"/>
        <v/>
      </c>
      <c r="V465" s="547" t="str">
        <f t="shared" si="173"/>
        <v/>
      </c>
    </row>
    <row r="466" spans="3:22" hidden="1" x14ac:dyDescent="0.25">
      <c r="C466" s="142"/>
      <c r="D466" s="575" t="s">
        <v>20</v>
      </c>
      <c r="E466" s="232"/>
      <c r="F466" s="230"/>
      <c r="G466" s="230"/>
      <c r="H466" s="230"/>
      <c r="I466" s="230"/>
      <c r="J466" s="230"/>
      <c r="O466" s="566"/>
      <c r="P466" s="547" t="str">
        <f t="shared" si="174"/>
        <v/>
      </c>
      <c r="Q466" s="547" t="str">
        <f t="shared" si="174"/>
        <v/>
      </c>
      <c r="R466" s="547" t="str">
        <f t="shared" si="174"/>
        <v/>
      </c>
      <c r="S466" s="547" t="str">
        <f t="shared" si="174"/>
        <v/>
      </c>
      <c r="T466" s="547" t="str">
        <f t="shared" si="174"/>
        <v/>
      </c>
      <c r="U466" s="547" t="str">
        <f t="shared" si="174"/>
        <v/>
      </c>
      <c r="V466" s="547" t="str">
        <f t="shared" si="173"/>
        <v/>
      </c>
    </row>
    <row r="467" spans="3:22" hidden="1" x14ac:dyDescent="0.25">
      <c r="C467" s="142"/>
      <c r="D467" s="575" t="s">
        <v>20</v>
      </c>
      <c r="E467" s="232"/>
      <c r="F467" s="230"/>
      <c r="G467" s="230"/>
      <c r="H467" s="230"/>
      <c r="I467" s="230"/>
      <c r="J467" s="230"/>
      <c r="O467" s="566"/>
      <c r="P467" s="547" t="str">
        <f t="shared" si="174"/>
        <v/>
      </c>
      <c r="Q467" s="547" t="str">
        <f t="shared" si="174"/>
        <v/>
      </c>
      <c r="R467" s="547" t="str">
        <f t="shared" si="174"/>
        <v/>
      </c>
      <c r="S467" s="547" t="str">
        <f t="shared" si="174"/>
        <v/>
      </c>
      <c r="T467" s="547" t="str">
        <f t="shared" si="174"/>
        <v/>
      </c>
      <c r="U467" s="547" t="str">
        <f t="shared" si="174"/>
        <v/>
      </c>
      <c r="V467" s="547" t="str">
        <f t="shared" si="173"/>
        <v/>
      </c>
    </row>
    <row r="468" spans="3:22" hidden="1" x14ac:dyDescent="0.25">
      <c r="C468" s="142"/>
      <c r="D468" s="575" t="s">
        <v>20</v>
      </c>
      <c r="E468" s="232"/>
      <c r="F468" s="230"/>
      <c r="G468" s="230"/>
      <c r="H468" s="230"/>
      <c r="I468" s="230"/>
      <c r="J468" s="230"/>
      <c r="O468" s="566"/>
      <c r="P468" s="547" t="str">
        <f t="shared" si="174"/>
        <v/>
      </c>
      <c r="Q468" s="547" t="str">
        <f t="shared" si="174"/>
        <v/>
      </c>
      <c r="R468" s="547" t="str">
        <f t="shared" si="174"/>
        <v/>
      </c>
      <c r="S468" s="547" t="str">
        <f t="shared" si="174"/>
        <v/>
      </c>
      <c r="T468" s="547" t="str">
        <f t="shared" si="174"/>
        <v/>
      </c>
      <c r="U468" s="547" t="str">
        <f t="shared" si="174"/>
        <v/>
      </c>
      <c r="V468" s="547" t="str">
        <f t="shared" si="173"/>
        <v/>
      </c>
    </row>
    <row r="469" spans="3:22" hidden="1" x14ac:dyDescent="0.25">
      <c r="C469" s="142"/>
      <c r="D469" s="575" t="s">
        <v>20</v>
      </c>
      <c r="E469" s="232"/>
      <c r="F469" s="230"/>
      <c r="G469" s="230"/>
      <c r="H469" s="230"/>
      <c r="I469" s="230"/>
      <c r="J469" s="230"/>
      <c r="O469" s="566"/>
      <c r="P469" s="547" t="str">
        <f t="shared" ref="P469" si="175">IF(D469=0,"",D469)</f>
        <v/>
      </c>
      <c r="Q469" s="547" t="str">
        <f t="shared" ref="Q469" si="176">IF(E469=0,"",E469)</f>
        <v/>
      </c>
      <c r="R469" s="547" t="str">
        <f t="shared" ref="R469" si="177">IF(F469=0,"",F469)</f>
        <v/>
      </c>
      <c r="S469" s="547" t="str">
        <f t="shared" ref="S469" si="178">IF(G469=0,"",G469)</f>
        <v/>
      </c>
      <c r="T469" s="547" t="str">
        <f t="shared" ref="T469" si="179">IF(H469=0,"",H469)</f>
        <v/>
      </c>
      <c r="U469" s="547" t="str">
        <f t="shared" ref="U469" si="180">IF(I469=0,"",I469)</f>
        <v/>
      </c>
      <c r="V469" s="547" t="str">
        <f t="shared" si="173"/>
        <v/>
      </c>
    </row>
    <row r="470" spans="3:22" hidden="1" x14ac:dyDescent="0.25">
      <c r="C470" s="142"/>
      <c r="D470" s="575" t="s">
        <v>20</v>
      </c>
      <c r="E470" s="232"/>
      <c r="F470" s="230"/>
      <c r="G470" s="230"/>
      <c r="H470" s="230"/>
      <c r="I470" s="230"/>
      <c r="J470" s="230"/>
      <c r="O470" s="566"/>
      <c r="P470" s="547" t="str">
        <f t="shared" ref="P470" si="181">IF(D470=0,"",D470)</f>
        <v/>
      </c>
      <c r="Q470" s="547" t="str">
        <f t="shared" ref="Q470" si="182">IF(E470=0,"",E470)</f>
        <v/>
      </c>
      <c r="R470" s="547" t="str">
        <f t="shared" ref="R470" si="183">IF(F470=0,"",F470)</f>
        <v/>
      </c>
      <c r="S470" s="547" t="str">
        <f t="shared" ref="S470" si="184">IF(G470=0,"",G470)</f>
        <v/>
      </c>
      <c r="T470" s="547" t="str">
        <f t="shared" ref="T470" si="185">IF(H470=0,"",H470)</f>
        <v/>
      </c>
      <c r="U470" s="547" t="str">
        <f t="shared" ref="U470" si="186">IF(I470=0,"",I470)</f>
        <v/>
      </c>
      <c r="V470" s="547" t="str">
        <f t="shared" si="173"/>
        <v/>
      </c>
    </row>
    <row r="471" spans="3:22" hidden="1" x14ac:dyDescent="0.25">
      <c r="C471" s="142"/>
      <c r="D471" s="575" t="s">
        <v>20</v>
      </c>
      <c r="E471" s="232"/>
      <c r="F471" s="230"/>
      <c r="G471" s="230"/>
      <c r="H471" s="230"/>
      <c r="I471" s="230"/>
      <c r="J471" s="230"/>
      <c r="O471" s="566"/>
      <c r="P471" s="547" t="str">
        <f t="shared" ref="P471" si="187">IF(D471=0,"",D471)</f>
        <v/>
      </c>
      <c r="Q471" s="547" t="str">
        <f t="shared" ref="Q471" si="188">IF(E471=0,"",E471)</f>
        <v/>
      </c>
      <c r="R471" s="547" t="str">
        <f t="shared" ref="R471" si="189">IF(F471=0,"",F471)</f>
        <v/>
      </c>
      <c r="S471" s="547" t="str">
        <f t="shared" ref="S471" si="190">IF(G471=0,"",G471)</f>
        <v/>
      </c>
      <c r="T471" s="547" t="str">
        <f t="shared" ref="T471" si="191">IF(H471=0,"",H471)</f>
        <v/>
      </c>
      <c r="U471" s="547" t="str">
        <f t="shared" ref="U471" si="192">IF(I471=0,"",I471)</f>
        <v/>
      </c>
      <c r="V471" s="547" t="str">
        <f t="shared" si="173"/>
        <v/>
      </c>
    </row>
    <row r="472" spans="3:22" hidden="1" x14ac:dyDescent="0.25">
      <c r="C472" s="144"/>
      <c r="D472" s="575" t="s">
        <v>20</v>
      </c>
      <c r="E472" s="232"/>
      <c r="F472" s="230"/>
      <c r="G472" s="230"/>
      <c r="H472" s="230"/>
      <c r="I472" s="230"/>
      <c r="J472" s="230"/>
      <c r="O472" s="567"/>
      <c r="P472" s="547" t="str">
        <f t="shared" ref="P472" si="193">IF(D472=0,"",D472)</f>
        <v/>
      </c>
      <c r="Q472" s="547" t="str">
        <f t="shared" ref="Q472" si="194">IF(E472=0,"",E472)</f>
        <v/>
      </c>
      <c r="R472" s="547" t="str">
        <f t="shared" ref="R472" si="195">IF(F472=0,"",F472)</f>
        <v/>
      </c>
      <c r="S472" s="547" t="str">
        <f t="shared" ref="S472" si="196">IF(G472=0,"",G472)</f>
        <v/>
      </c>
      <c r="T472" s="547" t="str">
        <f t="shared" ref="T472" si="197">IF(H472=0,"",H472)</f>
        <v/>
      </c>
      <c r="U472" s="547" t="str">
        <f t="shared" ref="U472" si="198">IF(I472=0,"",I472)</f>
        <v/>
      </c>
      <c r="V472" s="547" t="str">
        <f t="shared" si="173"/>
        <v/>
      </c>
    </row>
    <row r="473" spans="3:22" ht="48" hidden="1" x14ac:dyDescent="0.25">
      <c r="C473" s="145"/>
      <c r="D473" s="146" t="str">
        <f>P473</f>
        <v>Description</v>
      </c>
      <c r="E473" s="146" t="str">
        <f>Q473</f>
        <v>Qté.</v>
      </c>
      <c r="F473" s="161" t="str">
        <f t="shared" ref="F473:I474" si="199">R473</f>
        <v>Comment le risque est-il couvert par ces PLR ?</v>
      </c>
      <c r="G473" s="161" t="str">
        <f t="shared" si="199"/>
        <v>Comment le risque est-il couvert par ces PLR ?</v>
      </c>
      <c r="H473" s="161" t="str">
        <f t="shared" si="199"/>
        <v>Ces PLR sont-elles mises en œuvre de manière efficace ?</v>
      </c>
      <c r="I473" s="161" t="str">
        <f t="shared" si="199"/>
        <v>PLR conflictuelles ?</v>
      </c>
      <c r="J473" s="161" t="str">
        <f>V473</f>
        <v>Lacunes identifiées</v>
      </c>
      <c r="O473" s="561"/>
      <c r="P473" s="562" t="str">
        <f t="shared" ref="P473:U473" si="200">P$77</f>
        <v>Description</v>
      </c>
      <c r="Q473" s="562" t="str">
        <f t="shared" si="200"/>
        <v>Qté.</v>
      </c>
      <c r="R473" s="562" t="str">
        <f t="shared" si="200"/>
        <v>Comment le risque est-il couvert par ces PLR ?</v>
      </c>
      <c r="S473" s="562" t="str">
        <f t="shared" si="200"/>
        <v>Comment le risque est-il couvert par ces PLR ?</v>
      </c>
      <c r="T473" s="562" t="str">
        <f t="shared" si="200"/>
        <v>Ces PLR sont-elles mises en œuvre de manière efficace ?</v>
      </c>
      <c r="U473" s="562" t="str">
        <f t="shared" si="200"/>
        <v>PLR conflictuelles ?</v>
      </c>
      <c r="V473" s="562" t="str">
        <f>V$77</f>
        <v>Lacunes identifiées</v>
      </c>
    </row>
    <row r="474" spans="3:22" ht="89.25" hidden="1" customHeight="1" x14ac:dyDescent="0.25">
      <c r="C474" s="235" t="str">
        <f>O474</f>
        <v>EXEMPLE</v>
      </c>
      <c r="D474" s="235" t="str">
        <f>P474</f>
        <v>L’afforestation d'un écosystème de prairie de grande valeur en termes de biodiversité entraîne une perte en matière de populations d'oiseaux nicheurs.</v>
      </c>
      <c r="E474" s="235">
        <f>Q474</f>
        <v>1</v>
      </c>
      <c r="F474" s="235" t="str">
        <f t="shared" si="199"/>
        <v>Stratégie et plan d'action national pour la diversité biologique (SPANB).</v>
      </c>
      <c r="G474" s="235" t="str">
        <f t="shared" si="199"/>
        <v>La stratégie et le plan d'action NBSAP nationaux ciblent la conservation de la biodiversité.</v>
      </c>
      <c r="H474" s="235" t="str">
        <f t="shared" si="199"/>
        <v>Incomplet. Les objectifs sont larges et non contraignants.</v>
      </c>
      <c r="I474" s="235" t="str">
        <f t="shared" si="199"/>
        <v>Non.</v>
      </c>
      <c r="J474" s="235" t="str">
        <f>V474</f>
        <v>La nature non contraignante des objectifs peut ne pas garantir la conservation de la biodiversité.</v>
      </c>
      <c r="O474" s="563" t="str">
        <f>$O$78</f>
        <v>EXEMPLE</v>
      </c>
      <c r="P474" s="564" t="s">
        <v>423</v>
      </c>
      <c r="Q474" s="564">
        <v>1</v>
      </c>
      <c r="R474" s="564" t="s">
        <v>589</v>
      </c>
      <c r="S474" s="564" t="s">
        <v>590</v>
      </c>
      <c r="T474" s="564" t="s">
        <v>591</v>
      </c>
      <c r="U474" s="564" t="s">
        <v>502</v>
      </c>
      <c r="V474" s="564" t="s">
        <v>592</v>
      </c>
    </row>
    <row r="475" spans="3:22" hidden="1" x14ac:dyDescent="0.25">
      <c r="C475" s="217" t="str">
        <f>O475</f>
        <v>Risques</v>
      </c>
      <c r="D475" s="575" t="s">
        <v>20</v>
      </c>
      <c r="E475" s="230"/>
      <c r="F475" s="230"/>
      <c r="G475" s="230"/>
      <c r="H475" s="230"/>
      <c r="I475" s="230"/>
      <c r="J475" s="230"/>
      <c r="O475" s="565" t="str">
        <f>$O$79</f>
        <v>Risques</v>
      </c>
      <c r="P475" s="547" t="str">
        <f t="shared" ref="P475:P480" si="201">IF(D475=0,"",D475)</f>
        <v/>
      </c>
      <c r="Q475" s="547" t="str">
        <f t="shared" ref="Q475:Q480" si="202">IF(E475=0,"",E475)</f>
        <v/>
      </c>
      <c r="R475" s="547" t="str">
        <f t="shared" ref="R475:R480" si="203">IF(F475=0,"",F475)</f>
        <v/>
      </c>
      <c r="S475" s="547" t="str">
        <f t="shared" ref="S475:S480" si="204">IF(G475=0,"",G475)</f>
        <v/>
      </c>
      <c r="T475" s="547" t="str">
        <f t="shared" ref="T475:T480" si="205">IF(H475=0,"",H475)</f>
        <v/>
      </c>
      <c r="U475" s="547" t="str">
        <f t="shared" ref="U475:U480" si="206">IF(I475=0,"",I475)</f>
        <v/>
      </c>
      <c r="V475" s="547" t="str">
        <f t="shared" ref="V475:V489" si="207">IF(J475=0,"",J475)</f>
        <v/>
      </c>
    </row>
    <row r="476" spans="3:22" hidden="1" x14ac:dyDescent="0.25">
      <c r="C476" s="142"/>
      <c r="D476" s="575" t="s">
        <v>20</v>
      </c>
      <c r="E476" s="230"/>
      <c r="F476" s="230"/>
      <c r="G476" s="230"/>
      <c r="H476" s="230"/>
      <c r="I476" s="230"/>
      <c r="J476" s="230"/>
      <c r="O476" s="566"/>
      <c r="P476" s="547" t="str">
        <f t="shared" si="201"/>
        <v/>
      </c>
      <c r="Q476" s="547" t="str">
        <f t="shared" si="202"/>
        <v/>
      </c>
      <c r="R476" s="547" t="str">
        <f t="shared" si="203"/>
        <v/>
      </c>
      <c r="S476" s="547" t="str">
        <f t="shared" si="204"/>
        <v/>
      </c>
      <c r="T476" s="547" t="str">
        <f t="shared" si="205"/>
        <v/>
      </c>
      <c r="U476" s="547" t="str">
        <f t="shared" si="206"/>
        <v/>
      </c>
      <c r="V476" s="547" t="str">
        <f t="shared" si="207"/>
        <v/>
      </c>
    </row>
    <row r="477" spans="3:22" hidden="1" x14ac:dyDescent="0.25">
      <c r="C477" s="142"/>
      <c r="D477" s="575" t="s">
        <v>20</v>
      </c>
      <c r="E477" s="230"/>
      <c r="F477" s="230"/>
      <c r="G477" s="230"/>
      <c r="H477" s="230"/>
      <c r="I477" s="230"/>
      <c r="J477" s="230"/>
      <c r="O477" s="566"/>
      <c r="P477" s="547" t="str">
        <f t="shared" si="201"/>
        <v/>
      </c>
      <c r="Q477" s="547" t="str">
        <f t="shared" si="202"/>
        <v/>
      </c>
      <c r="R477" s="547" t="str">
        <f t="shared" si="203"/>
        <v/>
      </c>
      <c r="S477" s="547" t="str">
        <f t="shared" si="204"/>
        <v/>
      </c>
      <c r="T477" s="547" t="str">
        <f t="shared" si="205"/>
        <v/>
      </c>
      <c r="U477" s="547" t="str">
        <f t="shared" si="206"/>
        <v/>
      </c>
      <c r="V477" s="547" t="str">
        <f t="shared" si="207"/>
        <v/>
      </c>
    </row>
    <row r="478" spans="3:22" hidden="1" x14ac:dyDescent="0.25">
      <c r="C478" s="142"/>
      <c r="D478" s="575" t="s">
        <v>20</v>
      </c>
      <c r="E478" s="230"/>
      <c r="F478" s="230"/>
      <c r="G478" s="230"/>
      <c r="H478" s="230"/>
      <c r="I478" s="230"/>
      <c r="J478" s="230"/>
      <c r="O478" s="566"/>
      <c r="P478" s="547" t="str">
        <f t="shared" si="201"/>
        <v/>
      </c>
      <c r="Q478" s="547" t="str">
        <f t="shared" si="202"/>
        <v/>
      </c>
      <c r="R478" s="547" t="str">
        <f t="shared" si="203"/>
        <v/>
      </c>
      <c r="S478" s="547" t="str">
        <f t="shared" si="204"/>
        <v/>
      </c>
      <c r="T478" s="547" t="str">
        <f t="shared" si="205"/>
        <v/>
      </c>
      <c r="U478" s="547" t="str">
        <f t="shared" si="206"/>
        <v/>
      </c>
      <c r="V478" s="547" t="str">
        <f t="shared" si="207"/>
        <v/>
      </c>
    </row>
    <row r="479" spans="3:22" hidden="1" x14ac:dyDescent="0.25">
      <c r="C479" s="142"/>
      <c r="D479" s="575" t="s">
        <v>20</v>
      </c>
      <c r="E479" s="230"/>
      <c r="F479" s="230"/>
      <c r="G479" s="230"/>
      <c r="H479" s="230"/>
      <c r="I479" s="230"/>
      <c r="J479" s="230"/>
      <c r="O479" s="566"/>
      <c r="P479" s="547" t="str">
        <f t="shared" si="201"/>
        <v/>
      </c>
      <c r="Q479" s="547" t="str">
        <f t="shared" si="202"/>
        <v/>
      </c>
      <c r="R479" s="547" t="str">
        <f t="shared" si="203"/>
        <v/>
      </c>
      <c r="S479" s="547" t="str">
        <f t="shared" si="204"/>
        <v/>
      </c>
      <c r="T479" s="547" t="str">
        <f t="shared" si="205"/>
        <v/>
      </c>
      <c r="U479" s="547" t="str">
        <f t="shared" si="206"/>
        <v/>
      </c>
      <c r="V479" s="547" t="str">
        <f t="shared" si="207"/>
        <v/>
      </c>
    </row>
    <row r="480" spans="3:22" hidden="1" x14ac:dyDescent="0.25">
      <c r="C480" s="142"/>
      <c r="D480" s="575" t="s">
        <v>20</v>
      </c>
      <c r="E480" s="230"/>
      <c r="F480" s="230"/>
      <c r="G480" s="230"/>
      <c r="H480" s="230"/>
      <c r="I480" s="230"/>
      <c r="J480" s="230"/>
      <c r="O480" s="566"/>
      <c r="P480" s="547" t="str">
        <f t="shared" si="201"/>
        <v/>
      </c>
      <c r="Q480" s="547" t="str">
        <f t="shared" si="202"/>
        <v/>
      </c>
      <c r="R480" s="547" t="str">
        <f t="shared" si="203"/>
        <v/>
      </c>
      <c r="S480" s="547" t="str">
        <f t="shared" si="204"/>
        <v/>
      </c>
      <c r="T480" s="547" t="str">
        <f t="shared" si="205"/>
        <v/>
      </c>
      <c r="U480" s="547" t="str">
        <f t="shared" si="206"/>
        <v/>
      </c>
      <c r="V480" s="547" t="str">
        <f t="shared" si="207"/>
        <v/>
      </c>
    </row>
    <row r="481" spans="3:24" hidden="1" x14ac:dyDescent="0.25">
      <c r="C481" s="142"/>
      <c r="D481" s="575" t="s">
        <v>20</v>
      </c>
      <c r="E481" s="230"/>
      <c r="F481" s="230"/>
      <c r="G481" s="230"/>
      <c r="H481" s="230"/>
      <c r="I481" s="230"/>
      <c r="J481" s="230"/>
      <c r="O481" s="566"/>
      <c r="P481" s="547" t="str">
        <f t="shared" ref="P481:P489" si="208">IF(D481=0,"",D481)</f>
        <v/>
      </c>
      <c r="Q481" s="547" t="str">
        <f t="shared" ref="Q481:Q489" si="209">IF(E481=0,"",E481)</f>
        <v/>
      </c>
      <c r="R481" s="547" t="str">
        <f t="shared" ref="R481:R489" si="210">IF(F481=0,"",F481)</f>
        <v/>
      </c>
      <c r="S481" s="547" t="str">
        <f t="shared" ref="S481:S489" si="211">IF(G481=0,"",G481)</f>
        <v/>
      </c>
      <c r="T481" s="547" t="str">
        <f t="shared" ref="T481:T489" si="212">IF(H481=0,"",H481)</f>
        <v/>
      </c>
      <c r="U481" s="547" t="str">
        <f t="shared" ref="U481:U489" si="213">IF(I481=0,"",I481)</f>
        <v/>
      </c>
      <c r="V481" s="547" t="str">
        <f t="shared" si="207"/>
        <v/>
      </c>
    </row>
    <row r="482" spans="3:24" hidden="1" x14ac:dyDescent="0.25">
      <c r="C482" s="142"/>
      <c r="D482" s="575" t="s">
        <v>20</v>
      </c>
      <c r="E482" s="230"/>
      <c r="F482" s="230"/>
      <c r="G482" s="230"/>
      <c r="H482" s="230"/>
      <c r="I482" s="230"/>
      <c r="J482" s="230"/>
      <c r="O482" s="566"/>
      <c r="P482" s="547" t="str">
        <f t="shared" si="208"/>
        <v/>
      </c>
      <c r="Q482" s="547" t="str">
        <f t="shared" si="209"/>
        <v/>
      </c>
      <c r="R482" s="547" t="str">
        <f t="shared" si="210"/>
        <v/>
      </c>
      <c r="S482" s="547" t="str">
        <f t="shared" si="211"/>
        <v/>
      </c>
      <c r="T482" s="547" t="str">
        <f t="shared" si="212"/>
        <v/>
      </c>
      <c r="U482" s="547" t="str">
        <f t="shared" si="213"/>
        <v/>
      </c>
      <c r="V482" s="547" t="str">
        <f t="shared" si="207"/>
        <v/>
      </c>
    </row>
    <row r="483" spans="3:24" hidden="1" x14ac:dyDescent="0.25">
      <c r="C483" s="142"/>
      <c r="D483" s="575" t="s">
        <v>20</v>
      </c>
      <c r="E483" s="230"/>
      <c r="F483" s="230"/>
      <c r="G483" s="230"/>
      <c r="H483" s="230"/>
      <c r="I483" s="230"/>
      <c r="J483" s="230"/>
      <c r="O483" s="566"/>
      <c r="P483" s="547" t="str">
        <f t="shared" si="208"/>
        <v/>
      </c>
      <c r="Q483" s="547" t="str">
        <f t="shared" si="209"/>
        <v/>
      </c>
      <c r="R483" s="547" t="str">
        <f t="shared" si="210"/>
        <v/>
      </c>
      <c r="S483" s="547" t="str">
        <f t="shared" si="211"/>
        <v/>
      </c>
      <c r="T483" s="547" t="str">
        <f t="shared" si="212"/>
        <v/>
      </c>
      <c r="U483" s="547" t="str">
        <f t="shared" si="213"/>
        <v/>
      </c>
      <c r="V483" s="547" t="str">
        <f t="shared" si="207"/>
        <v/>
      </c>
    </row>
    <row r="484" spans="3:24" hidden="1" x14ac:dyDescent="0.25">
      <c r="C484" s="142"/>
      <c r="D484" s="575" t="s">
        <v>20</v>
      </c>
      <c r="E484" s="230"/>
      <c r="F484" s="230"/>
      <c r="G484" s="230"/>
      <c r="H484" s="230"/>
      <c r="I484" s="230"/>
      <c r="J484" s="230"/>
      <c r="O484" s="566"/>
      <c r="P484" s="547" t="str">
        <f t="shared" si="208"/>
        <v/>
      </c>
      <c r="Q484" s="547" t="str">
        <f t="shared" si="209"/>
        <v/>
      </c>
      <c r="R484" s="547" t="str">
        <f t="shared" si="210"/>
        <v/>
      </c>
      <c r="S484" s="547" t="str">
        <f t="shared" si="211"/>
        <v/>
      </c>
      <c r="T484" s="547" t="str">
        <f t="shared" si="212"/>
        <v/>
      </c>
      <c r="U484" s="547" t="str">
        <f t="shared" si="213"/>
        <v/>
      </c>
      <c r="V484" s="547" t="str">
        <f t="shared" si="207"/>
        <v/>
      </c>
    </row>
    <row r="485" spans="3:24" hidden="1" x14ac:dyDescent="0.25">
      <c r="C485" s="142"/>
      <c r="D485" s="575" t="s">
        <v>20</v>
      </c>
      <c r="E485" s="230"/>
      <c r="F485" s="230"/>
      <c r="G485" s="230"/>
      <c r="H485" s="230"/>
      <c r="I485" s="230"/>
      <c r="J485" s="230"/>
      <c r="O485" s="566"/>
      <c r="P485" s="547" t="str">
        <f t="shared" si="208"/>
        <v/>
      </c>
      <c r="Q485" s="547" t="str">
        <f t="shared" si="209"/>
        <v/>
      </c>
      <c r="R485" s="547" t="str">
        <f t="shared" si="210"/>
        <v/>
      </c>
      <c r="S485" s="547" t="str">
        <f t="shared" si="211"/>
        <v/>
      </c>
      <c r="T485" s="547" t="str">
        <f t="shared" si="212"/>
        <v/>
      </c>
      <c r="U485" s="547" t="str">
        <f t="shared" si="213"/>
        <v/>
      </c>
      <c r="V485" s="547" t="str">
        <f t="shared" si="207"/>
        <v/>
      </c>
    </row>
    <row r="486" spans="3:24" hidden="1" x14ac:dyDescent="0.25">
      <c r="C486" s="142"/>
      <c r="D486" s="575" t="s">
        <v>20</v>
      </c>
      <c r="E486" s="230"/>
      <c r="F486" s="230"/>
      <c r="G486" s="230"/>
      <c r="H486" s="230"/>
      <c r="I486" s="230"/>
      <c r="J486" s="230"/>
      <c r="O486" s="566"/>
      <c r="P486" s="547" t="str">
        <f t="shared" si="208"/>
        <v/>
      </c>
      <c r="Q486" s="547" t="str">
        <f t="shared" si="209"/>
        <v/>
      </c>
      <c r="R486" s="547" t="str">
        <f t="shared" si="210"/>
        <v/>
      </c>
      <c r="S486" s="547" t="str">
        <f t="shared" si="211"/>
        <v/>
      </c>
      <c r="T486" s="547" t="str">
        <f t="shared" si="212"/>
        <v/>
      </c>
      <c r="U486" s="547" t="str">
        <f t="shared" si="213"/>
        <v/>
      </c>
      <c r="V486" s="547" t="str">
        <f t="shared" si="207"/>
        <v/>
      </c>
    </row>
    <row r="487" spans="3:24" hidden="1" x14ac:dyDescent="0.25">
      <c r="C487" s="142"/>
      <c r="D487" s="575" t="s">
        <v>20</v>
      </c>
      <c r="E487" s="230"/>
      <c r="F487" s="230"/>
      <c r="G487" s="230"/>
      <c r="H487" s="230"/>
      <c r="I487" s="230"/>
      <c r="J487" s="230"/>
      <c r="O487" s="566"/>
      <c r="P487" s="547" t="str">
        <f t="shared" si="208"/>
        <v/>
      </c>
      <c r="Q487" s="547" t="str">
        <f t="shared" si="209"/>
        <v/>
      </c>
      <c r="R487" s="547" t="str">
        <f t="shared" si="210"/>
        <v/>
      </c>
      <c r="S487" s="547" t="str">
        <f t="shared" si="211"/>
        <v/>
      </c>
      <c r="T487" s="547" t="str">
        <f t="shared" si="212"/>
        <v/>
      </c>
      <c r="U487" s="547" t="str">
        <f t="shared" si="213"/>
        <v/>
      </c>
      <c r="V487" s="547" t="str">
        <f t="shared" si="207"/>
        <v/>
      </c>
    </row>
    <row r="488" spans="3:24" hidden="1" x14ac:dyDescent="0.25">
      <c r="C488" s="142"/>
      <c r="D488" s="575" t="s">
        <v>20</v>
      </c>
      <c r="E488" s="230"/>
      <c r="F488" s="230"/>
      <c r="G488" s="230"/>
      <c r="H488" s="230"/>
      <c r="I488" s="230"/>
      <c r="J488" s="230"/>
      <c r="O488" s="566"/>
      <c r="P488" s="547" t="str">
        <f t="shared" si="208"/>
        <v/>
      </c>
      <c r="Q488" s="547" t="str">
        <f t="shared" si="209"/>
        <v/>
      </c>
      <c r="R488" s="547" t="str">
        <f t="shared" si="210"/>
        <v/>
      </c>
      <c r="S488" s="547" t="str">
        <f t="shared" si="211"/>
        <v/>
      </c>
      <c r="T488" s="547" t="str">
        <f t="shared" si="212"/>
        <v/>
      </c>
      <c r="U488" s="547" t="str">
        <f t="shared" si="213"/>
        <v/>
      </c>
      <c r="V488" s="547" t="str">
        <f t="shared" si="207"/>
        <v/>
      </c>
    </row>
    <row r="489" spans="3:24" ht="15.75" hidden="1" thickBot="1" x14ac:dyDescent="0.3">
      <c r="C489" s="218"/>
      <c r="D489" s="576" t="s">
        <v>20</v>
      </c>
      <c r="E489" s="140"/>
      <c r="F489" s="230"/>
      <c r="G489" s="230"/>
      <c r="H489" s="230"/>
      <c r="I489" s="230"/>
      <c r="J489" s="230"/>
      <c r="O489" s="567"/>
      <c r="P489" s="547" t="str">
        <f t="shared" si="208"/>
        <v/>
      </c>
      <c r="Q489" s="547" t="str">
        <f t="shared" si="209"/>
        <v/>
      </c>
      <c r="R489" s="547" t="str">
        <f t="shared" si="210"/>
        <v/>
      </c>
      <c r="S489" s="547" t="str">
        <f t="shared" si="211"/>
        <v/>
      </c>
      <c r="T489" s="547" t="str">
        <f t="shared" si="212"/>
        <v/>
      </c>
      <c r="U489" s="547" t="str">
        <f t="shared" si="213"/>
        <v/>
      </c>
      <c r="V489" s="547" t="str">
        <f t="shared" si="207"/>
        <v/>
      </c>
    </row>
    <row r="490" spans="3:24" ht="99.95" hidden="1" customHeight="1" thickTop="1" x14ac:dyDescent="0.25">
      <c r="C490" s="793" t="str">
        <f>O490</f>
        <v>Couverture globale des PLR / lacunes de la garantie :</v>
      </c>
      <c r="D490" s="794"/>
      <c r="E490" s="794"/>
      <c r="F490" s="795"/>
      <c r="G490" s="795"/>
      <c r="H490" s="795"/>
      <c r="I490" s="795"/>
      <c r="J490" s="796"/>
      <c r="O490" s="790" t="str">
        <f>$O$89</f>
        <v>Couverture globale des PLR / lacunes de la garantie :</v>
      </c>
      <c r="P490" s="790"/>
      <c r="Q490" s="879" t="str">
        <f>IF(F490=0," ",F490)</f>
        <v xml:space="preserve"> </v>
      </c>
      <c r="R490" s="880"/>
      <c r="S490" s="880"/>
      <c r="T490" s="880"/>
      <c r="U490" s="880"/>
      <c r="V490" s="881"/>
    </row>
    <row r="491" spans="3:24" hidden="1" x14ac:dyDescent="0.25"/>
    <row r="492" spans="3:24" ht="39.75" hidden="1" customHeight="1" x14ac:dyDescent="0.25"/>
    <row r="493" spans="3:24" hidden="1" x14ac:dyDescent="0.25"/>
    <row r="494" spans="3:24" hidden="1" x14ac:dyDescent="0.25">
      <c r="P494" s="568" t="str">
        <f>P$93</f>
        <v>From Module 2</v>
      </c>
      <c r="Q494" s="568" t="str">
        <f>Q$93</f>
        <v>From Module 2</v>
      </c>
    </row>
    <row r="495" spans="3:24" hidden="1" x14ac:dyDescent="0.25">
      <c r="C495" s="58"/>
      <c r="D495" s="58"/>
      <c r="E495" s="58"/>
      <c r="F495" s="59"/>
      <c r="G495" s="59"/>
      <c r="H495" s="59"/>
      <c r="I495" s="59"/>
      <c r="J495" s="59"/>
      <c r="O495" s="552"/>
      <c r="P495" s="441" t="str">
        <f>P$94</f>
        <v>All Bénéfices</v>
      </c>
      <c r="Q495" s="441" t="str">
        <f>Q$94</f>
        <v>Potential Prioritized Bénéfices</v>
      </c>
      <c r="S495" s="554"/>
      <c r="T495" s="554"/>
      <c r="U495" s="554"/>
      <c r="V495" s="554"/>
      <c r="W495" s="59"/>
      <c r="X495" s="59"/>
    </row>
    <row r="496" spans="3:24" hidden="1" x14ac:dyDescent="0.25">
      <c r="C496" s="67"/>
      <c r="D496" s="67"/>
      <c r="E496" s="67"/>
      <c r="L496"/>
      <c r="O496" s="53">
        <f t="shared" ref="O496:O510" si="214">O495+1</f>
        <v>1</v>
      </c>
      <c r="P496" s="555" t="str">
        <f>'Module 2'!$AM474</f>
        <v/>
      </c>
      <c r="Q496" s="555" t="str">
        <f>'Module 2'!$AV474</f>
        <v/>
      </c>
    </row>
    <row r="497" spans="3:25" s="48" customFormat="1" hidden="1" x14ac:dyDescent="0.25">
      <c r="O497" s="53">
        <f t="shared" si="214"/>
        <v>2</v>
      </c>
      <c r="P497" s="555" t="str">
        <f>'Module 2'!$AM475</f>
        <v/>
      </c>
      <c r="Q497" s="555" t="str">
        <f>'Module 2'!$AV475</f>
        <v/>
      </c>
      <c r="R497" s="52"/>
      <c r="S497" s="52"/>
      <c r="T497" s="52"/>
      <c r="U497" s="52"/>
      <c r="V497" s="52"/>
      <c r="W497"/>
      <c r="X497" s="112"/>
      <c r="Y497"/>
    </row>
    <row r="498" spans="3:25" s="48" customFormat="1" hidden="1" x14ac:dyDescent="0.25">
      <c r="I498" s="49"/>
      <c r="J498" s="49"/>
      <c r="O498" s="53">
        <f t="shared" si="214"/>
        <v>3</v>
      </c>
      <c r="P498" s="555" t="str">
        <f>'Module 2'!$AM476</f>
        <v/>
      </c>
      <c r="Q498" s="555" t="str">
        <f>'Module 2'!$AV476</f>
        <v/>
      </c>
      <c r="R498" s="52"/>
      <c r="S498" s="52"/>
      <c r="T498" s="52"/>
      <c r="U498" s="52"/>
      <c r="V498" s="52"/>
      <c r="W498"/>
      <c r="X498" s="112"/>
      <c r="Y498"/>
    </row>
    <row r="499" spans="3:25" s="48" customFormat="1" hidden="1" x14ac:dyDescent="0.25">
      <c r="O499" s="53">
        <f t="shared" si="214"/>
        <v>4</v>
      </c>
      <c r="P499" s="555" t="str">
        <f>'Module 2'!$AM477</f>
        <v/>
      </c>
      <c r="Q499" s="555" t="str">
        <f>'Module 2'!$AV477</f>
        <v/>
      </c>
      <c r="R499" s="52"/>
      <c r="S499" s="52"/>
      <c r="T499" s="52"/>
      <c r="U499" s="52"/>
      <c r="V499" s="52"/>
      <c r="W499"/>
      <c r="X499" s="112"/>
      <c r="Y499"/>
    </row>
    <row r="500" spans="3:25" hidden="1" x14ac:dyDescent="0.25">
      <c r="N500" s="48"/>
      <c r="O500" s="53">
        <f t="shared" si="214"/>
        <v>5</v>
      </c>
      <c r="P500" s="555" t="str">
        <f>'Module 2'!$AM478</f>
        <v/>
      </c>
      <c r="Q500" s="555" t="str">
        <f>'Module 2'!$AV478</f>
        <v/>
      </c>
    </row>
    <row r="501" spans="3:25" hidden="1" x14ac:dyDescent="0.25">
      <c r="C501" s="67"/>
      <c r="D501" s="67"/>
      <c r="E501" s="67"/>
      <c r="N501" s="48"/>
      <c r="O501" s="53">
        <f t="shared" si="214"/>
        <v>6</v>
      </c>
      <c r="P501" s="555" t="str">
        <f>'Module 2'!$AM479</f>
        <v/>
      </c>
      <c r="Q501" s="555" t="str">
        <f>'Module 2'!$AV479</f>
        <v/>
      </c>
    </row>
    <row r="502" spans="3:25" hidden="1" x14ac:dyDescent="0.25">
      <c r="C502" s="67"/>
      <c r="D502" s="67"/>
      <c r="E502" s="67"/>
      <c r="N502" s="48"/>
      <c r="O502" s="53">
        <f t="shared" si="214"/>
        <v>7</v>
      </c>
      <c r="P502" s="555" t="str">
        <f>'Module 2'!$AM480</f>
        <v/>
      </c>
      <c r="Q502" s="555" t="str">
        <f>'Module 2'!$AV480</f>
        <v/>
      </c>
    </row>
    <row r="503" spans="3:25" hidden="1" x14ac:dyDescent="0.25">
      <c r="C503" s="67"/>
      <c r="D503" s="67"/>
      <c r="E503" s="67"/>
      <c r="N503" s="48"/>
      <c r="O503" s="53">
        <f t="shared" si="214"/>
        <v>8</v>
      </c>
      <c r="P503" s="555" t="str">
        <f>'Module 2'!$AM481</f>
        <v/>
      </c>
      <c r="Q503" s="555" t="str">
        <f>'Module 2'!$AV481</f>
        <v/>
      </c>
    </row>
    <row r="504" spans="3:25" hidden="1" x14ac:dyDescent="0.25">
      <c r="C504" s="67"/>
      <c r="D504" s="67"/>
      <c r="E504" s="67"/>
      <c r="N504" s="48"/>
      <c r="O504" s="53">
        <f t="shared" si="214"/>
        <v>9</v>
      </c>
      <c r="P504" s="555" t="str">
        <f>'Module 2'!$AM482</f>
        <v/>
      </c>
      <c r="Q504" s="555" t="str">
        <f>'Module 2'!$AV482</f>
        <v/>
      </c>
    </row>
    <row r="505" spans="3:25" hidden="1" x14ac:dyDescent="0.25">
      <c r="C505" s="67"/>
      <c r="D505" s="67"/>
      <c r="E505" s="67"/>
      <c r="N505" s="48"/>
      <c r="O505" s="53">
        <f t="shared" si="214"/>
        <v>10</v>
      </c>
      <c r="P505" s="555" t="str">
        <f>'Module 2'!$AM483</f>
        <v/>
      </c>
      <c r="Q505" s="555" t="str">
        <f>'Module 2'!$AV483</f>
        <v/>
      </c>
    </row>
    <row r="506" spans="3:25" hidden="1" x14ac:dyDescent="0.25">
      <c r="C506" s="67"/>
      <c r="D506" s="67"/>
      <c r="E506" s="67"/>
      <c r="N506" s="48"/>
      <c r="O506" s="53">
        <f t="shared" si="214"/>
        <v>11</v>
      </c>
      <c r="P506" s="555" t="str">
        <f>'Module 2'!$AM484</f>
        <v/>
      </c>
      <c r="Q506" s="555" t="str">
        <f>'Module 2'!$AV484</f>
        <v/>
      </c>
    </row>
    <row r="507" spans="3:25" hidden="1" x14ac:dyDescent="0.25">
      <c r="C507" s="67"/>
      <c r="D507" s="67"/>
      <c r="E507" s="67"/>
      <c r="N507" s="48"/>
      <c r="O507" s="53">
        <f t="shared" si="214"/>
        <v>12</v>
      </c>
      <c r="P507" s="555" t="str">
        <f>'Module 2'!$AM485</f>
        <v/>
      </c>
      <c r="Q507" s="555" t="str">
        <f>'Module 2'!$AV485</f>
        <v/>
      </c>
    </row>
    <row r="508" spans="3:25" hidden="1" x14ac:dyDescent="0.25">
      <c r="C508" s="67"/>
      <c r="D508" s="67"/>
      <c r="E508" s="67"/>
      <c r="N508" s="48"/>
      <c r="O508" s="53">
        <f t="shared" si="214"/>
        <v>13</v>
      </c>
      <c r="P508" s="555" t="str">
        <f>'Module 2'!$AM486</f>
        <v/>
      </c>
      <c r="Q508" s="555" t="str">
        <f>'Module 2'!$AV486</f>
        <v/>
      </c>
    </row>
    <row r="509" spans="3:25" hidden="1" x14ac:dyDescent="0.25">
      <c r="C509" s="67"/>
      <c r="D509" s="67"/>
      <c r="E509" s="67"/>
      <c r="N509" s="48"/>
      <c r="O509" s="53">
        <f t="shared" si="214"/>
        <v>14</v>
      </c>
      <c r="P509" s="555" t="str">
        <f>'Module 2'!$AM487</f>
        <v/>
      </c>
      <c r="Q509" s="555" t="str">
        <f>'Module 2'!$AV487</f>
        <v/>
      </c>
    </row>
    <row r="510" spans="3:25" hidden="1" x14ac:dyDescent="0.25">
      <c r="C510" s="67"/>
      <c r="D510" s="67"/>
      <c r="E510" s="67"/>
      <c r="N510" s="48"/>
      <c r="O510" s="53">
        <f t="shared" si="214"/>
        <v>15</v>
      </c>
      <c r="P510" s="555" t="str">
        <f>'Module 2'!$AM488</f>
        <v/>
      </c>
      <c r="Q510" s="555" t="str">
        <f>'Module 2'!$AV488</f>
        <v/>
      </c>
    </row>
    <row r="511" spans="3:25" hidden="1" x14ac:dyDescent="0.25">
      <c r="C511" s="48"/>
      <c r="D511" s="48"/>
      <c r="E511" s="48"/>
      <c r="F511" s="48"/>
      <c r="G511" s="48"/>
      <c r="H511" s="48"/>
      <c r="M511" s="105"/>
      <c r="N511" s="48"/>
      <c r="O511" s="53"/>
      <c r="P511" s="568" t="str">
        <f>P$104</f>
        <v>From Module 2</v>
      </c>
      <c r="Q511" s="568" t="str">
        <f>Q$104</f>
        <v>From Module 2</v>
      </c>
    </row>
    <row r="512" spans="3:25" hidden="1" x14ac:dyDescent="0.25">
      <c r="C512" s="48"/>
      <c r="D512" s="48"/>
      <c r="E512" s="48"/>
      <c r="F512" s="48"/>
      <c r="G512" s="48"/>
      <c r="H512" s="48"/>
      <c r="I512" s="48"/>
      <c r="J512" s="36"/>
      <c r="N512" s="48"/>
      <c r="O512" s="53"/>
      <c r="P512" s="441" t="str">
        <f>P$105</f>
        <v>All Risques</v>
      </c>
      <c r="Q512" s="441" t="str">
        <f>Q$105</f>
        <v>Potential Prioritized Risques</v>
      </c>
    </row>
    <row r="513" spans="3:17" hidden="1" x14ac:dyDescent="0.25">
      <c r="C513" s="48"/>
      <c r="D513" s="48"/>
      <c r="E513" s="48"/>
      <c r="F513" s="48"/>
      <c r="G513" s="48"/>
      <c r="H513" s="48"/>
      <c r="N513" s="48"/>
      <c r="O513" s="53">
        <f t="shared" ref="O513:O518" si="215">O512+1</f>
        <v>1</v>
      </c>
      <c r="P513" s="555" t="str">
        <f>'Module 2'!$AM491</f>
        <v/>
      </c>
      <c r="Q513" s="555" t="str">
        <f>'Module 2'!$AV491</f>
        <v/>
      </c>
    </row>
    <row r="514" spans="3:17" hidden="1" x14ac:dyDescent="0.25">
      <c r="N514" s="48"/>
      <c r="O514" s="53">
        <f t="shared" si="215"/>
        <v>2</v>
      </c>
      <c r="P514" s="555" t="str">
        <f>'Module 2'!$AM492</f>
        <v/>
      </c>
      <c r="Q514" s="555" t="str">
        <f>'Module 2'!$AV492</f>
        <v/>
      </c>
    </row>
    <row r="515" spans="3:17" hidden="1" x14ac:dyDescent="0.25">
      <c r="G515" s="67"/>
      <c r="H515" s="67"/>
      <c r="N515" s="48"/>
      <c r="O515" s="53">
        <f t="shared" si="215"/>
        <v>3</v>
      </c>
      <c r="P515" s="555" t="str">
        <f>'Module 2'!$AM493</f>
        <v/>
      </c>
      <c r="Q515" s="555" t="str">
        <f>'Module 2'!$AV493</f>
        <v/>
      </c>
    </row>
    <row r="516" spans="3:17" hidden="1" x14ac:dyDescent="0.25">
      <c r="C516" s="66"/>
      <c r="D516" s="66"/>
      <c r="E516" s="66"/>
      <c r="N516" s="48"/>
      <c r="O516" s="53">
        <f t="shared" si="215"/>
        <v>4</v>
      </c>
      <c r="P516" s="555" t="str">
        <f>'Module 2'!$AM494</f>
        <v/>
      </c>
      <c r="Q516" s="555" t="str">
        <f>'Module 2'!$AV494</f>
        <v/>
      </c>
    </row>
    <row r="517" spans="3:17" hidden="1" x14ac:dyDescent="0.25">
      <c r="C517" s="66"/>
      <c r="E517" s="67"/>
      <c r="N517" s="48"/>
      <c r="O517" s="53">
        <f t="shared" si="215"/>
        <v>5</v>
      </c>
      <c r="P517" s="555" t="str">
        <f>'Module 2'!$AM495</f>
        <v/>
      </c>
      <c r="Q517" s="555" t="str">
        <f>'Module 2'!$AV495</f>
        <v/>
      </c>
    </row>
    <row r="518" spans="3:17" hidden="1" x14ac:dyDescent="0.25">
      <c r="C518" s="66"/>
      <c r="E518" s="103"/>
      <c r="N518" s="48"/>
      <c r="O518" s="53">
        <f t="shared" si="215"/>
        <v>6</v>
      </c>
      <c r="P518" s="555" t="str">
        <f>'Module 2'!$AM496</f>
        <v/>
      </c>
      <c r="Q518" s="555" t="str">
        <f>'Module 2'!$AV496</f>
        <v/>
      </c>
    </row>
    <row r="519" spans="3:17" hidden="1" x14ac:dyDescent="0.25">
      <c r="C519" s="66"/>
      <c r="E519" s="103"/>
      <c r="N519" s="48"/>
      <c r="O519" s="53">
        <f t="shared" ref="O519:O527" si="216">O518+1</f>
        <v>7</v>
      </c>
      <c r="P519" s="555" t="str">
        <f>'Module 2'!$AM497</f>
        <v/>
      </c>
      <c r="Q519" s="555" t="str">
        <f>'Module 2'!$AV497</f>
        <v/>
      </c>
    </row>
    <row r="520" spans="3:17" hidden="1" x14ac:dyDescent="0.25">
      <c r="C520" s="66"/>
      <c r="E520" s="103"/>
      <c r="N520" s="48"/>
      <c r="O520" s="53">
        <f t="shared" si="216"/>
        <v>8</v>
      </c>
      <c r="P520" s="555" t="str">
        <f>'Module 2'!$AM498</f>
        <v/>
      </c>
      <c r="Q520" s="555" t="str">
        <f>'Module 2'!$AV498</f>
        <v/>
      </c>
    </row>
    <row r="521" spans="3:17" hidden="1" x14ac:dyDescent="0.25">
      <c r="C521" s="66"/>
      <c r="E521" s="103"/>
      <c r="N521" s="48"/>
      <c r="O521" s="53">
        <f t="shared" si="216"/>
        <v>9</v>
      </c>
      <c r="P521" s="555" t="str">
        <f>'Module 2'!$AM499</f>
        <v/>
      </c>
      <c r="Q521" s="555" t="str">
        <f>'Module 2'!$AV499</f>
        <v/>
      </c>
    </row>
    <row r="522" spans="3:17" hidden="1" x14ac:dyDescent="0.25">
      <c r="C522" s="66"/>
      <c r="E522" s="103"/>
      <c r="N522" s="48"/>
      <c r="O522" s="53">
        <f t="shared" si="216"/>
        <v>10</v>
      </c>
      <c r="P522" s="555" t="str">
        <f>'Module 2'!$AM500</f>
        <v/>
      </c>
      <c r="Q522" s="555" t="str">
        <f>'Module 2'!$AV500</f>
        <v/>
      </c>
    </row>
    <row r="523" spans="3:17" hidden="1" x14ac:dyDescent="0.25">
      <c r="C523" s="66"/>
      <c r="E523" s="103"/>
      <c r="N523" s="48"/>
      <c r="O523" s="53">
        <f t="shared" si="216"/>
        <v>11</v>
      </c>
      <c r="P523" s="555" t="str">
        <f>'Module 2'!$AM501</f>
        <v/>
      </c>
      <c r="Q523" s="555" t="str">
        <f>'Module 2'!$AV501</f>
        <v/>
      </c>
    </row>
    <row r="524" spans="3:17" hidden="1" x14ac:dyDescent="0.25">
      <c r="C524" s="66"/>
      <c r="E524" s="103"/>
      <c r="N524" s="48"/>
      <c r="O524" s="53">
        <f t="shared" si="216"/>
        <v>12</v>
      </c>
      <c r="P524" s="555" t="str">
        <f>'Module 2'!$AM502</f>
        <v/>
      </c>
      <c r="Q524" s="555" t="str">
        <f>'Module 2'!$AV502</f>
        <v/>
      </c>
    </row>
    <row r="525" spans="3:17" hidden="1" x14ac:dyDescent="0.25">
      <c r="C525" s="66"/>
      <c r="E525" s="103"/>
      <c r="N525" s="48"/>
      <c r="O525" s="53">
        <f t="shared" si="216"/>
        <v>13</v>
      </c>
      <c r="P525" s="555" t="str">
        <f>'Module 2'!$AM503</f>
        <v/>
      </c>
      <c r="Q525" s="555" t="str">
        <f>'Module 2'!$AV503</f>
        <v/>
      </c>
    </row>
    <row r="526" spans="3:17" hidden="1" x14ac:dyDescent="0.25">
      <c r="C526" s="66"/>
      <c r="E526" s="103"/>
      <c r="N526" s="48"/>
      <c r="O526" s="53">
        <f t="shared" si="216"/>
        <v>14</v>
      </c>
      <c r="P526" s="555" t="str">
        <f>'Module 2'!$AM504</f>
        <v/>
      </c>
      <c r="Q526" s="555" t="str">
        <f>'Module 2'!$AV504</f>
        <v/>
      </c>
    </row>
    <row r="527" spans="3:17" hidden="1" x14ac:dyDescent="0.25">
      <c r="C527" s="66"/>
      <c r="E527" s="103"/>
      <c r="N527" s="48"/>
      <c r="O527" s="53">
        <f t="shared" si="216"/>
        <v>15</v>
      </c>
      <c r="P527" s="555" t="str">
        <f>'Module 2'!$AM505</f>
        <v/>
      </c>
      <c r="Q527" s="555" t="str">
        <f>'Module 2'!$AV505</f>
        <v/>
      </c>
    </row>
    <row r="528" spans="3:17" hidden="1" x14ac:dyDescent="0.25">
      <c r="C528" s="66"/>
      <c r="E528" s="103"/>
    </row>
    <row r="529" spans="3:25" hidden="1" x14ac:dyDescent="0.25"/>
    <row r="530" spans="3:25" hidden="1" x14ac:dyDescent="0.25"/>
    <row r="531" spans="3:25" hidden="1" x14ac:dyDescent="0.25"/>
    <row r="532" spans="3:25" hidden="1" x14ac:dyDescent="0.25"/>
    <row r="533" spans="3:25" hidden="1" x14ac:dyDescent="0.25"/>
    <row r="534" spans="3:25" hidden="1" x14ac:dyDescent="0.25"/>
    <row r="535" spans="3:25" hidden="1" x14ac:dyDescent="0.25"/>
    <row r="536" spans="3:25" hidden="1" x14ac:dyDescent="0.25"/>
    <row r="537" spans="3:25" hidden="1" x14ac:dyDescent="0.25"/>
    <row r="538" spans="3:25" hidden="1" x14ac:dyDescent="0.25">
      <c r="C538" s="66"/>
      <c r="D538" s="66"/>
      <c r="E538" s="66"/>
      <c r="F538" s="56"/>
      <c r="G538" s="56"/>
      <c r="H538" s="56"/>
    </row>
    <row r="539" spans="3:25" ht="25.5" hidden="1" customHeight="1" x14ac:dyDescent="0.35">
      <c r="C539" s="789" t="str">
        <f>O539</f>
        <v>Garantie (f) - Mesures visant à prendre en compte les risques d’inversion.</v>
      </c>
      <c r="D539" s="789"/>
      <c r="E539" s="789"/>
      <c r="F539" s="789"/>
      <c r="G539" s="789"/>
      <c r="H539" s="789"/>
      <c r="I539" s="789"/>
      <c r="J539" s="789"/>
      <c r="L539"/>
      <c r="N539" s="86" t="s">
        <v>20</v>
      </c>
      <c r="O539" s="878" t="str">
        <f>CONCATENATE($P$18," - ",$Q$18)</f>
        <v>Garantie (f) - Mesures visant à prendre en compte les risques d’inversion.</v>
      </c>
      <c r="P539" s="878"/>
      <c r="Q539" s="878"/>
      <c r="R539" s="878"/>
      <c r="S539" s="878"/>
      <c r="T539" s="878"/>
      <c r="U539" s="878"/>
      <c r="V539" s="878"/>
      <c r="W539" s="322"/>
      <c r="X539" s="322"/>
      <c r="Y539" s="322"/>
    </row>
    <row r="540" spans="3:25" hidden="1" x14ac:dyDescent="0.25"/>
    <row r="541" spans="3:25" ht="0.95" hidden="1" customHeight="1" x14ac:dyDescent="0.3">
      <c r="C541" s="7"/>
      <c r="D541" s="7"/>
      <c r="E541" s="7"/>
      <c r="F541" s="159"/>
      <c r="G541" s="159"/>
      <c r="H541" s="159"/>
      <c r="I541" s="159"/>
      <c r="J541" s="159"/>
      <c r="N541" s="7"/>
      <c r="O541" s="557" t="str">
        <f>$O$32</f>
        <v>How to use</v>
      </c>
      <c r="P541" s="522"/>
      <c r="Q541" s="522"/>
      <c r="R541" s="522"/>
      <c r="S541" s="522"/>
      <c r="T541" s="522"/>
    </row>
    <row r="542" spans="3:25" ht="0.95" hidden="1" customHeight="1" x14ac:dyDescent="0.3">
      <c r="C542" s="608"/>
      <c r="D542" s="608"/>
      <c r="E542" s="608"/>
      <c r="F542" s="608"/>
      <c r="G542" s="608"/>
      <c r="H542" s="608"/>
      <c r="I542" s="608"/>
      <c r="J542" s="608"/>
      <c r="N542" s="7"/>
      <c r="O542" s="527" t="s">
        <v>86</v>
      </c>
      <c r="P542" s="528"/>
      <c r="Q542" s="528"/>
      <c r="R542" s="528"/>
      <c r="S542" s="528"/>
      <c r="T542" s="528"/>
      <c r="Y542" s="7"/>
    </row>
    <row r="543" spans="3:25" ht="18.75" hidden="1" x14ac:dyDescent="0.3">
      <c r="L543"/>
      <c r="N543" s="7"/>
      <c r="O543" s="529"/>
      <c r="P543" s="528"/>
      <c r="Q543" s="528"/>
      <c r="R543" s="528"/>
      <c r="S543" s="528"/>
      <c r="T543" s="528"/>
      <c r="Y543" s="7"/>
    </row>
    <row r="544" spans="3:25" ht="18.75" hidden="1" x14ac:dyDescent="0.3">
      <c r="C544" s="7" t="str">
        <f>O544</f>
        <v>Questions d'orientation :</v>
      </c>
      <c r="D544" s="7"/>
      <c r="E544" s="7"/>
      <c r="F544" s="160"/>
      <c r="G544" s="160"/>
      <c r="H544" s="160"/>
      <c r="I544" s="160"/>
      <c r="J544" s="160"/>
      <c r="K544" s="160"/>
      <c r="L544" s="57"/>
      <c r="M544" s="12"/>
      <c r="N544" s="7"/>
      <c r="O544" s="557" t="str">
        <f>$O$35</f>
        <v>Questions d'orientation :</v>
      </c>
      <c r="P544" s="528"/>
      <c r="Q544" s="528"/>
      <c r="R544" s="528"/>
      <c r="S544" s="528"/>
      <c r="T544" s="528"/>
      <c r="Y544" s="7"/>
    </row>
    <row r="545" spans="3:25" hidden="1" x14ac:dyDescent="0.25">
      <c r="O545" s="524"/>
      <c r="P545" s="558" t="str">
        <f>$P$36</f>
        <v>ID</v>
      </c>
      <c r="Q545" s="558" t="str">
        <f>$Q$36</f>
        <v>G. QUESTIONS</v>
      </c>
      <c r="R545" s="558" t="str">
        <f>$R$36</f>
        <v>NOTES</v>
      </c>
      <c r="S545" s="558" t="str">
        <f>$S$36</f>
        <v>IF, AUTO Q</v>
      </c>
      <c r="T545" s="558" t="str">
        <f>$T$36</f>
        <v>IF, AUTO NOTES</v>
      </c>
      <c r="U545" s="558" t="str">
        <f>$U$36</f>
        <v>AUTO TEXT</v>
      </c>
      <c r="V545" s="558" t="str">
        <f>$V$36</f>
        <v>SORTED TEXT</v>
      </c>
    </row>
    <row r="546" spans="3:25" ht="19.5" hidden="1" thickBot="1" x14ac:dyDescent="0.3">
      <c r="C546" s="207"/>
      <c r="D546" s="207"/>
      <c r="E546" s="207"/>
      <c r="F546" s="207"/>
      <c r="G546" s="207"/>
      <c r="H546" s="835" t="str">
        <f>$H$37</f>
        <v>Remarques (le cas échéant)</v>
      </c>
      <c r="I546" s="835"/>
      <c r="J546" s="836"/>
      <c r="K546" s="26"/>
      <c r="L546" s="26"/>
      <c r="N546" s="87" t="s">
        <v>20</v>
      </c>
      <c r="O546" s="524"/>
      <c r="P546" s="569">
        <v>0</v>
      </c>
      <c r="Q546" s="533" t="s">
        <v>20</v>
      </c>
      <c r="R546" s="533" t="s">
        <v>20</v>
      </c>
      <c r="S546" s="533" t="s">
        <v>20</v>
      </c>
      <c r="T546" s="533" t="s">
        <v>20</v>
      </c>
      <c r="U546" s="533" t="s">
        <v>20</v>
      </c>
      <c r="V546" s="570" t="str">
        <f t="array" ref="V546">IFERROR((IF(ROWS(V$546:V546)&gt;COUNTA(U:U),"",INDEX(U:U,SMALL(IF(U$546:U$556&lt;&gt;"",ROW(U$546:U$556)),ROWS(V$546:V546))))),"")</f>
        <v/>
      </c>
      <c r="W546" s="36" t="s">
        <v>20</v>
      </c>
    </row>
    <row r="547" spans="3:25" ht="30" hidden="1" customHeight="1" x14ac:dyDescent="0.25">
      <c r="C547" s="820" t="str">
        <f>O547</f>
        <v>1.       Des politiques, lois, réglementations ou d'autres mesures sont-elles en place (ou prévues) pour :</v>
      </c>
      <c r="D547" s="820"/>
      <c r="E547" s="820"/>
      <c r="F547" s="820"/>
      <c r="G547" s="821"/>
      <c r="H547" s="809"/>
      <c r="I547" s="809"/>
      <c r="J547" s="810"/>
      <c r="K547" s="26"/>
      <c r="L547" s="26"/>
      <c r="N547" s="87" t="s">
        <v>20</v>
      </c>
      <c r="O547" s="387" t="s">
        <v>508</v>
      </c>
      <c r="P547" s="569">
        <v>1</v>
      </c>
      <c r="Q547" s="535" t="str">
        <f t="shared" ref="Q547:Q556" si="217">O547</f>
        <v>1.       Des politiques, lois, réglementations ou d'autres mesures sont-elles en place (ou prévues) pour :</v>
      </c>
      <c r="R547" s="535" t="str">
        <f t="shared" ref="R547:R556" si="218">IF(H547=0,"",H547)</f>
        <v/>
      </c>
      <c r="S547" s="537" t="str">
        <f>IF(((COUNTIF(H548:H554,"*"))&gt;0),Q547,"")</f>
        <v/>
      </c>
      <c r="T547" s="535" t="str">
        <f>IF(S547="*","",R547)</f>
        <v/>
      </c>
      <c r="U547" s="538" t="str">
        <f>IF(S547="","",(S547))</f>
        <v/>
      </c>
      <c r="V547" s="570" t="str">
        <f t="array" ref="V547">IFERROR((IF(ROWS(V$546:V547)&gt;COUNTA(U:U),"",INDEX(U:U,SMALL(IF(U$546:U$556&lt;&gt;"",ROW(U$546:U$556)),ROWS(V$546:V547))))),"")</f>
        <v/>
      </c>
      <c r="W547" s="36" t="s">
        <v>20</v>
      </c>
    </row>
    <row r="548" spans="3:25" ht="30" hidden="1" customHeight="1" x14ac:dyDescent="0.25">
      <c r="C548" s="823" t="str">
        <f t="shared" ref="C548:C556" si="219">O548</f>
        <v>1.1.    Améliorer les informations sur l'ampleur, la distribution et les tendances actuelles des stocks de carbone ?</v>
      </c>
      <c r="D548" s="823"/>
      <c r="E548" s="823"/>
      <c r="F548" s="823"/>
      <c r="G548" s="823"/>
      <c r="H548" s="811"/>
      <c r="I548" s="812"/>
      <c r="J548" s="813"/>
      <c r="K548" s="26"/>
      <c r="L548" s="26"/>
      <c r="N548" s="87"/>
      <c r="O548" s="387" t="s">
        <v>593</v>
      </c>
      <c r="P548" s="569">
        <v>2</v>
      </c>
      <c r="Q548" s="535" t="str">
        <f t="shared" si="217"/>
        <v>1.1.    Améliorer les informations sur l'ampleur, la distribution et les tendances actuelles des stocks de carbone ?</v>
      </c>
      <c r="R548" s="535" t="str">
        <f t="shared" si="218"/>
        <v/>
      </c>
      <c r="S548" s="536" t="str">
        <f t="shared" ref="S548:S556" si="220">IF(H548=0,"",Q548)</f>
        <v/>
      </c>
      <c r="T548" s="535" t="str">
        <f t="shared" ref="T548:T556" si="221">IF(S548="*","",R548)</f>
        <v/>
      </c>
      <c r="U548" s="533" t="str">
        <f t="shared" ref="U548:U556" si="222">IF(S548="","",(S548&amp;" - NOTES:  "&amp;T548))</f>
        <v/>
      </c>
      <c r="V548" s="570" t="str">
        <f t="array" ref="V548">IFERROR((IF(ROWS(V$546:V548)&gt;COUNTA(U:U),"",INDEX(U:U,SMALL(IF(U$546:U$556&lt;&gt;"",ROW(U$546:U$556)),ROWS(V$546:V548))))),"")</f>
        <v/>
      </c>
      <c r="W548" s="36" t="s">
        <v>20</v>
      </c>
    </row>
    <row r="549" spans="3:25" ht="30" hidden="1" customHeight="1" x14ac:dyDescent="0.25">
      <c r="C549" s="823" t="str">
        <f t="shared" si="219"/>
        <v>1.2.    Identifier les facteurs potentiels du changement d'affectation des terres et de la dégradation des forêts à l'avenir ?</v>
      </c>
      <c r="D549" s="823"/>
      <c r="E549" s="823"/>
      <c r="F549" s="823"/>
      <c r="G549" s="823"/>
      <c r="H549" s="811"/>
      <c r="I549" s="812"/>
      <c r="J549" s="813"/>
      <c r="K549" s="26"/>
      <c r="L549" s="26"/>
      <c r="N549" s="87"/>
      <c r="O549" s="387" t="s">
        <v>594</v>
      </c>
      <c r="P549" s="569">
        <v>3</v>
      </c>
      <c r="Q549" s="535" t="str">
        <f t="shared" si="217"/>
        <v>1.2.    Identifier les facteurs potentiels du changement d'affectation des terres et de la dégradation des forêts à l'avenir ?</v>
      </c>
      <c r="R549" s="535" t="str">
        <f t="shared" si="218"/>
        <v/>
      </c>
      <c r="S549" s="536" t="str">
        <f t="shared" si="220"/>
        <v/>
      </c>
      <c r="T549" s="535" t="str">
        <f t="shared" si="221"/>
        <v/>
      </c>
      <c r="U549" s="533" t="str">
        <f t="shared" si="222"/>
        <v/>
      </c>
      <c r="V549" s="570" t="str">
        <f t="array" ref="V549">IFERROR((IF(ROWS(V$546:V549)&gt;COUNTA(U:U),"",INDEX(U:U,SMALL(IF(U$546:U$556&lt;&gt;"",ROW(U$546:U$556)),ROWS(V$546:V549))))),"")</f>
        <v/>
      </c>
      <c r="W549" s="36" t="s">
        <v>20</v>
      </c>
    </row>
    <row r="550" spans="3:25" ht="30" hidden="1" customHeight="1" x14ac:dyDescent="0.25">
      <c r="C550" s="823" t="str">
        <f t="shared" si="219"/>
        <v>1.3.    Utiliser des concessions pour autoriser ou dissuader différentes activités forestières ?</v>
      </c>
      <c r="D550" s="823"/>
      <c r="E550" s="823"/>
      <c r="F550" s="823"/>
      <c r="G550" s="823"/>
      <c r="H550" s="811"/>
      <c r="I550" s="812"/>
      <c r="J550" s="813"/>
      <c r="K550" s="26"/>
      <c r="L550" s="26"/>
      <c r="N550" s="87"/>
      <c r="O550" s="387" t="s">
        <v>595</v>
      </c>
      <c r="P550" s="569">
        <v>4</v>
      </c>
      <c r="Q550" s="535" t="str">
        <f t="shared" si="217"/>
        <v>1.3.    Utiliser des concessions pour autoriser ou dissuader différentes activités forestières ?</v>
      </c>
      <c r="R550" s="535" t="str">
        <f t="shared" si="218"/>
        <v/>
      </c>
      <c r="S550" s="536" t="str">
        <f t="shared" si="220"/>
        <v/>
      </c>
      <c r="T550" s="535" t="str">
        <f t="shared" si="221"/>
        <v/>
      </c>
      <c r="U550" s="533" t="str">
        <f t="shared" si="222"/>
        <v/>
      </c>
      <c r="V550" s="570" t="str">
        <f t="array" ref="V550">IFERROR((IF(ROWS(V$546:V550)&gt;COUNTA(U:U),"",INDEX(U:U,SMALL(IF(U$546:U$556&lt;&gt;"",ROW(U$546:U$556)),ROWS(V$546:V550))))),"")</f>
        <v/>
      </c>
      <c r="W550" s="36" t="s">
        <v>20</v>
      </c>
    </row>
    <row r="551" spans="3:25" ht="60" hidden="1" customHeight="1" x14ac:dyDescent="0.25">
      <c r="C551" s="823" t="str">
        <f t="shared" si="219"/>
        <v>1.4.    Limiter les impacts potentiels du changement climatique et / ou l'évolution démographique sur les forêts et les services écosystémiques (plans PANA, NAMA, plans agricoles, forestiers et autres planifications sectorielles) ?</v>
      </c>
      <c r="D551" s="823"/>
      <c r="E551" s="823"/>
      <c r="F551" s="823"/>
      <c r="G551" s="823"/>
      <c r="H551" s="811"/>
      <c r="I551" s="812"/>
      <c r="J551" s="813"/>
      <c r="K551" s="26"/>
      <c r="L551" s="26"/>
      <c r="N551" s="87"/>
      <c r="O551" s="387" t="s">
        <v>596</v>
      </c>
      <c r="P551" s="569">
        <v>5</v>
      </c>
      <c r="Q551" s="535" t="str">
        <f t="shared" si="217"/>
        <v>1.4.    Limiter les impacts potentiels du changement climatique et / ou l'évolution démographique sur les forêts et les services écosystémiques (plans PANA, NAMA, plans agricoles, forestiers et autres planifications sectorielles) ?</v>
      </c>
      <c r="R551" s="535" t="str">
        <f t="shared" si="218"/>
        <v/>
      </c>
      <c r="S551" s="536" t="str">
        <f t="shared" si="220"/>
        <v/>
      </c>
      <c r="T551" s="535" t="str">
        <f t="shared" si="221"/>
        <v/>
      </c>
      <c r="U551" s="533" t="str">
        <f t="shared" si="222"/>
        <v/>
      </c>
      <c r="V551" s="570" t="str">
        <f t="array" ref="V551">IFERROR((IF(ROWS(V$546:V551)&gt;COUNTA(U:U),"",INDEX(U:U,SMALL(IF(U$546:U$556&lt;&gt;"",ROW(U$546:U$556)),ROWS(V$546:V551))))),"")</f>
        <v/>
      </c>
      <c r="W551" s="36" t="s">
        <v>20</v>
      </c>
    </row>
    <row r="552" spans="3:25" ht="30" hidden="1" customHeight="1" x14ac:dyDescent="0.25">
      <c r="C552" s="823" t="str">
        <f t="shared" si="219"/>
        <v>1.5.    Intégrer la planification REDD+ à d'autres procédures de planification ?</v>
      </c>
      <c r="D552" s="823"/>
      <c r="E552" s="823"/>
      <c r="F552" s="823"/>
      <c r="G552" s="823"/>
      <c r="H552" s="811"/>
      <c r="I552" s="812"/>
      <c r="J552" s="813"/>
      <c r="K552" s="26"/>
      <c r="L552" s="26"/>
      <c r="N552" s="87"/>
      <c r="O552" s="387" t="s">
        <v>597</v>
      </c>
      <c r="P552" s="569">
        <v>6</v>
      </c>
      <c r="Q552" s="535" t="str">
        <f t="shared" si="217"/>
        <v>1.5.    Intégrer la planification REDD+ à d'autres procédures de planification ?</v>
      </c>
      <c r="R552" s="535" t="str">
        <f t="shared" si="218"/>
        <v/>
      </c>
      <c r="S552" s="536" t="str">
        <f t="shared" si="220"/>
        <v/>
      </c>
      <c r="T552" s="535" t="str">
        <f t="shared" si="221"/>
        <v/>
      </c>
      <c r="U552" s="533" t="str">
        <f t="shared" si="222"/>
        <v/>
      </c>
      <c r="V552" s="570" t="str">
        <f t="array" ref="V552">IFERROR((IF(ROWS(V$546:V552)&gt;COUNTA(U:U),"",INDEX(U:U,SMALL(IF(U$546:U$556&lt;&gt;"",ROW(U$546:U$556)),ROWS(V$546:V552))))),"")</f>
        <v/>
      </c>
      <c r="W552" s="36" t="s">
        <v>20</v>
      </c>
    </row>
    <row r="553" spans="3:25" ht="30" hidden="1" customHeight="1" x14ac:dyDescent="0.25">
      <c r="C553" s="823" t="str">
        <f t="shared" si="219"/>
        <v>1.6.    Identifier et / ou répondre à de nouvelles informations sur les risques d'inversion des accomplissements de la REDD+ ?</v>
      </c>
      <c r="D553" s="823"/>
      <c r="E553" s="823"/>
      <c r="F553" s="823"/>
      <c r="G553" s="823"/>
      <c r="H553" s="811"/>
      <c r="I553" s="812"/>
      <c r="J553" s="813"/>
      <c r="K553" s="26"/>
      <c r="L553" s="26"/>
      <c r="N553" s="87"/>
      <c r="O553" s="387" t="s">
        <v>598</v>
      </c>
      <c r="P553" s="569">
        <v>7</v>
      </c>
      <c r="Q553" s="535" t="str">
        <f t="shared" si="217"/>
        <v>1.6.    Identifier et / ou répondre à de nouvelles informations sur les risques d'inversion des accomplissements de la REDD+ ?</v>
      </c>
      <c r="R553" s="535" t="str">
        <f t="shared" si="218"/>
        <v/>
      </c>
      <c r="S553" s="536" t="str">
        <f t="shared" si="220"/>
        <v/>
      </c>
      <c r="T553" s="535" t="str">
        <f t="shared" si="221"/>
        <v/>
      </c>
      <c r="U553" s="533" t="str">
        <f t="shared" si="222"/>
        <v/>
      </c>
      <c r="V553" s="570" t="str">
        <f t="array" ref="V553">IFERROR((IF(ROWS(V$546:V553)&gt;COUNTA(U:U),"",INDEX(U:U,SMALL(IF(U$546:U$556&lt;&gt;"",ROW(U$546:U$556)),ROWS(V$546:V553))))),"")</f>
        <v/>
      </c>
      <c r="W553" s="36" t="s">
        <v>20</v>
      </c>
    </row>
    <row r="554" spans="3:25" ht="45" hidden="1" customHeight="1" thickBot="1" x14ac:dyDescent="0.3">
      <c r="C554" s="829" t="str">
        <f t="shared" si="219"/>
        <v>1.7.    Permettre de contrôler les inversions des accomplissements de la REDD+, tel que par le biais du Système National de Suivi des forêts (SNSF) ?</v>
      </c>
      <c r="D554" s="830"/>
      <c r="E554" s="830"/>
      <c r="F554" s="830"/>
      <c r="G554" s="831"/>
      <c r="H554" s="814"/>
      <c r="I554" s="815"/>
      <c r="J554" s="816"/>
      <c r="K554" s="26"/>
      <c r="L554" s="26"/>
      <c r="N554" s="87"/>
      <c r="O554" s="387" t="s">
        <v>599</v>
      </c>
      <c r="P554" s="569">
        <v>8</v>
      </c>
      <c r="Q554" s="535" t="str">
        <f t="shared" si="217"/>
        <v>1.7.    Permettre de contrôler les inversions des accomplissements de la REDD+, tel que par le biais du Système National de Suivi des forêts (SNSF) ?</v>
      </c>
      <c r="R554" s="535" t="str">
        <f t="shared" si="218"/>
        <v/>
      </c>
      <c r="S554" s="536" t="str">
        <f t="shared" si="220"/>
        <v/>
      </c>
      <c r="T554" s="535" t="str">
        <f t="shared" si="221"/>
        <v/>
      </c>
      <c r="U554" s="533" t="str">
        <f t="shared" si="222"/>
        <v/>
      </c>
      <c r="V554" s="570" t="str">
        <f t="array" ref="V554">IFERROR((IF(ROWS(V$546:V554)&gt;COUNTA(U:U),"",INDEX(U:U,SMALL(IF(U$546:U$556&lt;&gt;"",ROW(U$546:U$556)),ROWS(V$546:V554))))),"")</f>
        <v/>
      </c>
      <c r="W554" s="36" t="s">
        <v>20</v>
      </c>
    </row>
    <row r="555" spans="3:25" ht="30" hidden="1" customHeight="1" thickBot="1" x14ac:dyDescent="0.3">
      <c r="C555" s="822" t="str">
        <f t="shared" si="219"/>
        <v>2.       Quel est le degré d'accessibilité, de prévisibilité et d'équité de chacune de ces politiques ?</v>
      </c>
      <c r="D555" s="822"/>
      <c r="E555" s="822"/>
      <c r="F555" s="822"/>
      <c r="G555" s="822"/>
      <c r="H555" s="817"/>
      <c r="I555" s="818"/>
      <c r="J555" s="819"/>
      <c r="K555" s="26"/>
      <c r="L555" s="26"/>
      <c r="N555" s="87"/>
      <c r="O555" s="387" t="s">
        <v>600</v>
      </c>
      <c r="P555" s="569">
        <v>9</v>
      </c>
      <c r="Q555" s="535" t="str">
        <f t="shared" si="217"/>
        <v>2.       Quel est le degré d'accessibilité, de prévisibilité et d'équité de chacune de ces politiques ?</v>
      </c>
      <c r="R555" s="535" t="str">
        <f t="shared" si="218"/>
        <v/>
      </c>
      <c r="S555" s="536" t="str">
        <f t="shared" si="220"/>
        <v/>
      </c>
      <c r="T555" s="535" t="str">
        <f t="shared" si="221"/>
        <v/>
      </c>
      <c r="U555" s="533" t="str">
        <f t="shared" si="222"/>
        <v/>
      </c>
      <c r="V555" s="570" t="str">
        <f t="array" ref="V555">IFERROR((IF(ROWS(V$546:V555)&gt;COUNTA(U:U),"",INDEX(U:U,SMALL(IF(U$546:U$556&lt;&gt;"",ROW(U$546:U$556)),ROWS(V$546:V555))))),"")</f>
        <v/>
      </c>
      <c r="W555" s="36" t="s">
        <v>20</v>
      </c>
    </row>
    <row r="556" spans="3:25" ht="30" hidden="1" customHeight="1" thickBot="1" x14ac:dyDescent="0.3">
      <c r="C556" s="822" t="str">
        <f t="shared" si="219"/>
        <v>3.       Des plans sont-ils en place pour contrôler leur mise en application efficace ?</v>
      </c>
      <c r="D556" s="822"/>
      <c r="E556" s="822"/>
      <c r="F556" s="822"/>
      <c r="G556" s="822"/>
      <c r="H556" s="817"/>
      <c r="I556" s="818"/>
      <c r="J556" s="819"/>
      <c r="K556" s="26"/>
      <c r="L556" s="26"/>
      <c r="N556" s="87"/>
      <c r="O556" s="387" t="s">
        <v>601</v>
      </c>
      <c r="P556" s="569">
        <v>10</v>
      </c>
      <c r="Q556" s="535" t="str">
        <f t="shared" si="217"/>
        <v>3.       Des plans sont-ils en place pour contrôler leur mise en application efficace ?</v>
      </c>
      <c r="R556" s="535" t="str">
        <f t="shared" si="218"/>
        <v/>
      </c>
      <c r="S556" s="536" t="str">
        <f t="shared" si="220"/>
        <v/>
      </c>
      <c r="T556" s="535" t="str">
        <f t="shared" si="221"/>
        <v/>
      </c>
      <c r="U556" s="533" t="str">
        <f t="shared" si="222"/>
        <v/>
      </c>
      <c r="V556" s="570" t="str">
        <f t="array" ref="V556">IFERROR((IF(ROWS(V$546:V556)&gt;COUNTA(U:U),"",INDEX(U:U,SMALL(IF(U$546:U$556&lt;&gt;"",ROW(U$546:U$556)),ROWS(V$546:V556))))),"")</f>
        <v/>
      </c>
      <c r="W556" s="36" t="s">
        <v>20</v>
      </c>
    </row>
    <row r="557" spans="3:25" ht="39.950000000000003" hidden="1" customHeight="1" x14ac:dyDescent="0.25">
      <c r="C557" s="295"/>
      <c r="D557" s="240"/>
      <c r="E557" s="240"/>
      <c r="F557" s="240"/>
      <c r="G557" s="240"/>
      <c r="H557" s="240"/>
      <c r="I557" s="240"/>
      <c r="J557" s="240"/>
      <c r="K557" s="240"/>
      <c r="L557" s="240"/>
      <c r="O557" s="559" t="str">
        <f>$O$58</f>
        <v>Cliquez sur l'icône « - » de gauche pour réduire la vue.</v>
      </c>
      <c r="T557" s="560"/>
    </row>
    <row r="558" spans="3:25" ht="15" hidden="1" customHeight="1" x14ac:dyDescent="0.25">
      <c r="C558" s="294"/>
      <c r="D558" s="130"/>
      <c r="E558" s="130"/>
      <c r="F558" s="130"/>
      <c r="G558" s="130"/>
      <c r="H558" s="130"/>
      <c r="I558" s="130"/>
      <c r="J558" s="130"/>
      <c r="K558" s="130"/>
      <c r="L558" s="130"/>
      <c r="O558" s="559" t="str">
        <f>$O$59</f>
        <v>Cliquez sur l'icône « + » de gauche pour agrandir la vue et répondre aux questions d'orientation.</v>
      </c>
    </row>
    <row r="559" spans="3:25" hidden="1" x14ac:dyDescent="0.25">
      <c r="C559" s="64"/>
      <c r="D559" s="64"/>
      <c r="E559" s="64"/>
      <c r="F559" s="64"/>
      <c r="G559" s="64"/>
      <c r="H559" s="64"/>
      <c r="I559" s="64"/>
      <c r="J559" s="64"/>
      <c r="K559" s="64"/>
      <c r="L559" s="64"/>
    </row>
    <row r="560" spans="3:25" hidden="1" x14ac:dyDescent="0.25">
      <c r="C560" s="159"/>
      <c r="D560" s="159"/>
      <c r="E560" s="159"/>
      <c r="F560" s="160"/>
      <c r="G560" s="160"/>
      <c r="H560" s="160"/>
      <c r="I560" s="160"/>
      <c r="J560" s="160"/>
      <c r="K560" s="160"/>
      <c r="L560" s="57"/>
      <c r="O560" s="470"/>
      <c r="P560" s="522"/>
      <c r="Q560" s="539"/>
      <c r="R560" s="539"/>
      <c r="S560" s="539"/>
      <c r="T560" s="539"/>
      <c r="U560" s="539"/>
      <c r="V560" s="539"/>
      <c r="W560" s="309"/>
      <c r="X560" s="325"/>
      <c r="Y560" s="34"/>
    </row>
    <row r="561" spans="3:25" ht="15.75" hidden="1" x14ac:dyDescent="0.25">
      <c r="C561" s="791" t="str">
        <f>O561</f>
        <v>Tableau 3 :Politiques, lois ou règlementations (PLR) pertinentes pour la Garantie (f) - Gestion des risques d'inversion.</v>
      </c>
      <c r="D561" s="791"/>
      <c r="E561" s="791"/>
      <c r="F561" s="791"/>
      <c r="G561" s="791"/>
      <c r="H561" s="791"/>
      <c r="I561" s="791"/>
      <c r="J561" s="791"/>
      <c r="O561" s="540" t="str">
        <f>CONCATENATE($O$26,$P$26,$S$18)</f>
        <v>Tableau 3 :Politiques, lois ou règlementations (PLR) pertinentes pour la Garantie (f) - Gestion des risques d'inversion.</v>
      </c>
      <c r="P561" s="541"/>
      <c r="Y561" s="34"/>
    </row>
    <row r="562" spans="3:25" hidden="1" x14ac:dyDescent="0.25">
      <c r="L562"/>
    </row>
    <row r="563" spans="3:25" ht="72.75" hidden="1" customHeight="1" x14ac:dyDescent="0.25">
      <c r="O563" s="340">
        <v>0</v>
      </c>
    </row>
    <row r="564" spans="3:25" hidden="1" x14ac:dyDescent="0.25"/>
    <row r="565" spans="3:25" ht="0.95" hidden="1" customHeight="1" x14ac:dyDescent="0.25">
      <c r="C565" s="145"/>
      <c r="D565" s="146" t="str">
        <f>P565</f>
        <v>Description</v>
      </c>
      <c r="E565" s="792" t="str">
        <f>R565</f>
        <v>PLR pertinentes pour le bénéfice</v>
      </c>
      <c r="F565" s="792"/>
      <c r="G565" s="161" t="str">
        <f t="shared" ref="G565:I566" si="223">S565</f>
        <v>Comment le bénéfice est-il couvert par ces PLR ?</v>
      </c>
      <c r="H565" s="161" t="str">
        <f t="shared" si="223"/>
        <v>Ces PLR sont-elles mises en œuvre de manière efficace ?</v>
      </c>
      <c r="I565" s="161" t="str">
        <f t="shared" si="223"/>
        <v>PLR conflictuelles ?</v>
      </c>
      <c r="J565" s="161" t="str">
        <f>V565</f>
        <v>Lacunes identifiées</v>
      </c>
      <c r="O565" s="561"/>
      <c r="P565" s="562" t="str">
        <f>P$66</f>
        <v>Description</v>
      </c>
      <c r="Q565" s="562" t="str">
        <f t="shared" ref="Q565:U565" si="224">Q$66</f>
        <v>Qté.</v>
      </c>
      <c r="R565" s="562" t="str">
        <f t="shared" si="224"/>
        <v>PLR pertinentes pour le bénéfice</v>
      </c>
      <c r="S565" s="562" t="str">
        <f t="shared" si="224"/>
        <v>Comment le bénéfice est-il couvert par ces PLR ?</v>
      </c>
      <c r="T565" s="562" t="str">
        <f t="shared" si="224"/>
        <v>Ces PLR sont-elles mises en œuvre de manière efficace ?</v>
      </c>
      <c r="U565" s="562" t="str">
        <f t="shared" si="224"/>
        <v>PLR conflictuelles ?</v>
      </c>
      <c r="V565" s="562" t="str">
        <f>V$66</f>
        <v>Lacunes identifiées</v>
      </c>
    </row>
    <row r="566" spans="3:25" ht="0.95" hidden="1" customHeight="1" x14ac:dyDescent="0.25">
      <c r="C566" s="147" t="str">
        <f>O566</f>
        <v>EXEMPLE</v>
      </c>
      <c r="D566" s="147" t="str">
        <f>P566</f>
        <v/>
      </c>
      <c r="E566" s="147" t="str">
        <f>Q566</f>
        <v/>
      </c>
      <c r="F566" s="147" t="str">
        <f>R566</f>
        <v/>
      </c>
      <c r="G566" s="147" t="str">
        <f t="shared" si="223"/>
        <v/>
      </c>
      <c r="H566" s="147" t="str">
        <f t="shared" si="223"/>
        <v/>
      </c>
      <c r="I566" s="147" t="str">
        <f t="shared" si="223"/>
        <v/>
      </c>
      <c r="J566" s="147" t="str">
        <f>V566</f>
        <v/>
      </c>
      <c r="O566" s="563" t="str">
        <f>$O$67</f>
        <v>EXEMPLE</v>
      </c>
      <c r="P566" s="564" t="s">
        <v>20</v>
      </c>
      <c r="Q566" s="564" t="s">
        <v>20</v>
      </c>
      <c r="R566" s="564" t="s">
        <v>20</v>
      </c>
      <c r="S566" s="564" t="s">
        <v>20</v>
      </c>
      <c r="T566" s="564" t="s">
        <v>20</v>
      </c>
      <c r="U566" s="564" t="s">
        <v>20</v>
      </c>
      <c r="V566" s="564" t="s">
        <v>20</v>
      </c>
    </row>
    <row r="567" spans="3:25" ht="0.95" hidden="1" customHeight="1" x14ac:dyDescent="0.25">
      <c r="C567" s="143" t="str">
        <f>O567</f>
        <v>Bénéfices</v>
      </c>
      <c r="D567" s="99">
        <f t="shared" ref="D567:D572" si="225">$R591</f>
        <v>0</v>
      </c>
      <c r="E567" s="210"/>
      <c r="F567" s="211"/>
      <c r="G567" s="211"/>
      <c r="H567" s="211"/>
      <c r="I567" s="211"/>
      <c r="J567" s="211"/>
      <c r="O567" s="565" t="str">
        <f>$O$68</f>
        <v>Bénéfices</v>
      </c>
      <c r="P567" s="547" t="str">
        <f t="shared" ref="P567:P572" si="226">IF(D567=0,"",D567)</f>
        <v/>
      </c>
      <c r="Q567" s="547" t="str">
        <f t="shared" ref="Q567:Q572" si="227">IF(E567=0,"",E567)</f>
        <v/>
      </c>
      <c r="R567" s="547" t="str">
        <f t="shared" ref="R567:R572" si="228">IF(F567=0,"",F567)</f>
        <v/>
      </c>
      <c r="S567" s="547" t="str">
        <f t="shared" ref="S567:S572" si="229">IF(G567=0,"",G567)</f>
        <v/>
      </c>
      <c r="T567" s="547" t="str">
        <f t="shared" ref="T567:T572" si="230">IF(H567=0,"",H567)</f>
        <v/>
      </c>
      <c r="U567" s="547" t="str">
        <f t="shared" ref="U567:U572" si="231">IF(I567=0,"",I567)</f>
        <v/>
      </c>
      <c r="V567" s="547" t="str">
        <f t="shared" ref="V567:V572" si="232">IF(J567=0,"",J567)</f>
        <v/>
      </c>
    </row>
    <row r="568" spans="3:25" ht="0.95" hidden="1" customHeight="1" x14ac:dyDescent="0.25">
      <c r="C568" s="142"/>
      <c r="D568" s="99">
        <f t="shared" si="225"/>
        <v>0</v>
      </c>
      <c r="E568" s="210"/>
      <c r="F568" s="211"/>
      <c r="G568" s="211"/>
      <c r="H568" s="211"/>
      <c r="I568" s="211"/>
      <c r="J568" s="211"/>
      <c r="O568" s="566"/>
      <c r="P568" s="547" t="str">
        <f t="shared" si="226"/>
        <v/>
      </c>
      <c r="Q568" s="547" t="str">
        <f t="shared" si="227"/>
        <v/>
      </c>
      <c r="R568" s="547" t="str">
        <f t="shared" si="228"/>
        <v/>
      </c>
      <c r="S568" s="547" t="str">
        <f t="shared" si="229"/>
        <v/>
      </c>
      <c r="T568" s="547" t="str">
        <f t="shared" si="230"/>
        <v/>
      </c>
      <c r="U568" s="547" t="str">
        <f t="shared" si="231"/>
        <v/>
      </c>
      <c r="V568" s="547" t="str">
        <f t="shared" si="232"/>
        <v/>
      </c>
    </row>
    <row r="569" spans="3:25" ht="0.95" hidden="1" customHeight="1" x14ac:dyDescent="0.25">
      <c r="C569" s="142"/>
      <c r="D569" s="99">
        <f t="shared" si="225"/>
        <v>0</v>
      </c>
      <c r="E569" s="210"/>
      <c r="F569" s="211"/>
      <c r="G569" s="211"/>
      <c r="H569" s="211"/>
      <c r="I569" s="211"/>
      <c r="J569" s="211"/>
      <c r="O569" s="566"/>
      <c r="P569" s="547" t="str">
        <f t="shared" si="226"/>
        <v/>
      </c>
      <c r="Q569" s="547" t="str">
        <f t="shared" si="227"/>
        <v/>
      </c>
      <c r="R569" s="547" t="str">
        <f t="shared" si="228"/>
        <v/>
      </c>
      <c r="S569" s="547" t="str">
        <f t="shared" si="229"/>
        <v/>
      </c>
      <c r="T569" s="547" t="str">
        <f t="shared" si="230"/>
        <v/>
      </c>
      <c r="U569" s="547" t="str">
        <f t="shared" si="231"/>
        <v/>
      </c>
      <c r="V569" s="547" t="str">
        <f t="shared" si="232"/>
        <v/>
      </c>
    </row>
    <row r="570" spans="3:25" ht="0.95" hidden="1" customHeight="1" x14ac:dyDescent="0.25">
      <c r="C570" s="142"/>
      <c r="D570" s="99">
        <f t="shared" si="225"/>
        <v>0</v>
      </c>
      <c r="E570" s="210"/>
      <c r="F570" s="211"/>
      <c r="G570" s="211"/>
      <c r="H570" s="211"/>
      <c r="I570" s="211"/>
      <c r="J570" s="211"/>
      <c r="O570" s="566"/>
      <c r="P570" s="547" t="str">
        <f t="shared" si="226"/>
        <v/>
      </c>
      <c r="Q570" s="547" t="str">
        <f t="shared" si="227"/>
        <v/>
      </c>
      <c r="R570" s="547" t="str">
        <f t="shared" si="228"/>
        <v/>
      </c>
      <c r="S570" s="547" t="str">
        <f t="shared" si="229"/>
        <v/>
      </c>
      <c r="T570" s="547" t="str">
        <f t="shared" si="230"/>
        <v/>
      </c>
      <c r="U570" s="547" t="str">
        <f t="shared" si="231"/>
        <v/>
      </c>
      <c r="V570" s="547" t="str">
        <f t="shared" si="232"/>
        <v/>
      </c>
    </row>
    <row r="571" spans="3:25" ht="0.95" hidden="1" customHeight="1" x14ac:dyDescent="0.25">
      <c r="C571" s="142"/>
      <c r="D571" s="99">
        <f t="shared" si="225"/>
        <v>0</v>
      </c>
      <c r="E571" s="210"/>
      <c r="F571" s="211"/>
      <c r="G571" s="211"/>
      <c r="H571" s="211"/>
      <c r="I571" s="211"/>
      <c r="J571" s="211"/>
      <c r="O571" s="566"/>
      <c r="P571" s="547" t="str">
        <f t="shared" si="226"/>
        <v/>
      </c>
      <c r="Q571" s="547" t="str">
        <f t="shared" si="227"/>
        <v/>
      </c>
      <c r="R571" s="547" t="str">
        <f t="shared" si="228"/>
        <v/>
      </c>
      <c r="S571" s="547" t="str">
        <f t="shared" si="229"/>
        <v/>
      </c>
      <c r="T571" s="547" t="str">
        <f t="shared" si="230"/>
        <v/>
      </c>
      <c r="U571" s="547" t="str">
        <f t="shared" si="231"/>
        <v/>
      </c>
      <c r="V571" s="547" t="str">
        <f t="shared" si="232"/>
        <v/>
      </c>
    </row>
    <row r="572" spans="3:25" ht="0.95" hidden="1" customHeight="1" x14ac:dyDescent="0.25">
      <c r="C572" s="144"/>
      <c r="D572" s="99">
        <f t="shared" si="225"/>
        <v>0</v>
      </c>
      <c r="E572" s="212"/>
      <c r="F572" s="211"/>
      <c r="G572" s="211"/>
      <c r="H572" s="211"/>
      <c r="I572" s="211"/>
      <c r="J572" s="211"/>
      <c r="O572" s="567"/>
      <c r="P572" s="547" t="str">
        <f t="shared" si="226"/>
        <v/>
      </c>
      <c r="Q572" s="547" t="str">
        <f t="shared" si="227"/>
        <v/>
      </c>
      <c r="R572" s="547" t="str">
        <f t="shared" si="228"/>
        <v/>
      </c>
      <c r="S572" s="547" t="str">
        <f t="shared" si="229"/>
        <v/>
      </c>
      <c r="T572" s="547" t="str">
        <f t="shared" si="230"/>
        <v/>
      </c>
      <c r="U572" s="547" t="str">
        <f t="shared" si="231"/>
        <v/>
      </c>
      <c r="V572" s="547" t="str">
        <f t="shared" si="232"/>
        <v/>
      </c>
    </row>
    <row r="573" spans="3:25" ht="48" hidden="1" x14ac:dyDescent="0.25">
      <c r="C573" s="145"/>
      <c r="D573" s="146" t="str">
        <f>P573</f>
        <v>Description</v>
      </c>
      <c r="E573" s="146" t="str">
        <f>Q573</f>
        <v>Qté.</v>
      </c>
      <c r="F573" s="161" t="str">
        <f t="shared" ref="F573:I574" si="233">R573</f>
        <v>Comment le risque est-il couvert par ces PLR ?</v>
      </c>
      <c r="G573" s="161" t="str">
        <f t="shared" si="233"/>
        <v>Comment le risque est-il couvert par ces PLR ?</v>
      </c>
      <c r="H573" s="161" t="str">
        <f t="shared" si="233"/>
        <v>Ces PLR sont-elles mises en œuvre de manière efficace ?</v>
      </c>
      <c r="I573" s="161" t="str">
        <f t="shared" si="233"/>
        <v>PLR conflictuelles ?</v>
      </c>
      <c r="J573" s="161" t="str">
        <f>V573</f>
        <v>Lacunes identifiées</v>
      </c>
      <c r="O573" s="561"/>
      <c r="P573" s="562" t="str">
        <f t="shared" ref="P573:U573" si="234">P$77</f>
        <v>Description</v>
      </c>
      <c r="Q573" s="562" t="str">
        <f t="shared" si="234"/>
        <v>Qté.</v>
      </c>
      <c r="R573" s="562" t="str">
        <f t="shared" si="234"/>
        <v>Comment le risque est-il couvert par ces PLR ?</v>
      </c>
      <c r="S573" s="562" t="str">
        <f t="shared" si="234"/>
        <v>Comment le risque est-il couvert par ces PLR ?</v>
      </c>
      <c r="T573" s="562" t="str">
        <f t="shared" si="234"/>
        <v>Ces PLR sont-elles mises en œuvre de manière efficace ?</v>
      </c>
      <c r="U573" s="562" t="str">
        <f t="shared" si="234"/>
        <v>PLR conflictuelles ?</v>
      </c>
      <c r="V573" s="562" t="str">
        <f>V$77</f>
        <v>Lacunes identifiées</v>
      </c>
    </row>
    <row r="574" spans="3:25" ht="102" hidden="1" x14ac:dyDescent="0.25">
      <c r="C574" s="235" t="str">
        <f>O574</f>
        <v>EXEMPLE</v>
      </c>
      <c r="D574" s="235" t="str">
        <f>P574</f>
        <v>Un incendie causé par des feux agricoles se propage dans la nouvelle forêt, ce qui entraîne l'inversion du captage du carbone et peut également entraver le potentiel de captage à une date ultérieure.</v>
      </c>
      <c r="E574" s="235">
        <f>Q574</f>
        <v>1</v>
      </c>
      <c r="F574" s="235" t="str">
        <f t="shared" si="233"/>
        <v>Réglementation des feux contrôlés.</v>
      </c>
      <c r="G574" s="235" t="str">
        <f t="shared" si="233"/>
        <v>Identifie les conditions dans lesquelles les feux sont acceptables (conditions météorologiques, par exemple).</v>
      </c>
      <c r="H574" s="235" t="str">
        <f t="shared" si="233"/>
        <v>Mise en œuvre inefficace due à un manque de mise en application / mesures incitatives.</v>
      </c>
      <c r="I574" s="235" t="str">
        <f t="shared" si="233"/>
        <v>Non.</v>
      </c>
      <c r="J574" s="235" t="str">
        <f>V574</f>
        <v>Lacune en termes de mise en œuvre.</v>
      </c>
      <c r="O574" s="563" t="str">
        <f>$O$78</f>
        <v>EXEMPLE</v>
      </c>
      <c r="P574" s="564" t="s">
        <v>437</v>
      </c>
      <c r="Q574" s="564">
        <v>1</v>
      </c>
      <c r="R574" s="564" t="s">
        <v>602</v>
      </c>
      <c r="S574" s="564" t="s">
        <v>603</v>
      </c>
      <c r="T574" s="564" t="s">
        <v>604</v>
      </c>
      <c r="U574" s="564" t="s">
        <v>502</v>
      </c>
      <c r="V574" s="564" t="s">
        <v>605</v>
      </c>
    </row>
    <row r="575" spans="3:25" hidden="1" x14ac:dyDescent="0.25">
      <c r="C575" s="217" t="str">
        <f>O575</f>
        <v>Risques</v>
      </c>
      <c r="D575" s="575"/>
      <c r="E575" s="230"/>
      <c r="F575" s="230"/>
      <c r="G575" s="230"/>
      <c r="H575" s="230"/>
      <c r="I575" s="230"/>
      <c r="J575" s="230"/>
      <c r="O575" s="565" t="str">
        <f>$O$79</f>
        <v>Risques</v>
      </c>
      <c r="P575" s="547" t="str">
        <f t="shared" ref="P575:P580" si="235">IF(D575=0,"",D575)</f>
        <v/>
      </c>
      <c r="Q575" s="547" t="str">
        <f t="shared" ref="Q575:Q580" si="236">IF(E575=0,"",E575)</f>
        <v/>
      </c>
      <c r="R575" s="547" t="str">
        <f t="shared" ref="R575:R580" si="237">IF(F575=0,"",F575)</f>
        <v/>
      </c>
      <c r="S575" s="547" t="str">
        <f t="shared" ref="S575:S580" si="238">IF(G575=0,"",G575)</f>
        <v/>
      </c>
      <c r="T575" s="547" t="str">
        <f t="shared" ref="T575:T580" si="239">IF(H575=0,"",H575)</f>
        <v/>
      </c>
      <c r="U575" s="547" t="str">
        <f t="shared" ref="U575:U580" si="240">IF(I575=0,"",I575)</f>
        <v/>
      </c>
      <c r="V575" s="547" t="str">
        <f t="shared" ref="V575:V584" si="241">IF(J575=0,"",J575)</f>
        <v/>
      </c>
    </row>
    <row r="576" spans="3:25" hidden="1" x14ac:dyDescent="0.25">
      <c r="C576" s="142"/>
      <c r="D576" s="575"/>
      <c r="E576" s="230"/>
      <c r="F576" s="230"/>
      <c r="G576" s="230"/>
      <c r="H576" s="230"/>
      <c r="I576" s="230"/>
      <c r="J576" s="230"/>
      <c r="O576" s="566"/>
      <c r="P576" s="547" t="str">
        <f t="shared" si="235"/>
        <v/>
      </c>
      <c r="Q576" s="547" t="str">
        <f t="shared" si="236"/>
        <v/>
      </c>
      <c r="R576" s="547" t="str">
        <f t="shared" si="237"/>
        <v/>
      </c>
      <c r="S576" s="547" t="str">
        <f t="shared" si="238"/>
        <v/>
      </c>
      <c r="T576" s="547" t="str">
        <f t="shared" si="239"/>
        <v/>
      </c>
      <c r="U576" s="547" t="str">
        <f t="shared" si="240"/>
        <v/>
      </c>
      <c r="V576" s="547" t="str">
        <f t="shared" si="241"/>
        <v/>
      </c>
    </row>
    <row r="577" spans="3:25" hidden="1" x14ac:dyDescent="0.25">
      <c r="C577" s="142"/>
      <c r="D577" s="575"/>
      <c r="E577" s="230"/>
      <c r="F577" s="230"/>
      <c r="G577" s="230"/>
      <c r="H577" s="230"/>
      <c r="I577" s="230"/>
      <c r="J577" s="230"/>
      <c r="O577" s="566"/>
      <c r="P577" s="547" t="str">
        <f t="shared" si="235"/>
        <v/>
      </c>
      <c r="Q577" s="547" t="str">
        <f t="shared" si="236"/>
        <v/>
      </c>
      <c r="R577" s="547" t="str">
        <f t="shared" si="237"/>
        <v/>
      </c>
      <c r="S577" s="547" t="str">
        <f t="shared" si="238"/>
        <v/>
      </c>
      <c r="T577" s="547" t="str">
        <f t="shared" si="239"/>
        <v/>
      </c>
      <c r="U577" s="547" t="str">
        <f t="shared" si="240"/>
        <v/>
      </c>
      <c r="V577" s="547" t="str">
        <f t="shared" si="241"/>
        <v/>
      </c>
    </row>
    <row r="578" spans="3:25" hidden="1" x14ac:dyDescent="0.25">
      <c r="C578" s="142"/>
      <c r="D578" s="575"/>
      <c r="E578" s="230"/>
      <c r="F578" s="230"/>
      <c r="G578" s="230"/>
      <c r="H578" s="230"/>
      <c r="I578" s="230"/>
      <c r="J578" s="230"/>
      <c r="O578" s="566"/>
      <c r="P578" s="547" t="str">
        <f t="shared" si="235"/>
        <v/>
      </c>
      <c r="Q578" s="547" t="str">
        <f t="shared" si="236"/>
        <v/>
      </c>
      <c r="R578" s="547" t="str">
        <f t="shared" si="237"/>
        <v/>
      </c>
      <c r="S578" s="547" t="str">
        <f t="shared" si="238"/>
        <v/>
      </c>
      <c r="T578" s="547" t="str">
        <f t="shared" si="239"/>
        <v/>
      </c>
      <c r="U578" s="547" t="str">
        <f t="shared" si="240"/>
        <v/>
      </c>
      <c r="V578" s="547" t="str">
        <f t="shared" si="241"/>
        <v/>
      </c>
    </row>
    <row r="579" spans="3:25" hidden="1" x14ac:dyDescent="0.25">
      <c r="C579" s="142"/>
      <c r="D579" s="575"/>
      <c r="E579" s="230"/>
      <c r="F579" s="230"/>
      <c r="G579" s="230"/>
      <c r="H579" s="230"/>
      <c r="I579" s="230"/>
      <c r="J579" s="230"/>
      <c r="O579" s="566"/>
      <c r="P579" s="547" t="str">
        <f t="shared" si="235"/>
        <v/>
      </c>
      <c r="Q579" s="547" t="str">
        <f t="shared" si="236"/>
        <v/>
      </c>
      <c r="R579" s="547" t="str">
        <f t="shared" si="237"/>
        <v/>
      </c>
      <c r="S579" s="547" t="str">
        <f t="shared" si="238"/>
        <v/>
      </c>
      <c r="T579" s="547" t="str">
        <f t="shared" si="239"/>
        <v/>
      </c>
      <c r="U579" s="547" t="str">
        <f t="shared" si="240"/>
        <v/>
      </c>
      <c r="V579" s="547" t="str">
        <f t="shared" si="241"/>
        <v/>
      </c>
    </row>
    <row r="580" spans="3:25" hidden="1" x14ac:dyDescent="0.25">
      <c r="C580" s="142"/>
      <c r="D580" s="575"/>
      <c r="E580" s="230"/>
      <c r="F580" s="230"/>
      <c r="G580" s="230"/>
      <c r="H580" s="230"/>
      <c r="I580" s="230"/>
      <c r="J580" s="230"/>
      <c r="O580" s="566"/>
      <c r="P580" s="547" t="str">
        <f t="shared" si="235"/>
        <v/>
      </c>
      <c r="Q580" s="547" t="str">
        <f t="shared" si="236"/>
        <v/>
      </c>
      <c r="R580" s="547" t="str">
        <f t="shared" si="237"/>
        <v/>
      </c>
      <c r="S580" s="547" t="str">
        <f t="shared" si="238"/>
        <v/>
      </c>
      <c r="T580" s="547" t="str">
        <f t="shared" si="239"/>
        <v/>
      </c>
      <c r="U580" s="547" t="str">
        <f t="shared" si="240"/>
        <v/>
      </c>
      <c r="V580" s="547" t="str">
        <f t="shared" si="241"/>
        <v/>
      </c>
    </row>
    <row r="581" spans="3:25" hidden="1" x14ac:dyDescent="0.25">
      <c r="C581" s="142"/>
      <c r="D581" s="575"/>
      <c r="E581" s="230"/>
      <c r="F581" s="230"/>
      <c r="G581" s="230"/>
      <c r="H581" s="230"/>
      <c r="I581" s="230"/>
      <c r="J581" s="230"/>
      <c r="O581" s="566"/>
      <c r="P581" s="547" t="str">
        <f t="shared" ref="P581:U584" si="242">IF(D581=0,"",D581)</f>
        <v/>
      </c>
      <c r="Q581" s="547" t="str">
        <f t="shared" si="242"/>
        <v/>
      </c>
      <c r="R581" s="547" t="str">
        <f t="shared" si="242"/>
        <v/>
      </c>
      <c r="S581" s="547" t="str">
        <f t="shared" si="242"/>
        <v/>
      </c>
      <c r="T581" s="547" t="str">
        <f t="shared" si="242"/>
        <v/>
      </c>
      <c r="U581" s="547" t="str">
        <f t="shared" si="242"/>
        <v/>
      </c>
      <c r="V581" s="547" t="str">
        <f t="shared" si="241"/>
        <v/>
      </c>
    </row>
    <row r="582" spans="3:25" hidden="1" x14ac:dyDescent="0.25">
      <c r="C582" s="142"/>
      <c r="D582" s="575"/>
      <c r="E582" s="230"/>
      <c r="F582" s="230"/>
      <c r="G582" s="230"/>
      <c r="H582" s="230"/>
      <c r="I582" s="230"/>
      <c r="J582" s="230"/>
      <c r="O582" s="566"/>
      <c r="P582" s="547" t="str">
        <f t="shared" si="242"/>
        <v/>
      </c>
      <c r="Q582" s="547" t="str">
        <f t="shared" si="242"/>
        <v/>
      </c>
      <c r="R582" s="547" t="str">
        <f t="shared" si="242"/>
        <v/>
      </c>
      <c r="S582" s="547" t="str">
        <f t="shared" si="242"/>
        <v/>
      </c>
      <c r="T582" s="547" t="str">
        <f t="shared" si="242"/>
        <v/>
      </c>
      <c r="U582" s="547" t="str">
        <f t="shared" si="242"/>
        <v/>
      </c>
      <c r="V582" s="547" t="str">
        <f t="shared" si="241"/>
        <v/>
      </c>
    </row>
    <row r="583" spans="3:25" hidden="1" x14ac:dyDescent="0.25">
      <c r="C583" s="142"/>
      <c r="D583" s="575"/>
      <c r="E583" s="230"/>
      <c r="F583" s="230"/>
      <c r="G583" s="230"/>
      <c r="H583" s="230"/>
      <c r="I583" s="230"/>
      <c r="J583" s="230"/>
      <c r="O583" s="566"/>
      <c r="P583" s="547" t="str">
        <f t="shared" si="242"/>
        <v/>
      </c>
      <c r="Q583" s="547" t="str">
        <f t="shared" si="242"/>
        <v/>
      </c>
      <c r="R583" s="547" t="str">
        <f t="shared" si="242"/>
        <v/>
      </c>
      <c r="S583" s="547" t="str">
        <f t="shared" si="242"/>
        <v/>
      </c>
      <c r="T583" s="547" t="str">
        <f t="shared" si="242"/>
        <v/>
      </c>
      <c r="U583" s="547" t="str">
        <f t="shared" si="242"/>
        <v/>
      </c>
      <c r="V583" s="547" t="str">
        <f t="shared" si="241"/>
        <v/>
      </c>
    </row>
    <row r="584" spans="3:25" ht="15.75" hidden="1" thickBot="1" x14ac:dyDescent="0.3">
      <c r="C584" s="218"/>
      <c r="D584" s="576"/>
      <c r="E584" s="140"/>
      <c r="F584" s="230"/>
      <c r="G584" s="230"/>
      <c r="H584" s="230"/>
      <c r="I584" s="230"/>
      <c r="J584" s="230"/>
      <c r="O584" s="567"/>
      <c r="P584" s="547" t="str">
        <f t="shared" si="242"/>
        <v/>
      </c>
      <c r="Q584" s="547" t="str">
        <f t="shared" si="242"/>
        <v/>
      </c>
      <c r="R584" s="547" t="str">
        <f t="shared" si="242"/>
        <v/>
      </c>
      <c r="S584" s="547" t="str">
        <f t="shared" si="242"/>
        <v/>
      </c>
      <c r="T584" s="547" t="str">
        <f t="shared" si="242"/>
        <v/>
      </c>
      <c r="U584" s="547" t="str">
        <f t="shared" si="242"/>
        <v/>
      </c>
      <c r="V584" s="547" t="str">
        <f t="shared" si="241"/>
        <v/>
      </c>
    </row>
    <row r="585" spans="3:25" ht="99.95" hidden="1" customHeight="1" thickTop="1" x14ac:dyDescent="0.25">
      <c r="C585" s="793" t="str">
        <f>O585</f>
        <v>Couverture globale des PLR / lacunes de la garantie :</v>
      </c>
      <c r="D585" s="794"/>
      <c r="E585" s="794"/>
      <c r="F585" s="795"/>
      <c r="G585" s="795"/>
      <c r="H585" s="795"/>
      <c r="I585" s="795"/>
      <c r="J585" s="796"/>
      <c r="O585" s="790" t="str">
        <f>$O$89</f>
        <v>Couverture globale des PLR / lacunes de la garantie :</v>
      </c>
      <c r="P585" s="790"/>
      <c r="Q585" s="879" t="str">
        <f>IF(F585=0," ",F585)</f>
        <v xml:space="preserve"> </v>
      </c>
      <c r="R585" s="880"/>
      <c r="S585" s="880"/>
      <c r="T585" s="880"/>
      <c r="U585" s="880"/>
      <c r="V585" s="881"/>
    </row>
    <row r="586" spans="3:25" hidden="1" x14ac:dyDescent="0.25"/>
    <row r="587" spans="3:25" ht="39.75" hidden="1" customHeight="1" x14ac:dyDescent="0.25"/>
    <row r="588" spans="3:25" hidden="1" x14ac:dyDescent="0.25"/>
    <row r="589" spans="3:25" ht="0.95" hidden="1" customHeight="1" x14ac:dyDescent="0.25">
      <c r="P589" s="568" t="str">
        <f>P$93</f>
        <v>From Module 2</v>
      </c>
      <c r="Q589" s="568" t="str">
        <f>Q$93</f>
        <v>From Module 2</v>
      </c>
    </row>
    <row r="590" spans="3:25" ht="0.95" hidden="1" customHeight="1" x14ac:dyDescent="0.25">
      <c r="C590" s="58"/>
      <c r="D590" s="58"/>
      <c r="E590" s="58"/>
      <c r="F590" s="59"/>
      <c r="G590" s="59"/>
      <c r="H590" s="59"/>
      <c r="I590" s="59"/>
      <c r="J590" s="59"/>
      <c r="O590" s="552"/>
      <c r="P590" s="441" t="str">
        <f>P$94</f>
        <v>All Bénéfices</v>
      </c>
      <c r="Q590" s="441" t="str">
        <f>Q$94</f>
        <v>Potential Prioritized Bénéfices</v>
      </c>
      <c r="S590" s="554"/>
      <c r="T590" s="554"/>
      <c r="U590" s="554"/>
      <c r="V590" s="554"/>
      <c r="W590" s="59"/>
      <c r="X590" s="59"/>
    </row>
    <row r="591" spans="3:25" ht="0.95" hidden="1" customHeight="1" x14ac:dyDescent="0.25">
      <c r="C591" s="67"/>
      <c r="D591" s="67"/>
      <c r="E591" s="67"/>
      <c r="L591"/>
      <c r="O591" s="53"/>
      <c r="P591" s="555" t="str">
        <f>'Module 2'!$AM565</f>
        <v/>
      </c>
      <c r="Q591" s="555" t="str">
        <f>'Module 2'!$AV565</f>
        <v/>
      </c>
    </row>
    <row r="592" spans="3:25" s="48" customFormat="1" ht="0.95" hidden="1" customHeight="1" x14ac:dyDescent="0.25">
      <c r="O592" s="53"/>
      <c r="P592" s="555" t="str">
        <f>'Module 2'!$AM566</f>
        <v/>
      </c>
      <c r="Q592" s="555" t="str">
        <f>'Module 2'!$AV566</f>
        <v/>
      </c>
      <c r="R592" s="52"/>
      <c r="S592" s="52"/>
      <c r="T592" s="52"/>
      <c r="U592" s="52"/>
      <c r="V592" s="52"/>
      <c r="W592"/>
      <c r="X592" s="112"/>
      <c r="Y592"/>
    </row>
    <row r="593" spans="3:25" s="48" customFormat="1" ht="0.95" hidden="1" customHeight="1" x14ac:dyDescent="0.25">
      <c r="I593" s="49"/>
      <c r="J593" s="49"/>
      <c r="O593" s="53"/>
      <c r="P593" s="555" t="str">
        <f>'Module 2'!$AM567</f>
        <v/>
      </c>
      <c r="Q593" s="555" t="str">
        <f>'Module 2'!$AV567</f>
        <v/>
      </c>
      <c r="R593" s="52"/>
      <c r="S593" s="52"/>
      <c r="T593" s="52"/>
      <c r="U593" s="52"/>
      <c r="V593" s="52"/>
      <c r="W593"/>
      <c r="X593" s="112"/>
      <c r="Y593"/>
    </row>
    <row r="594" spans="3:25" s="48" customFormat="1" ht="0.95" hidden="1" customHeight="1" x14ac:dyDescent="0.25">
      <c r="O594" s="53"/>
      <c r="P594" s="555" t="str">
        <f>'Module 2'!$AM568</f>
        <v/>
      </c>
      <c r="Q594" s="555" t="str">
        <f>'Module 2'!$AV568</f>
        <v/>
      </c>
      <c r="R594" s="52"/>
      <c r="S594" s="52"/>
      <c r="T594" s="52"/>
      <c r="U594" s="52"/>
      <c r="V594" s="52"/>
      <c r="W594"/>
      <c r="X594" s="112"/>
      <c r="Y594"/>
    </row>
    <row r="595" spans="3:25" ht="0.95" hidden="1" customHeight="1" x14ac:dyDescent="0.25">
      <c r="N595" s="48"/>
      <c r="O595" s="53"/>
      <c r="P595" s="555" t="str">
        <f>'Module 2'!$AM569</f>
        <v/>
      </c>
      <c r="Q595" s="555" t="str">
        <f>'Module 2'!$AV569</f>
        <v/>
      </c>
    </row>
    <row r="596" spans="3:25" ht="0.95" hidden="1" customHeight="1" x14ac:dyDescent="0.25">
      <c r="C596" s="67"/>
      <c r="D596" s="67"/>
      <c r="E596" s="67"/>
      <c r="N596" s="48"/>
      <c r="O596" s="53"/>
      <c r="P596" s="555" t="str">
        <f>'Module 2'!$AM570</f>
        <v/>
      </c>
      <c r="Q596" s="555" t="str">
        <f>'Module 2'!$AV570</f>
        <v/>
      </c>
    </row>
    <row r="597" spans="3:25" hidden="1" x14ac:dyDescent="0.25">
      <c r="C597" s="48"/>
      <c r="D597" s="48"/>
      <c r="E597" s="48"/>
      <c r="F597" s="48"/>
      <c r="G597" s="48"/>
      <c r="H597" s="48"/>
      <c r="M597" s="105"/>
      <c r="N597" s="48"/>
      <c r="O597" s="53"/>
      <c r="P597" s="568" t="str">
        <f>P$104</f>
        <v>From Module 2</v>
      </c>
      <c r="Q597" s="568" t="str">
        <f>Q$104</f>
        <v>From Module 2</v>
      </c>
    </row>
    <row r="598" spans="3:25" hidden="1" x14ac:dyDescent="0.25">
      <c r="C598" s="48"/>
      <c r="D598" s="48"/>
      <c r="E598" s="48"/>
      <c r="F598" s="48"/>
      <c r="G598" s="48"/>
      <c r="H598" s="48"/>
      <c r="I598" s="48"/>
      <c r="J598" s="36"/>
      <c r="N598" s="48"/>
      <c r="O598" s="53"/>
      <c r="P598" s="441" t="str">
        <f>P$105</f>
        <v>All Risques</v>
      </c>
      <c r="Q598" s="441" t="str">
        <f>Q$105</f>
        <v>Potential Prioritized Risques</v>
      </c>
    </row>
    <row r="599" spans="3:25" hidden="1" x14ac:dyDescent="0.25">
      <c r="C599" s="48"/>
      <c r="D599" s="48"/>
      <c r="E599" s="48"/>
      <c r="F599" s="48"/>
      <c r="G599" s="48"/>
      <c r="H599" s="48"/>
      <c r="N599" s="48"/>
      <c r="O599" s="53">
        <f t="shared" ref="O599:O608" si="243">O598+1</f>
        <v>1</v>
      </c>
      <c r="P599" s="555" t="str">
        <f>'Module 2'!$AM573</f>
        <v/>
      </c>
      <c r="Q599" s="555" t="str">
        <f>'Module 2'!$AV573</f>
        <v/>
      </c>
    </row>
    <row r="600" spans="3:25" hidden="1" x14ac:dyDescent="0.25">
      <c r="N600" s="48"/>
      <c r="O600" s="53">
        <f t="shared" si="243"/>
        <v>2</v>
      </c>
      <c r="P600" s="555" t="str">
        <f>'Module 2'!$AM574</f>
        <v/>
      </c>
      <c r="Q600" s="555" t="str">
        <f>'Module 2'!$AV574</f>
        <v/>
      </c>
    </row>
    <row r="601" spans="3:25" hidden="1" x14ac:dyDescent="0.25">
      <c r="G601" s="67"/>
      <c r="H601" s="67"/>
      <c r="N601" s="48"/>
      <c r="O601" s="53">
        <f t="shared" si="243"/>
        <v>3</v>
      </c>
      <c r="P601" s="555" t="str">
        <f>'Module 2'!$AM575</f>
        <v/>
      </c>
      <c r="Q601" s="555" t="str">
        <f>'Module 2'!$AV575</f>
        <v/>
      </c>
    </row>
    <row r="602" spans="3:25" hidden="1" x14ac:dyDescent="0.25">
      <c r="C602" s="66"/>
      <c r="D602" s="66"/>
      <c r="E602" s="66"/>
      <c r="N602" s="48"/>
      <c r="O602" s="53">
        <f t="shared" si="243"/>
        <v>4</v>
      </c>
      <c r="P602" s="555" t="str">
        <f>'Module 2'!$AM576</f>
        <v/>
      </c>
      <c r="Q602" s="555" t="str">
        <f>'Module 2'!$AV576</f>
        <v/>
      </c>
    </row>
    <row r="603" spans="3:25" hidden="1" x14ac:dyDescent="0.25">
      <c r="C603" s="66"/>
      <c r="E603" s="67"/>
      <c r="N603" s="48"/>
      <c r="O603" s="53">
        <f t="shared" si="243"/>
        <v>5</v>
      </c>
      <c r="P603" s="555" t="str">
        <f>'Module 2'!$AM577</f>
        <v/>
      </c>
      <c r="Q603" s="555" t="str">
        <f>'Module 2'!$AV577</f>
        <v/>
      </c>
    </row>
    <row r="604" spans="3:25" hidden="1" x14ac:dyDescent="0.25">
      <c r="C604" s="66"/>
      <c r="E604" s="103"/>
      <c r="N604" s="48"/>
      <c r="O604" s="53">
        <f t="shared" si="243"/>
        <v>6</v>
      </c>
      <c r="P604" s="555" t="str">
        <f>'Module 2'!$AM578</f>
        <v/>
      </c>
      <c r="Q604" s="555" t="str">
        <f>'Module 2'!$AV578</f>
        <v/>
      </c>
    </row>
    <row r="605" spans="3:25" hidden="1" x14ac:dyDescent="0.25">
      <c r="C605" s="66"/>
      <c r="E605" s="103"/>
      <c r="N605" s="48"/>
      <c r="O605" s="53">
        <f t="shared" si="243"/>
        <v>7</v>
      </c>
      <c r="P605" s="555" t="str">
        <f>'Module 2'!$AM579</f>
        <v/>
      </c>
      <c r="Q605" s="555" t="str">
        <f>'Module 2'!$AV579</f>
        <v/>
      </c>
    </row>
    <row r="606" spans="3:25" hidden="1" x14ac:dyDescent="0.25">
      <c r="C606" s="66"/>
      <c r="E606" s="103"/>
      <c r="N606" s="48"/>
      <c r="O606" s="53">
        <f t="shared" si="243"/>
        <v>8</v>
      </c>
      <c r="P606" s="555" t="str">
        <f>'Module 2'!$AM580</f>
        <v/>
      </c>
      <c r="Q606" s="555" t="str">
        <f>'Module 2'!$AV580</f>
        <v/>
      </c>
    </row>
    <row r="607" spans="3:25" hidden="1" x14ac:dyDescent="0.25">
      <c r="C607" s="66"/>
      <c r="E607" s="103"/>
      <c r="N607" s="48"/>
      <c r="O607" s="53">
        <f t="shared" si="243"/>
        <v>9</v>
      </c>
      <c r="P607" s="555" t="str">
        <f>'Module 2'!$AM581</f>
        <v/>
      </c>
      <c r="Q607" s="555" t="str">
        <f>'Module 2'!$AV581</f>
        <v/>
      </c>
    </row>
    <row r="608" spans="3:25" hidden="1" x14ac:dyDescent="0.25">
      <c r="C608" s="66"/>
      <c r="E608" s="103"/>
      <c r="N608" s="48"/>
      <c r="O608" s="53">
        <f t="shared" si="243"/>
        <v>10</v>
      </c>
      <c r="P608" s="555" t="str">
        <f>'Module 2'!$AM582</f>
        <v/>
      </c>
      <c r="Q608" s="555" t="str">
        <f>'Module 2'!$AV582</f>
        <v/>
      </c>
    </row>
    <row r="609" spans="3:25" hidden="1" x14ac:dyDescent="0.25">
      <c r="C609" s="66"/>
      <c r="E609" s="103"/>
    </row>
    <row r="610" spans="3:25" hidden="1" x14ac:dyDescent="0.25"/>
    <row r="611" spans="3:25" hidden="1" x14ac:dyDescent="0.25"/>
    <row r="612" spans="3:25" hidden="1" x14ac:dyDescent="0.25"/>
    <row r="613" spans="3:25" hidden="1" x14ac:dyDescent="0.25"/>
    <row r="614" spans="3:25" hidden="1" x14ac:dyDescent="0.25"/>
    <row r="615" spans="3:25" hidden="1" x14ac:dyDescent="0.25"/>
    <row r="616" spans="3:25" hidden="1" x14ac:dyDescent="0.25"/>
    <row r="617" spans="3:25" hidden="1" x14ac:dyDescent="0.25"/>
    <row r="618" spans="3:25" hidden="1" x14ac:dyDescent="0.25">
      <c r="C618" s="66"/>
      <c r="D618" s="66"/>
      <c r="E618" s="66"/>
      <c r="F618" s="56"/>
      <c r="G618" s="56"/>
      <c r="H618" s="56"/>
    </row>
    <row r="619" spans="3:25" ht="25.5" hidden="1" customHeight="1" x14ac:dyDescent="0.35">
      <c r="C619" s="789" t="str">
        <f>O619</f>
        <v>Garantie (g) - Mesures visant à réduire les déplacements d’émissions.</v>
      </c>
      <c r="D619" s="789"/>
      <c r="E619" s="789"/>
      <c r="F619" s="789"/>
      <c r="G619" s="789"/>
      <c r="H619" s="789"/>
      <c r="I619" s="789"/>
      <c r="J619" s="789"/>
      <c r="L619"/>
      <c r="N619" s="86" t="s">
        <v>20</v>
      </c>
      <c r="O619" s="878" t="str">
        <f>CONCATENATE($P$19," - ",$Q$19)</f>
        <v>Garantie (g) - Mesures visant à réduire les déplacements d’émissions.</v>
      </c>
      <c r="P619" s="878"/>
      <c r="Q619" s="878"/>
      <c r="R619" s="878"/>
      <c r="S619" s="878"/>
      <c r="T619" s="878"/>
      <c r="U619" s="878"/>
      <c r="V619" s="878"/>
      <c r="W619" s="322"/>
      <c r="X619" s="322"/>
      <c r="Y619" s="322"/>
    </row>
    <row r="620" spans="3:25" hidden="1" x14ac:dyDescent="0.25"/>
    <row r="621" spans="3:25" ht="0.95" hidden="1" customHeight="1" x14ac:dyDescent="0.3">
      <c r="C621" s="7"/>
      <c r="D621" s="7"/>
      <c r="E621" s="7"/>
      <c r="F621" s="159"/>
      <c r="G621" s="159"/>
      <c r="H621" s="159"/>
      <c r="I621" s="159"/>
      <c r="J621" s="159"/>
      <c r="N621" s="7"/>
      <c r="O621" s="557" t="str">
        <f>$O$32</f>
        <v>How to use</v>
      </c>
      <c r="P621" s="522"/>
      <c r="Q621" s="522"/>
      <c r="R621" s="522"/>
      <c r="S621" s="522"/>
      <c r="T621" s="522"/>
    </row>
    <row r="622" spans="3:25" ht="0.95" hidden="1" customHeight="1" x14ac:dyDescent="0.3">
      <c r="C622" s="608"/>
      <c r="D622" s="608"/>
      <c r="E622" s="608"/>
      <c r="F622" s="608"/>
      <c r="G622" s="608"/>
      <c r="H622" s="608"/>
      <c r="I622" s="608"/>
      <c r="J622" s="608"/>
      <c r="N622" s="7"/>
      <c r="O622" s="527" t="s">
        <v>86</v>
      </c>
      <c r="P622" s="528"/>
      <c r="Q622" s="528"/>
      <c r="R622" s="528"/>
      <c r="S622" s="528"/>
      <c r="T622" s="528"/>
      <c r="Y622" s="7"/>
    </row>
    <row r="623" spans="3:25" ht="18.75" hidden="1" x14ac:dyDescent="0.3">
      <c r="L623"/>
      <c r="N623" s="7"/>
      <c r="O623" s="529"/>
      <c r="P623" s="528"/>
      <c r="Q623" s="528"/>
      <c r="R623" s="528"/>
      <c r="S623" s="528"/>
      <c r="T623" s="528"/>
      <c r="Y623" s="7"/>
    </row>
    <row r="624" spans="3:25" ht="18.75" hidden="1" x14ac:dyDescent="0.3">
      <c r="C624" s="7" t="str">
        <f>O624</f>
        <v>Questions d'orientation :</v>
      </c>
      <c r="D624" s="7"/>
      <c r="E624" s="7"/>
      <c r="F624" s="160"/>
      <c r="G624" s="160"/>
      <c r="H624" s="160"/>
      <c r="I624" s="160"/>
      <c r="J624" s="160"/>
      <c r="K624" s="160"/>
      <c r="L624" s="57"/>
      <c r="M624" s="12"/>
      <c r="N624" s="7"/>
      <c r="O624" s="557" t="str">
        <f>$O$35</f>
        <v>Questions d'orientation :</v>
      </c>
      <c r="P624" s="528"/>
      <c r="Q624" s="528"/>
      <c r="R624" s="528"/>
      <c r="S624" s="528"/>
      <c r="T624" s="528"/>
      <c r="Y624" s="7"/>
    </row>
    <row r="625" spans="3:25" ht="15.75" hidden="1" thickBot="1" x14ac:dyDescent="0.3">
      <c r="O625" s="524"/>
      <c r="P625" s="558" t="str">
        <f>$P$36</f>
        <v>ID</v>
      </c>
      <c r="Q625" s="558" t="str">
        <f>$Q$36</f>
        <v>G. QUESTIONS</v>
      </c>
      <c r="R625" s="558" t="str">
        <f>$R$36</f>
        <v>NOTES</v>
      </c>
      <c r="S625" s="558" t="str">
        <f>$S$36</f>
        <v>IF, AUTO Q</v>
      </c>
      <c r="T625" s="558" t="str">
        <f>$T$36</f>
        <v>IF, AUTO NOTES</v>
      </c>
      <c r="U625" s="558" t="str">
        <f>$U$36</f>
        <v>AUTO TEXT</v>
      </c>
      <c r="V625" s="558" t="str">
        <f>$V$36</f>
        <v>SORTED TEXT</v>
      </c>
    </row>
    <row r="626" spans="3:25" ht="19.5" hidden="1" thickBot="1" x14ac:dyDescent="0.3">
      <c r="C626" s="207"/>
      <c r="D626" s="207"/>
      <c r="E626" s="207"/>
      <c r="F626" s="207"/>
      <c r="G626" s="207"/>
      <c r="H626" s="826" t="str">
        <f>$H$37</f>
        <v>Remarques (le cas échéant)</v>
      </c>
      <c r="I626" s="827"/>
      <c r="J626" s="828"/>
      <c r="K626" s="26"/>
      <c r="L626" s="26"/>
      <c r="N626" s="87" t="s">
        <v>20</v>
      </c>
      <c r="O626" s="524"/>
      <c r="P626" s="569">
        <v>0</v>
      </c>
      <c r="Q626" s="533" t="s">
        <v>20</v>
      </c>
      <c r="R626" s="533" t="s">
        <v>20</v>
      </c>
      <c r="S626" s="533" t="s">
        <v>20</v>
      </c>
      <c r="T626" s="533" t="s">
        <v>20</v>
      </c>
      <c r="U626" s="533" t="s">
        <v>20</v>
      </c>
      <c r="V626" s="570" t="str">
        <f t="array" ref="V626">IFERROR((IF(ROWS(V$626:V626)&gt;COUNTA(U:U),"",INDEX(U:U,SMALL(IF(U$626:U$634&lt;&gt;"",ROW(U$626:U$634)),ROWS(V$626:V626))))),"")</f>
        <v/>
      </c>
      <c r="W626" s="36" t="s">
        <v>20</v>
      </c>
    </row>
    <row r="627" spans="3:25" ht="30" hidden="1" customHeight="1" x14ac:dyDescent="0.25">
      <c r="C627" s="800" t="str">
        <f>O627</f>
        <v>1.       Des politiques, lois, réglementations ou d'autres mesures sont-elles en place (ou prévues) pour :</v>
      </c>
      <c r="D627" s="801"/>
      <c r="E627" s="801"/>
      <c r="F627" s="801"/>
      <c r="G627" s="802"/>
      <c r="H627" s="809"/>
      <c r="I627" s="809"/>
      <c r="J627" s="810"/>
      <c r="K627" s="26"/>
      <c r="L627" s="26"/>
      <c r="N627" s="87" t="s">
        <v>20</v>
      </c>
      <c r="O627" s="387" t="s">
        <v>508</v>
      </c>
      <c r="P627" s="569">
        <v>1</v>
      </c>
      <c r="Q627" s="535" t="str">
        <f t="shared" ref="Q627:Q634" si="244">O627</f>
        <v>1.       Des politiques, lois, réglementations ou d'autres mesures sont-elles en place (ou prévues) pour :</v>
      </c>
      <c r="R627" s="535" t="str">
        <f t="shared" ref="R627:R634" si="245">IF(H627=0,"",H627)</f>
        <v/>
      </c>
      <c r="S627" s="537" t="str">
        <f>IF(((COUNTIF(H628:H632,"*"))&gt;0),Q627,"")</f>
        <v/>
      </c>
      <c r="T627" s="535" t="str">
        <f>IF(S627="*","",R627)</f>
        <v/>
      </c>
      <c r="U627" s="538" t="str">
        <f>IF(S627="","",(S627))</f>
        <v/>
      </c>
      <c r="V627" s="570" t="str">
        <f t="array" ref="V627">IFERROR((IF(ROWS(V$626:V627)&gt;COUNTA(U:U),"",INDEX(U:U,SMALL(IF(U$626:U$634&lt;&gt;"",ROW(U$626:U$634)),ROWS(V$626:V627))))),"")</f>
        <v/>
      </c>
      <c r="W627" s="36" t="s">
        <v>20</v>
      </c>
    </row>
    <row r="628" spans="3:25" ht="45" hidden="1" customHeight="1" x14ac:dyDescent="0.25">
      <c r="C628" s="803" t="str">
        <f t="shared" ref="C628:C634" si="246">O628</f>
        <v>1.1.    Identifier le déplacement potentiel en raison du changement d'affectation des terres et / ou de la dégradation de la forêt dans le pays et au-delà des frontières nationales ?</v>
      </c>
      <c r="D628" s="804"/>
      <c r="E628" s="804"/>
      <c r="F628" s="804"/>
      <c r="G628" s="805"/>
      <c r="H628" s="811"/>
      <c r="I628" s="812"/>
      <c r="J628" s="813"/>
      <c r="K628" s="26"/>
      <c r="L628" s="26"/>
      <c r="N628" s="87"/>
      <c r="O628" s="387" t="s">
        <v>606</v>
      </c>
      <c r="P628" s="569">
        <v>2</v>
      </c>
      <c r="Q628" s="535" t="str">
        <f t="shared" si="244"/>
        <v>1.1.    Identifier le déplacement potentiel en raison du changement d'affectation des terres et / ou de la dégradation de la forêt dans le pays et au-delà des frontières nationales ?</v>
      </c>
      <c r="R628" s="535" t="str">
        <f t="shared" si="245"/>
        <v/>
      </c>
      <c r="S628" s="536" t="str">
        <f t="shared" ref="S628:S634" si="247">IF(H628=0,"",Q628)</f>
        <v/>
      </c>
      <c r="T628" s="535" t="str">
        <f t="shared" ref="T628:T634" si="248">IF(S628="*","",R628)</f>
        <v/>
      </c>
      <c r="U628" s="533" t="str">
        <f t="shared" ref="U628:U634" si="249">IF(S628="","",(S628&amp;" - NOTES:  "&amp;T628))</f>
        <v/>
      </c>
      <c r="V628" s="570" t="str">
        <f t="array" ref="V628">IFERROR((IF(ROWS(V$626:V628)&gt;COUNTA(U:U),"",INDEX(U:U,SMALL(IF(U$626:U$634&lt;&gt;"",ROW(U$626:U$634)),ROWS(V$626:V628))))),"")</f>
        <v/>
      </c>
      <c r="W628" s="36" t="s">
        <v>20</v>
      </c>
    </row>
    <row r="629" spans="3:25" ht="30" hidden="1" customHeight="1" x14ac:dyDescent="0.25">
      <c r="C629" s="803" t="str">
        <f t="shared" si="246"/>
        <v>1.2.    Contrôler le déplacement dans le cadre d'un Système National de Suivi des forêts (SNSF) ?</v>
      </c>
      <c r="D629" s="804"/>
      <c r="E629" s="804"/>
      <c r="F629" s="804"/>
      <c r="G629" s="805"/>
      <c r="H629" s="811"/>
      <c r="I629" s="812"/>
      <c r="J629" s="813"/>
      <c r="K629" s="26"/>
      <c r="L629" s="26"/>
      <c r="N629" s="87"/>
      <c r="O629" s="387" t="s">
        <v>607</v>
      </c>
      <c r="P629" s="569">
        <v>3</v>
      </c>
      <c r="Q629" s="535" t="str">
        <f t="shared" si="244"/>
        <v>1.2.    Contrôler le déplacement dans le cadre d'un Système National de Suivi des forêts (SNSF) ?</v>
      </c>
      <c r="R629" s="535" t="str">
        <f t="shared" si="245"/>
        <v/>
      </c>
      <c r="S629" s="536" t="str">
        <f t="shared" si="247"/>
        <v/>
      </c>
      <c r="T629" s="535" t="str">
        <f t="shared" si="248"/>
        <v/>
      </c>
      <c r="U629" s="533" t="str">
        <f t="shared" si="249"/>
        <v/>
      </c>
      <c r="V629" s="570" t="str">
        <f t="array" ref="V629">IFERROR((IF(ROWS(V$626:V629)&gt;COUNTA(U:U),"",INDEX(U:U,SMALL(IF(U$626:U$634&lt;&gt;"",ROW(U$626:U$634)),ROWS(V$626:V629))))),"")</f>
        <v/>
      </c>
      <c r="W629" s="36" t="s">
        <v>20</v>
      </c>
    </row>
    <row r="630" spans="3:25" ht="45" hidden="1" customHeight="1" x14ac:dyDescent="0.25">
      <c r="C630" s="803" t="str">
        <f t="shared" si="246"/>
        <v>1.3.    Éviter ou minimiser le déplacement des émissions en améliorant les terres arables et les zones de pâturage (plantation d'arbres, intensification de l'agriculture, fertilisation, production de fourrage) ?</v>
      </c>
      <c r="D630" s="804"/>
      <c r="E630" s="804"/>
      <c r="F630" s="804"/>
      <c r="G630" s="805"/>
      <c r="H630" s="811"/>
      <c r="I630" s="812"/>
      <c r="J630" s="813"/>
      <c r="K630" s="26"/>
      <c r="L630" s="26"/>
      <c r="N630" s="87"/>
      <c r="O630" s="387" t="s">
        <v>608</v>
      </c>
      <c r="P630" s="569">
        <v>4</v>
      </c>
      <c r="Q630" s="535" t="str">
        <f t="shared" si="244"/>
        <v>1.3.    Éviter ou minimiser le déplacement des émissions en améliorant les terres arables et les zones de pâturage (plantation d'arbres, intensification de l'agriculture, fertilisation, production de fourrage) ?</v>
      </c>
      <c r="R630" s="535" t="str">
        <f t="shared" si="245"/>
        <v/>
      </c>
      <c r="S630" s="536" t="str">
        <f t="shared" si="247"/>
        <v/>
      </c>
      <c r="T630" s="535" t="str">
        <f t="shared" si="248"/>
        <v/>
      </c>
      <c r="U630" s="533" t="str">
        <f t="shared" si="249"/>
        <v/>
      </c>
      <c r="V630" s="570" t="str">
        <f t="array" ref="V630">IFERROR((IF(ROWS(V$626:V630)&gt;COUNTA(U:U),"",INDEX(U:U,SMALL(IF(U$626:U$634&lt;&gt;"",ROW(U$626:U$634)),ROWS(V$626:V630))))),"")</f>
        <v/>
      </c>
      <c r="W630" s="36" t="s">
        <v>20</v>
      </c>
    </row>
    <row r="631" spans="3:25" ht="60" hidden="1" customHeight="1" x14ac:dyDescent="0.25">
      <c r="C631" s="803" t="str">
        <f t="shared" si="246"/>
        <v>1.4.    Éviter ou minimiser le déplacement au niveau local grâce au développement d'autres moyens de subsistance (paiements pour les services écosystémiques (PSE) et projets de conservation et de développement intégrés (ICDP) ?</v>
      </c>
      <c r="D631" s="804"/>
      <c r="E631" s="804"/>
      <c r="F631" s="804"/>
      <c r="G631" s="805"/>
      <c r="H631" s="811"/>
      <c r="I631" s="812"/>
      <c r="J631" s="813"/>
      <c r="K631" s="26"/>
      <c r="L631" s="26"/>
      <c r="N631" s="87"/>
      <c r="O631" s="387" t="s">
        <v>609</v>
      </c>
      <c r="P631" s="569">
        <v>5</v>
      </c>
      <c r="Q631" s="535" t="str">
        <f t="shared" si="244"/>
        <v>1.4.    Éviter ou minimiser le déplacement au niveau local grâce au développement d'autres moyens de subsistance (paiements pour les services écosystémiques (PSE) et projets de conservation et de développement intégrés (ICDP) ?</v>
      </c>
      <c r="R631" s="535" t="str">
        <f t="shared" si="245"/>
        <v/>
      </c>
      <c r="S631" s="536" t="str">
        <f t="shared" si="247"/>
        <v/>
      </c>
      <c r="T631" s="535" t="str">
        <f t="shared" si="248"/>
        <v/>
      </c>
      <c r="U631" s="533" t="str">
        <f t="shared" si="249"/>
        <v/>
      </c>
      <c r="V631" s="570" t="str">
        <f t="array" ref="V631">IFERROR((IF(ROWS(V$626:V631)&gt;COUNTA(U:U),"",INDEX(U:U,SMALL(IF(U$626:U$634&lt;&gt;"",ROW(U$626:U$634)),ROWS(V$626:V631))))),"")</f>
        <v/>
      </c>
      <c r="W631" s="36" t="s">
        <v>20</v>
      </c>
    </row>
    <row r="632" spans="3:25" ht="30" hidden="1" customHeight="1" thickBot="1" x14ac:dyDescent="0.3">
      <c r="C632" s="806" t="str">
        <f t="shared" si="246"/>
        <v>1.5.    Prévoir une coopération bilatérale ou multilatérale pour traiter le changement d'affectation des terres au-delà des frontières nationales ?</v>
      </c>
      <c r="D632" s="807"/>
      <c r="E632" s="807"/>
      <c r="F632" s="807"/>
      <c r="G632" s="808"/>
      <c r="H632" s="814"/>
      <c r="I632" s="815"/>
      <c r="J632" s="816"/>
      <c r="K632" s="26"/>
      <c r="L632" s="26"/>
      <c r="N632" s="87"/>
      <c r="O632" s="387" t="s">
        <v>610</v>
      </c>
      <c r="P632" s="569">
        <v>6</v>
      </c>
      <c r="Q632" s="535" t="str">
        <f t="shared" si="244"/>
        <v>1.5.    Prévoir une coopération bilatérale ou multilatérale pour traiter le changement d'affectation des terres au-delà des frontières nationales ?</v>
      </c>
      <c r="R632" s="535" t="str">
        <f t="shared" si="245"/>
        <v/>
      </c>
      <c r="S632" s="536" t="str">
        <f t="shared" si="247"/>
        <v/>
      </c>
      <c r="T632" s="535" t="str">
        <f t="shared" si="248"/>
        <v/>
      </c>
      <c r="U632" s="533" t="str">
        <f t="shared" si="249"/>
        <v/>
      </c>
      <c r="V632" s="570" t="str">
        <f t="array" ref="V632">IFERROR((IF(ROWS(V$626:V632)&gt;COUNTA(U:U),"",INDEX(U:U,SMALL(IF(U$626:U$634&lt;&gt;"",ROW(U$626:U$634)),ROWS(V$626:V632))))),"")</f>
        <v/>
      </c>
      <c r="W632" s="36" t="s">
        <v>20</v>
      </c>
    </row>
    <row r="633" spans="3:25" ht="30" hidden="1" customHeight="1" thickBot="1" x14ac:dyDescent="0.3">
      <c r="C633" s="797" t="str">
        <f t="shared" si="246"/>
        <v>2.       Quel est le degré d'accessibilité, de prévisibilité et d'équité de chacune de ces politiques ?</v>
      </c>
      <c r="D633" s="798"/>
      <c r="E633" s="798"/>
      <c r="F633" s="798"/>
      <c r="G633" s="799"/>
      <c r="H633" s="817"/>
      <c r="I633" s="818"/>
      <c r="J633" s="819"/>
      <c r="K633" s="26"/>
      <c r="L633" s="26"/>
      <c r="N633" s="87"/>
      <c r="O633" s="387" t="s">
        <v>600</v>
      </c>
      <c r="P633" s="569">
        <v>7</v>
      </c>
      <c r="Q633" s="535" t="str">
        <f t="shared" si="244"/>
        <v>2.       Quel est le degré d'accessibilité, de prévisibilité et d'équité de chacune de ces politiques ?</v>
      </c>
      <c r="R633" s="535" t="str">
        <f t="shared" si="245"/>
        <v/>
      </c>
      <c r="S633" s="536" t="str">
        <f t="shared" si="247"/>
        <v/>
      </c>
      <c r="T633" s="535" t="str">
        <f t="shared" si="248"/>
        <v/>
      </c>
      <c r="U633" s="533" t="str">
        <f t="shared" si="249"/>
        <v/>
      </c>
      <c r="V633" s="570" t="str">
        <f t="array" ref="V633">IFERROR((IF(ROWS(V$626:V633)&gt;COUNTA(U:U),"",INDEX(U:U,SMALL(IF(U$626:U$634&lt;&gt;"",ROW(U$626:U$634)),ROWS(V$626:V633))))),"")</f>
        <v/>
      </c>
      <c r="W633" s="36" t="s">
        <v>20</v>
      </c>
    </row>
    <row r="634" spans="3:25" ht="30" hidden="1" customHeight="1" thickBot="1" x14ac:dyDescent="0.3">
      <c r="C634" s="797" t="str">
        <f t="shared" si="246"/>
        <v>3.       Des plans sont-ils en place pour contrôler leur mise en application efficace ?</v>
      </c>
      <c r="D634" s="798"/>
      <c r="E634" s="798"/>
      <c r="F634" s="798"/>
      <c r="G634" s="799"/>
      <c r="H634" s="817"/>
      <c r="I634" s="818"/>
      <c r="J634" s="819"/>
      <c r="K634" s="26"/>
      <c r="L634" s="26"/>
      <c r="N634" s="87"/>
      <c r="O634" s="387" t="s">
        <v>601</v>
      </c>
      <c r="P634" s="569">
        <v>8</v>
      </c>
      <c r="Q634" s="535" t="str">
        <f t="shared" si="244"/>
        <v>3.       Des plans sont-ils en place pour contrôler leur mise en application efficace ?</v>
      </c>
      <c r="R634" s="535" t="str">
        <f t="shared" si="245"/>
        <v/>
      </c>
      <c r="S634" s="536" t="str">
        <f t="shared" si="247"/>
        <v/>
      </c>
      <c r="T634" s="535" t="str">
        <f t="shared" si="248"/>
        <v/>
      </c>
      <c r="U634" s="533" t="str">
        <f t="shared" si="249"/>
        <v/>
      </c>
      <c r="V634" s="570" t="str">
        <f t="array" ref="V634">IFERROR((IF(ROWS(V$626:V634)&gt;COUNTA(U:U),"",INDEX(U:U,SMALL(IF(U$626:U$634&lt;&gt;"",ROW(U$626:U$634)),ROWS(V$626:V634))))),"")</f>
        <v/>
      </c>
      <c r="W634" s="36" t="s">
        <v>20</v>
      </c>
    </row>
    <row r="635" spans="3:25" ht="39.950000000000003" hidden="1" customHeight="1" x14ac:dyDescent="0.25">
      <c r="C635" s="295"/>
      <c r="D635" s="240"/>
      <c r="E635" s="240"/>
      <c r="F635" s="240"/>
      <c r="G635" s="240"/>
      <c r="H635" s="240"/>
      <c r="I635" s="240"/>
      <c r="J635" s="240"/>
      <c r="K635" s="240"/>
      <c r="L635" s="240"/>
      <c r="O635" s="559" t="str">
        <f>$O$58</f>
        <v>Cliquez sur l'icône « - » de gauche pour réduire la vue.</v>
      </c>
      <c r="T635" s="560"/>
    </row>
    <row r="636" spans="3:25" ht="15" hidden="1" customHeight="1" x14ac:dyDescent="0.25">
      <c r="C636" s="294"/>
      <c r="D636" s="130"/>
      <c r="E636" s="130"/>
      <c r="F636" s="130"/>
      <c r="G636" s="130"/>
      <c r="H636" s="130"/>
      <c r="I636" s="130"/>
      <c r="J636" s="130"/>
      <c r="K636" s="130"/>
      <c r="L636" s="130"/>
      <c r="O636" s="559" t="str">
        <f>$O$59</f>
        <v>Cliquez sur l'icône « + » de gauche pour agrandir la vue et répondre aux questions d'orientation.</v>
      </c>
    </row>
    <row r="637" spans="3:25" hidden="1" x14ac:dyDescent="0.25">
      <c r="C637" s="64"/>
      <c r="D637" s="64"/>
      <c r="E637" s="64"/>
      <c r="F637" s="64"/>
      <c r="G637" s="64"/>
      <c r="H637" s="64"/>
      <c r="I637" s="64"/>
      <c r="J637" s="64"/>
      <c r="K637" s="64"/>
      <c r="L637" s="64"/>
    </row>
    <row r="638" spans="3:25" hidden="1" x14ac:dyDescent="0.25">
      <c r="C638" s="159"/>
      <c r="D638" s="159"/>
      <c r="E638" s="159"/>
      <c r="F638" s="160"/>
      <c r="G638" s="160"/>
      <c r="H638" s="160"/>
      <c r="I638" s="160"/>
      <c r="J638" s="160"/>
      <c r="K638" s="160"/>
      <c r="L638" s="57"/>
      <c r="O638" s="470"/>
      <c r="P638" s="522"/>
      <c r="Q638" s="539"/>
      <c r="R638" s="539"/>
      <c r="S638" s="539"/>
      <c r="T638" s="539"/>
      <c r="U638" s="539"/>
      <c r="V638" s="539"/>
      <c r="W638" s="309"/>
      <c r="X638" s="325"/>
      <c r="Y638" s="34"/>
    </row>
    <row r="639" spans="3:25" ht="30" hidden="1" customHeight="1" x14ac:dyDescent="0.25">
      <c r="C639" s="791" t="str">
        <f>O639</f>
        <v>Tableau 3 :Politiques, lois ou règlementations (PLR) pertinentes pour la Garantie (g) - Réduction du déplacement des émissions.</v>
      </c>
      <c r="D639" s="791"/>
      <c r="E639" s="791"/>
      <c r="F639" s="791"/>
      <c r="G639" s="791"/>
      <c r="H639" s="791"/>
      <c r="I639" s="791"/>
      <c r="J639" s="791"/>
      <c r="O639" s="540" t="str">
        <f>CONCATENATE($O$26,$P$26,$S$19)</f>
        <v>Tableau 3 :Politiques, lois ou règlementations (PLR) pertinentes pour la Garantie (g) - Réduction du déplacement des émissions.</v>
      </c>
      <c r="P639" s="541"/>
      <c r="Y639" s="34"/>
    </row>
    <row r="640" spans="3:25" hidden="1" x14ac:dyDescent="0.25">
      <c r="L640"/>
    </row>
    <row r="641" spans="3:22" ht="72.75" hidden="1" customHeight="1" x14ac:dyDescent="0.25">
      <c r="O641" s="340">
        <v>0</v>
      </c>
    </row>
    <row r="642" spans="3:22" hidden="1" x14ac:dyDescent="0.25"/>
    <row r="643" spans="3:22" ht="0.95" hidden="1" customHeight="1" x14ac:dyDescent="0.25">
      <c r="C643" s="145"/>
      <c r="D643" s="146" t="str">
        <f>P643</f>
        <v>Description</v>
      </c>
      <c r="E643" s="792" t="str">
        <f>R643</f>
        <v>PLR pertinentes pour le bénéfice</v>
      </c>
      <c r="F643" s="792"/>
      <c r="G643" s="161" t="str">
        <f t="shared" ref="G643:I644" si="250">S643</f>
        <v>Comment le bénéfice est-il couvert par ces PLR ?</v>
      </c>
      <c r="H643" s="161" t="str">
        <f t="shared" si="250"/>
        <v>Ces PLR sont-elles mises en œuvre de manière efficace ?</v>
      </c>
      <c r="I643" s="161" t="str">
        <f t="shared" si="250"/>
        <v>PLR conflictuelles ?</v>
      </c>
      <c r="J643" s="161" t="str">
        <f>V643</f>
        <v>Lacunes identifiées</v>
      </c>
      <c r="O643" s="561"/>
      <c r="P643" s="562" t="str">
        <f>P$66</f>
        <v>Description</v>
      </c>
      <c r="Q643" s="562" t="str">
        <f t="shared" ref="Q643:U643" si="251">Q$66</f>
        <v>Qté.</v>
      </c>
      <c r="R643" s="562" t="str">
        <f t="shared" si="251"/>
        <v>PLR pertinentes pour le bénéfice</v>
      </c>
      <c r="S643" s="562" t="str">
        <f t="shared" si="251"/>
        <v>Comment le bénéfice est-il couvert par ces PLR ?</v>
      </c>
      <c r="T643" s="562" t="str">
        <f t="shared" si="251"/>
        <v>Ces PLR sont-elles mises en œuvre de manière efficace ?</v>
      </c>
      <c r="U643" s="562" t="str">
        <f t="shared" si="251"/>
        <v>PLR conflictuelles ?</v>
      </c>
      <c r="V643" s="562" t="str">
        <f>V$66</f>
        <v>Lacunes identifiées</v>
      </c>
    </row>
    <row r="644" spans="3:22" ht="0.95" hidden="1" customHeight="1" x14ac:dyDescent="0.25">
      <c r="C644" s="147" t="str">
        <f>O644</f>
        <v>EXEMPLE</v>
      </c>
      <c r="D644" s="147" t="str">
        <f>P644</f>
        <v/>
      </c>
      <c r="E644" s="147" t="str">
        <f>Q644</f>
        <v/>
      </c>
      <c r="F644" s="147" t="str">
        <f>R644</f>
        <v/>
      </c>
      <c r="G644" s="147" t="str">
        <f t="shared" si="250"/>
        <v/>
      </c>
      <c r="H644" s="147" t="str">
        <f t="shared" si="250"/>
        <v/>
      </c>
      <c r="I644" s="147" t="str">
        <f t="shared" si="250"/>
        <v/>
      </c>
      <c r="J644" s="147" t="str">
        <f>V644</f>
        <v/>
      </c>
      <c r="O644" s="563" t="str">
        <f>$O$67</f>
        <v>EXEMPLE</v>
      </c>
      <c r="P644" s="564" t="s">
        <v>20</v>
      </c>
      <c r="Q644" s="564" t="s">
        <v>20</v>
      </c>
      <c r="R644" s="564" t="s">
        <v>20</v>
      </c>
      <c r="S644" s="564" t="s">
        <v>20</v>
      </c>
      <c r="T644" s="564" t="s">
        <v>20</v>
      </c>
      <c r="U644" s="564" t="s">
        <v>20</v>
      </c>
      <c r="V644" s="564" t="s">
        <v>20</v>
      </c>
    </row>
    <row r="645" spans="3:22" ht="0.95" hidden="1" customHeight="1" x14ac:dyDescent="0.25">
      <c r="C645" s="143" t="str">
        <f>O645</f>
        <v>Bénéfices</v>
      </c>
      <c r="D645" s="99">
        <f t="shared" ref="D645:D650" si="252">$R671</f>
        <v>0</v>
      </c>
      <c r="E645" s="210"/>
      <c r="F645" s="211"/>
      <c r="G645" s="211"/>
      <c r="H645" s="211"/>
      <c r="I645" s="211"/>
      <c r="J645" s="211"/>
      <c r="O645" s="565" t="str">
        <f>$O$68</f>
        <v>Bénéfices</v>
      </c>
      <c r="P645" s="547" t="str">
        <f t="shared" ref="P645:P650" si="253">IF(D645=0,"",D645)</f>
        <v/>
      </c>
      <c r="Q645" s="547" t="str">
        <f t="shared" ref="Q645:Q650" si="254">IF(E645=0,"",E645)</f>
        <v/>
      </c>
      <c r="R645" s="547" t="str">
        <f t="shared" ref="R645:R650" si="255">IF(F645=0,"",F645)</f>
        <v/>
      </c>
      <c r="S645" s="547" t="str">
        <f t="shared" ref="S645:S650" si="256">IF(G645=0,"",G645)</f>
        <v/>
      </c>
      <c r="T645" s="547" t="str">
        <f t="shared" ref="T645:T650" si="257">IF(H645=0,"",H645)</f>
        <v/>
      </c>
      <c r="U645" s="547" t="str">
        <f t="shared" ref="U645:U650" si="258">IF(I645=0,"",I645)</f>
        <v/>
      </c>
      <c r="V645" s="547" t="str">
        <f t="shared" ref="V645:V650" si="259">IF(J645=0,"",J645)</f>
        <v/>
      </c>
    </row>
    <row r="646" spans="3:22" ht="0.95" hidden="1" customHeight="1" x14ac:dyDescent="0.25">
      <c r="C646" s="142"/>
      <c r="D646" s="99">
        <f t="shared" si="252"/>
        <v>0</v>
      </c>
      <c r="E646" s="210"/>
      <c r="F646" s="211"/>
      <c r="G646" s="211"/>
      <c r="H646" s="211"/>
      <c r="I646" s="211"/>
      <c r="J646" s="211"/>
      <c r="O646" s="566"/>
      <c r="P646" s="547" t="str">
        <f t="shared" si="253"/>
        <v/>
      </c>
      <c r="Q646" s="547" t="str">
        <f t="shared" si="254"/>
        <v/>
      </c>
      <c r="R646" s="547" t="str">
        <f t="shared" si="255"/>
        <v/>
      </c>
      <c r="S646" s="547" t="str">
        <f t="shared" si="256"/>
        <v/>
      </c>
      <c r="T646" s="547" t="str">
        <f t="shared" si="257"/>
        <v/>
      </c>
      <c r="U646" s="547" t="str">
        <f t="shared" si="258"/>
        <v/>
      </c>
      <c r="V646" s="547" t="str">
        <f t="shared" si="259"/>
        <v/>
      </c>
    </row>
    <row r="647" spans="3:22" ht="0.95" hidden="1" customHeight="1" x14ac:dyDescent="0.25">
      <c r="C647" s="142"/>
      <c r="D647" s="99">
        <f t="shared" si="252"/>
        <v>0</v>
      </c>
      <c r="E647" s="210"/>
      <c r="F647" s="211"/>
      <c r="G647" s="211"/>
      <c r="H647" s="211"/>
      <c r="I647" s="211"/>
      <c r="J647" s="211"/>
      <c r="O647" s="566"/>
      <c r="P647" s="547" t="str">
        <f t="shared" si="253"/>
        <v/>
      </c>
      <c r="Q647" s="547" t="str">
        <f t="shared" si="254"/>
        <v/>
      </c>
      <c r="R647" s="547" t="str">
        <f t="shared" si="255"/>
        <v/>
      </c>
      <c r="S647" s="547" t="str">
        <f t="shared" si="256"/>
        <v/>
      </c>
      <c r="T647" s="547" t="str">
        <f t="shared" si="257"/>
        <v/>
      </c>
      <c r="U647" s="547" t="str">
        <f t="shared" si="258"/>
        <v/>
      </c>
      <c r="V647" s="547" t="str">
        <f t="shared" si="259"/>
        <v/>
      </c>
    </row>
    <row r="648" spans="3:22" ht="0.95" hidden="1" customHeight="1" x14ac:dyDescent="0.25">
      <c r="C648" s="142"/>
      <c r="D648" s="99">
        <f t="shared" si="252"/>
        <v>0</v>
      </c>
      <c r="E648" s="210"/>
      <c r="F648" s="211"/>
      <c r="G648" s="211"/>
      <c r="H648" s="211"/>
      <c r="I648" s="211"/>
      <c r="J648" s="211"/>
      <c r="O648" s="566"/>
      <c r="P648" s="547" t="str">
        <f t="shared" si="253"/>
        <v/>
      </c>
      <c r="Q648" s="547" t="str">
        <f t="shared" si="254"/>
        <v/>
      </c>
      <c r="R648" s="547" t="str">
        <f t="shared" si="255"/>
        <v/>
      </c>
      <c r="S648" s="547" t="str">
        <f t="shared" si="256"/>
        <v/>
      </c>
      <c r="T648" s="547" t="str">
        <f t="shared" si="257"/>
        <v/>
      </c>
      <c r="U648" s="547" t="str">
        <f t="shared" si="258"/>
        <v/>
      </c>
      <c r="V648" s="547" t="str">
        <f t="shared" si="259"/>
        <v/>
      </c>
    </row>
    <row r="649" spans="3:22" ht="0.95" hidden="1" customHeight="1" x14ac:dyDescent="0.25">
      <c r="C649" s="142"/>
      <c r="D649" s="99">
        <f t="shared" si="252"/>
        <v>0</v>
      </c>
      <c r="E649" s="210"/>
      <c r="F649" s="211"/>
      <c r="G649" s="211"/>
      <c r="H649" s="211"/>
      <c r="I649" s="211"/>
      <c r="J649" s="211"/>
      <c r="O649" s="566"/>
      <c r="P649" s="547" t="str">
        <f t="shared" si="253"/>
        <v/>
      </c>
      <c r="Q649" s="547" t="str">
        <f t="shared" si="254"/>
        <v/>
      </c>
      <c r="R649" s="547" t="str">
        <f t="shared" si="255"/>
        <v/>
      </c>
      <c r="S649" s="547" t="str">
        <f t="shared" si="256"/>
        <v/>
      </c>
      <c r="T649" s="547" t="str">
        <f t="shared" si="257"/>
        <v/>
      </c>
      <c r="U649" s="547" t="str">
        <f t="shared" si="258"/>
        <v/>
      </c>
      <c r="V649" s="547" t="str">
        <f t="shared" si="259"/>
        <v/>
      </c>
    </row>
    <row r="650" spans="3:22" ht="0.95" hidden="1" customHeight="1" x14ac:dyDescent="0.25">
      <c r="C650" s="144"/>
      <c r="D650" s="99">
        <f t="shared" si="252"/>
        <v>0</v>
      </c>
      <c r="E650" s="212"/>
      <c r="F650" s="211"/>
      <c r="G650" s="211"/>
      <c r="H650" s="211"/>
      <c r="I650" s="211"/>
      <c r="J650" s="211"/>
      <c r="O650" s="567"/>
      <c r="P650" s="547" t="str">
        <f t="shared" si="253"/>
        <v/>
      </c>
      <c r="Q650" s="547" t="str">
        <f t="shared" si="254"/>
        <v/>
      </c>
      <c r="R650" s="547" t="str">
        <f t="shared" si="255"/>
        <v/>
      </c>
      <c r="S650" s="547" t="str">
        <f t="shared" si="256"/>
        <v/>
      </c>
      <c r="T650" s="547" t="str">
        <f t="shared" si="257"/>
        <v/>
      </c>
      <c r="U650" s="547" t="str">
        <f t="shared" si="258"/>
        <v/>
      </c>
      <c r="V650" s="547" t="str">
        <f t="shared" si="259"/>
        <v/>
      </c>
    </row>
    <row r="651" spans="3:22" ht="48" hidden="1" x14ac:dyDescent="0.25">
      <c r="C651" s="145"/>
      <c r="D651" s="146" t="str">
        <f>P651</f>
        <v>Description</v>
      </c>
      <c r="E651" s="146" t="str">
        <f>Q651</f>
        <v>Qté.</v>
      </c>
      <c r="F651" s="161" t="str">
        <f t="shared" ref="F651:I652" si="260">R651</f>
        <v>Comment le risque est-il couvert par ces PLR ?</v>
      </c>
      <c r="G651" s="161" t="str">
        <f t="shared" si="260"/>
        <v>Comment le risque est-il couvert par ces PLR ?</v>
      </c>
      <c r="H651" s="161" t="str">
        <f t="shared" si="260"/>
        <v>Ces PLR sont-elles mises en œuvre de manière efficace ?</v>
      </c>
      <c r="I651" s="161" t="str">
        <f t="shared" si="260"/>
        <v>PLR conflictuelles ?</v>
      </c>
      <c r="J651" s="161" t="str">
        <f>V651</f>
        <v>Lacunes identifiées</v>
      </c>
      <c r="O651" s="561"/>
      <c r="P651" s="562" t="str">
        <f t="shared" ref="P651:U651" si="261">P$77</f>
        <v>Description</v>
      </c>
      <c r="Q651" s="562" t="str">
        <f t="shared" si="261"/>
        <v>Qté.</v>
      </c>
      <c r="R651" s="562" t="str">
        <f t="shared" si="261"/>
        <v>Comment le risque est-il couvert par ces PLR ?</v>
      </c>
      <c r="S651" s="562" t="str">
        <f t="shared" si="261"/>
        <v>Comment le risque est-il couvert par ces PLR ?</v>
      </c>
      <c r="T651" s="562" t="str">
        <f t="shared" si="261"/>
        <v>Ces PLR sont-elles mises en œuvre de manière efficace ?</v>
      </c>
      <c r="U651" s="562" t="str">
        <f t="shared" si="261"/>
        <v>PLR conflictuelles ?</v>
      </c>
      <c r="V651" s="562" t="str">
        <f>V$77</f>
        <v>Lacunes identifiées</v>
      </c>
    </row>
    <row r="652" spans="3:22" ht="140.25" hidden="1" customHeight="1" x14ac:dyDescent="0.25">
      <c r="C652" s="235" t="str">
        <f>O652</f>
        <v>EXEMPLE</v>
      </c>
      <c r="D652" s="235" t="str">
        <f>P652</f>
        <v>La réduction de la production nationale de bois suite aux actions REDD+ fait augmenter l'exploitation forestière non durable dans un pays voisin.</v>
      </c>
      <c r="E652" s="235">
        <f>Q652</f>
        <v>1</v>
      </c>
      <c r="F652" s="235" t="str">
        <f t="shared" si="260"/>
        <v>Accord de coopération transfrontalier sur les forêts.</v>
      </c>
      <c r="G652" s="235" t="str">
        <f t="shared" si="260"/>
        <v>Visant directement à traiter l'exploitation forestière illégale.</v>
      </c>
      <c r="H652" s="235" t="str">
        <f t="shared" si="260"/>
        <v>Comprend un service commun de répression, le partage d'informations et établit des points de contrôles dans les zones frontalières. Contrôle de l'efficacité en cours.</v>
      </c>
      <c r="I652" s="235" t="str">
        <f t="shared" si="260"/>
        <v>Non.</v>
      </c>
      <c r="J652" s="235" t="str">
        <f>V652</f>
        <v>Toutes les exploitations forestières non durables ne sont pas illégales. Des mesures supplémentaires pour encourager l'utilisation de bois durable pourraient être requises.</v>
      </c>
      <c r="O652" s="563" t="str">
        <f>$O$78</f>
        <v>EXEMPLE</v>
      </c>
      <c r="P652" s="564" t="s">
        <v>454</v>
      </c>
      <c r="Q652" s="564">
        <v>1</v>
      </c>
      <c r="R652" s="564" t="s">
        <v>611</v>
      </c>
      <c r="S652" s="564" t="s">
        <v>612</v>
      </c>
      <c r="T652" s="564" t="s">
        <v>613</v>
      </c>
      <c r="U652" s="564" t="s">
        <v>502</v>
      </c>
      <c r="V652" s="564" t="s">
        <v>614</v>
      </c>
    </row>
    <row r="653" spans="3:22" hidden="1" x14ac:dyDescent="0.25">
      <c r="C653" s="217" t="str">
        <f>O653</f>
        <v>Risques</v>
      </c>
      <c r="D653" s="575"/>
      <c r="E653" s="231"/>
      <c r="F653" s="231"/>
      <c r="G653" s="231"/>
      <c r="H653" s="231"/>
      <c r="I653" s="231"/>
      <c r="J653" s="231"/>
      <c r="O653" s="565" t="str">
        <f>$O$79</f>
        <v>Risques</v>
      </c>
      <c r="P653" s="547" t="str">
        <f t="shared" ref="P653:P658" si="262">IF(D653=0,"",D653)</f>
        <v/>
      </c>
      <c r="Q653" s="547" t="str">
        <f t="shared" ref="Q653:Q658" si="263">IF(E653=0,"",E653)</f>
        <v/>
      </c>
      <c r="R653" s="547" t="str">
        <f t="shared" ref="R653:R658" si="264">IF(F653=0,"",F653)</f>
        <v/>
      </c>
      <c r="S653" s="547" t="str">
        <f t="shared" ref="S653:S658" si="265">IF(G653=0,"",G653)</f>
        <v/>
      </c>
      <c r="T653" s="547" t="str">
        <f t="shared" ref="T653:T658" si="266">IF(H653=0,"",H653)</f>
        <v/>
      </c>
      <c r="U653" s="547" t="str">
        <f t="shared" ref="U653:U658" si="267">IF(I653=0,"",I653)</f>
        <v/>
      </c>
      <c r="V653" s="547" t="str">
        <f t="shared" ref="V653:V664" si="268">IF(J653=0,"",J653)</f>
        <v/>
      </c>
    </row>
    <row r="654" spans="3:22" hidden="1" x14ac:dyDescent="0.25">
      <c r="C654" s="142"/>
      <c r="D654" s="575"/>
      <c r="E654" s="231"/>
      <c r="F654" s="231"/>
      <c r="G654" s="231"/>
      <c r="H654" s="231"/>
      <c r="I654" s="231"/>
      <c r="J654" s="231"/>
      <c r="O654" s="566"/>
      <c r="P654" s="547" t="str">
        <f t="shared" si="262"/>
        <v/>
      </c>
      <c r="Q654" s="547" t="str">
        <f t="shared" si="263"/>
        <v/>
      </c>
      <c r="R654" s="547" t="str">
        <f t="shared" si="264"/>
        <v/>
      </c>
      <c r="S654" s="547" t="str">
        <f t="shared" si="265"/>
        <v/>
      </c>
      <c r="T654" s="547" t="str">
        <f t="shared" si="266"/>
        <v/>
      </c>
      <c r="U654" s="547" t="str">
        <f t="shared" si="267"/>
        <v/>
      </c>
      <c r="V654" s="547" t="str">
        <f t="shared" si="268"/>
        <v/>
      </c>
    </row>
    <row r="655" spans="3:22" hidden="1" x14ac:dyDescent="0.25">
      <c r="C655" s="142"/>
      <c r="D655" s="575"/>
      <c r="E655" s="231"/>
      <c r="F655" s="231"/>
      <c r="G655" s="231"/>
      <c r="H655" s="231"/>
      <c r="I655" s="231"/>
      <c r="J655" s="231"/>
      <c r="O655" s="566"/>
      <c r="P655" s="547" t="str">
        <f t="shared" si="262"/>
        <v/>
      </c>
      <c r="Q655" s="547" t="str">
        <f t="shared" si="263"/>
        <v/>
      </c>
      <c r="R655" s="547" t="str">
        <f t="shared" si="264"/>
        <v/>
      </c>
      <c r="S655" s="547" t="str">
        <f t="shared" si="265"/>
        <v/>
      </c>
      <c r="T655" s="547" t="str">
        <f t="shared" si="266"/>
        <v/>
      </c>
      <c r="U655" s="547" t="str">
        <f t="shared" si="267"/>
        <v/>
      </c>
      <c r="V655" s="547" t="str">
        <f t="shared" si="268"/>
        <v/>
      </c>
    </row>
    <row r="656" spans="3:22" hidden="1" x14ac:dyDescent="0.25">
      <c r="C656" s="142"/>
      <c r="D656" s="575"/>
      <c r="E656" s="231"/>
      <c r="F656" s="231"/>
      <c r="G656" s="231"/>
      <c r="H656" s="231"/>
      <c r="I656" s="231"/>
      <c r="J656" s="231"/>
      <c r="O656" s="566"/>
      <c r="P656" s="547" t="str">
        <f t="shared" si="262"/>
        <v/>
      </c>
      <c r="Q656" s="547" t="str">
        <f t="shared" si="263"/>
        <v/>
      </c>
      <c r="R656" s="547" t="str">
        <f t="shared" si="264"/>
        <v/>
      </c>
      <c r="S656" s="547" t="str">
        <f t="shared" si="265"/>
        <v/>
      </c>
      <c r="T656" s="547" t="str">
        <f t="shared" si="266"/>
        <v/>
      </c>
      <c r="U656" s="547" t="str">
        <f t="shared" si="267"/>
        <v/>
      </c>
      <c r="V656" s="547" t="str">
        <f t="shared" si="268"/>
        <v/>
      </c>
    </row>
    <row r="657" spans="3:25" hidden="1" x14ac:dyDescent="0.25">
      <c r="C657" s="142"/>
      <c r="D657" s="575"/>
      <c r="E657" s="231"/>
      <c r="F657" s="231"/>
      <c r="G657" s="231"/>
      <c r="H657" s="231"/>
      <c r="I657" s="231"/>
      <c r="J657" s="231"/>
      <c r="O657" s="566"/>
      <c r="P657" s="547" t="str">
        <f t="shared" si="262"/>
        <v/>
      </c>
      <c r="Q657" s="547" t="str">
        <f t="shared" si="263"/>
        <v/>
      </c>
      <c r="R657" s="547" t="str">
        <f t="shared" si="264"/>
        <v/>
      </c>
      <c r="S657" s="547" t="str">
        <f t="shared" si="265"/>
        <v/>
      </c>
      <c r="T657" s="547" t="str">
        <f t="shared" si="266"/>
        <v/>
      </c>
      <c r="U657" s="547" t="str">
        <f t="shared" si="267"/>
        <v/>
      </c>
      <c r="V657" s="547" t="str">
        <f t="shared" si="268"/>
        <v/>
      </c>
    </row>
    <row r="658" spans="3:25" hidden="1" x14ac:dyDescent="0.25">
      <c r="C658" s="142"/>
      <c r="D658" s="575"/>
      <c r="E658" s="231"/>
      <c r="F658" s="231"/>
      <c r="G658" s="231"/>
      <c r="H658" s="231"/>
      <c r="I658" s="231"/>
      <c r="J658" s="231"/>
      <c r="O658" s="566"/>
      <c r="P658" s="547" t="str">
        <f t="shared" si="262"/>
        <v/>
      </c>
      <c r="Q658" s="547" t="str">
        <f t="shared" si="263"/>
        <v/>
      </c>
      <c r="R658" s="547" t="str">
        <f t="shared" si="264"/>
        <v/>
      </c>
      <c r="S658" s="547" t="str">
        <f t="shared" si="265"/>
        <v/>
      </c>
      <c r="T658" s="547" t="str">
        <f t="shared" si="266"/>
        <v/>
      </c>
      <c r="U658" s="547" t="str">
        <f t="shared" si="267"/>
        <v/>
      </c>
      <c r="V658" s="547" t="str">
        <f t="shared" si="268"/>
        <v/>
      </c>
    </row>
    <row r="659" spans="3:25" hidden="1" x14ac:dyDescent="0.25">
      <c r="C659" s="142"/>
      <c r="D659" s="575"/>
      <c r="E659" s="231"/>
      <c r="F659" s="231"/>
      <c r="G659" s="231"/>
      <c r="H659" s="231"/>
      <c r="I659" s="231"/>
      <c r="J659" s="231"/>
      <c r="O659" s="566"/>
      <c r="P659" s="547" t="str">
        <f t="shared" ref="P659:U664" si="269">IF(D659=0,"",D659)</f>
        <v/>
      </c>
      <c r="Q659" s="547" t="str">
        <f t="shared" si="269"/>
        <v/>
      </c>
      <c r="R659" s="547" t="str">
        <f t="shared" si="269"/>
        <v/>
      </c>
      <c r="S659" s="547" t="str">
        <f t="shared" si="269"/>
        <v/>
      </c>
      <c r="T659" s="547" t="str">
        <f t="shared" si="269"/>
        <v/>
      </c>
      <c r="U659" s="547" t="str">
        <f t="shared" si="269"/>
        <v/>
      </c>
      <c r="V659" s="547" t="str">
        <f t="shared" si="268"/>
        <v/>
      </c>
    </row>
    <row r="660" spans="3:25" hidden="1" x14ac:dyDescent="0.25">
      <c r="C660" s="142"/>
      <c r="D660" s="575"/>
      <c r="E660" s="231"/>
      <c r="F660" s="231"/>
      <c r="G660" s="231"/>
      <c r="H660" s="231"/>
      <c r="I660" s="231"/>
      <c r="J660" s="231"/>
      <c r="O660" s="566"/>
      <c r="P660" s="547" t="str">
        <f t="shared" si="269"/>
        <v/>
      </c>
      <c r="Q660" s="547" t="str">
        <f t="shared" si="269"/>
        <v/>
      </c>
      <c r="R660" s="547" t="str">
        <f t="shared" si="269"/>
        <v/>
      </c>
      <c r="S660" s="547" t="str">
        <f t="shared" si="269"/>
        <v/>
      </c>
      <c r="T660" s="547" t="str">
        <f t="shared" si="269"/>
        <v/>
      </c>
      <c r="U660" s="547" t="str">
        <f t="shared" si="269"/>
        <v/>
      </c>
      <c r="V660" s="547" t="str">
        <f t="shared" si="268"/>
        <v/>
      </c>
    </row>
    <row r="661" spans="3:25" hidden="1" x14ac:dyDescent="0.25">
      <c r="C661" s="142"/>
      <c r="D661" s="575"/>
      <c r="E661" s="231"/>
      <c r="F661" s="231"/>
      <c r="G661" s="231"/>
      <c r="H661" s="231"/>
      <c r="I661" s="231"/>
      <c r="J661" s="231"/>
      <c r="O661" s="566"/>
      <c r="P661" s="547" t="str">
        <f t="shared" si="269"/>
        <v/>
      </c>
      <c r="Q661" s="547" t="str">
        <f t="shared" si="269"/>
        <v/>
      </c>
      <c r="R661" s="547" t="str">
        <f t="shared" si="269"/>
        <v/>
      </c>
      <c r="S661" s="547" t="str">
        <f t="shared" si="269"/>
        <v/>
      </c>
      <c r="T661" s="547" t="str">
        <f t="shared" si="269"/>
        <v/>
      </c>
      <c r="U661" s="547" t="str">
        <f t="shared" si="269"/>
        <v/>
      </c>
      <c r="V661" s="547" t="str">
        <f t="shared" si="268"/>
        <v/>
      </c>
    </row>
    <row r="662" spans="3:25" hidden="1" x14ac:dyDescent="0.25">
      <c r="C662" s="142"/>
      <c r="D662" s="575"/>
      <c r="E662" s="231"/>
      <c r="F662" s="231"/>
      <c r="G662" s="231"/>
      <c r="H662" s="231"/>
      <c r="I662" s="231"/>
      <c r="J662" s="231"/>
      <c r="O662" s="566"/>
      <c r="P662" s="547" t="str">
        <f t="shared" si="269"/>
        <v/>
      </c>
      <c r="Q662" s="547" t="str">
        <f t="shared" si="269"/>
        <v/>
      </c>
      <c r="R662" s="547" t="str">
        <f t="shared" si="269"/>
        <v/>
      </c>
      <c r="S662" s="547" t="str">
        <f t="shared" si="269"/>
        <v/>
      </c>
      <c r="T662" s="547" t="str">
        <f t="shared" si="269"/>
        <v/>
      </c>
      <c r="U662" s="547" t="str">
        <f t="shared" si="269"/>
        <v/>
      </c>
      <c r="V662" s="547" t="str">
        <f t="shared" si="268"/>
        <v/>
      </c>
    </row>
    <row r="663" spans="3:25" hidden="1" x14ac:dyDescent="0.25">
      <c r="C663" s="142"/>
      <c r="D663" s="575"/>
      <c r="E663" s="231"/>
      <c r="F663" s="231"/>
      <c r="G663" s="231"/>
      <c r="H663" s="231"/>
      <c r="I663" s="231"/>
      <c r="J663" s="231"/>
      <c r="O663" s="566"/>
      <c r="P663" s="547" t="str">
        <f t="shared" si="269"/>
        <v/>
      </c>
      <c r="Q663" s="547" t="str">
        <f t="shared" si="269"/>
        <v/>
      </c>
      <c r="R663" s="547" t="str">
        <f t="shared" si="269"/>
        <v/>
      </c>
      <c r="S663" s="547" t="str">
        <f t="shared" si="269"/>
        <v/>
      </c>
      <c r="T663" s="547" t="str">
        <f t="shared" si="269"/>
        <v/>
      </c>
      <c r="U663" s="547" t="str">
        <f t="shared" si="269"/>
        <v/>
      </c>
      <c r="V663" s="547" t="str">
        <f t="shared" si="268"/>
        <v/>
      </c>
    </row>
    <row r="664" spans="3:25" ht="15.75" hidden="1" thickBot="1" x14ac:dyDescent="0.3">
      <c r="C664" s="218"/>
      <c r="D664" s="576"/>
      <c r="E664" s="233"/>
      <c r="F664" s="231"/>
      <c r="G664" s="231"/>
      <c r="H664" s="231"/>
      <c r="I664" s="231"/>
      <c r="J664" s="231"/>
      <c r="O664" s="567"/>
      <c r="P664" s="547" t="str">
        <f t="shared" si="269"/>
        <v/>
      </c>
      <c r="Q664" s="547" t="str">
        <f t="shared" si="269"/>
        <v/>
      </c>
      <c r="R664" s="547" t="str">
        <f t="shared" si="269"/>
        <v/>
      </c>
      <c r="S664" s="547" t="str">
        <f t="shared" si="269"/>
        <v/>
      </c>
      <c r="T664" s="547" t="str">
        <f t="shared" si="269"/>
        <v/>
      </c>
      <c r="U664" s="547" t="str">
        <f t="shared" si="269"/>
        <v/>
      </c>
      <c r="V664" s="547" t="str">
        <f t="shared" si="268"/>
        <v/>
      </c>
    </row>
    <row r="665" spans="3:25" ht="99.95" hidden="1" customHeight="1" thickTop="1" x14ac:dyDescent="0.25">
      <c r="C665" s="793" t="str">
        <f>O665</f>
        <v>Couverture globale des PLR / lacunes de la garantie :</v>
      </c>
      <c r="D665" s="794"/>
      <c r="E665" s="794"/>
      <c r="F665" s="795"/>
      <c r="G665" s="795"/>
      <c r="H665" s="795"/>
      <c r="I665" s="795"/>
      <c r="J665" s="796"/>
      <c r="O665" s="790" t="str">
        <f>$O$89</f>
        <v>Couverture globale des PLR / lacunes de la garantie :</v>
      </c>
      <c r="P665" s="790"/>
      <c r="Q665" s="879" t="str">
        <f>IF(F665=0," ",F665)</f>
        <v xml:space="preserve"> </v>
      </c>
      <c r="R665" s="880"/>
      <c r="S665" s="880"/>
      <c r="T665" s="880"/>
      <c r="U665" s="880"/>
      <c r="V665" s="881"/>
    </row>
    <row r="666" spans="3:25" hidden="1" x14ac:dyDescent="0.25"/>
    <row r="667" spans="3:25" ht="39.75" hidden="1" customHeight="1" x14ac:dyDescent="0.25"/>
    <row r="668" spans="3:25" hidden="1" x14ac:dyDescent="0.25"/>
    <row r="669" spans="3:25" ht="0.95" hidden="1" customHeight="1" x14ac:dyDescent="0.25">
      <c r="P669" s="568" t="str">
        <f>P$93</f>
        <v>From Module 2</v>
      </c>
      <c r="Q669" s="568" t="str">
        <f>Q$93</f>
        <v>From Module 2</v>
      </c>
    </row>
    <row r="670" spans="3:25" ht="0.95" hidden="1" customHeight="1" x14ac:dyDescent="0.25">
      <c r="C670" s="58"/>
      <c r="D670" s="58"/>
      <c r="E670" s="58"/>
      <c r="F670" s="59"/>
      <c r="G670" s="59"/>
      <c r="H670" s="59"/>
      <c r="I670" s="59"/>
      <c r="J670" s="59"/>
      <c r="O670" s="552"/>
      <c r="P670" s="441" t="str">
        <f>P$94</f>
        <v>All Bénéfices</v>
      </c>
      <c r="Q670" s="441" t="str">
        <f>Q$94</f>
        <v>Potential Prioritized Bénéfices</v>
      </c>
      <c r="S670" s="554"/>
      <c r="T670" s="554"/>
      <c r="U670" s="554"/>
      <c r="V670" s="554"/>
      <c r="W670" s="59"/>
      <c r="X670" s="59"/>
    </row>
    <row r="671" spans="3:25" ht="0.95" hidden="1" customHeight="1" x14ac:dyDescent="0.25">
      <c r="C671" s="67"/>
      <c r="D671" s="67"/>
      <c r="E671" s="67"/>
      <c r="L671"/>
      <c r="O671" s="53"/>
      <c r="P671" s="555" t="str">
        <f>'Module 2'!$AM645</f>
        <v/>
      </c>
      <c r="Q671" s="555" t="str">
        <f>'Module 2'!$AV645</f>
        <v/>
      </c>
    </row>
    <row r="672" spans="3:25" s="48" customFormat="1" ht="0.95" hidden="1" customHeight="1" x14ac:dyDescent="0.25">
      <c r="O672" s="53"/>
      <c r="P672" s="555" t="str">
        <f>'Module 2'!$AM646</f>
        <v/>
      </c>
      <c r="Q672" s="555" t="str">
        <f>'Module 2'!$AV646</f>
        <v/>
      </c>
      <c r="R672" s="52"/>
      <c r="S672" s="52"/>
      <c r="T672" s="52"/>
      <c r="U672" s="52"/>
      <c r="V672" s="52"/>
      <c r="W672"/>
      <c r="X672" s="112"/>
      <c r="Y672"/>
    </row>
    <row r="673" spans="3:25" s="48" customFormat="1" ht="0.95" hidden="1" customHeight="1" x14ac:dyDescent="0.25">
      <c r="I673" s="49"/>
      <c r="J673" s="49"/>
      <c r="O673" s="53"/>
      <c r="P673" s="555" t="str">
        <f>'Module 2'!$AM647</f>
        <v/>
      </c>
      <c r="Q673" s="555" t="str">
        <f>'Module 2'!$AV647</f>
        <v/>
      </c>
      <c r="R673" s="52"/>
      <c r="S673" s="52"/>
      <c r="T673" s="52"/>
      <c r="U673" s="52"/>
      <c r="V673" s="52"/>
      <c r="W673"/>
      <c r="X673" s="112"/>
      <c r="Y673"/>
    </row>
    <row r="674" spans="3:25" s="48" customFormat="1" ht="0.95" hidden="1" customHeight="1" x14ac:dyDescent="0.25">
      <c r="O674" s="53"/>
      <c r="P674" s="555" t="str">
        <f>'Module 2'!$AM648</f>
        <v/>
      </c>
      <c r="Q674" s="555" t="str">
        <f>'Module 2'!$AV648</f>
        <v/>
      </c>
      <c r="R674" s="52"/>
      <c r="S674" s="52"/>
      <c r="T674" s="52"/>
      <c r="U674" s="52"/>
      <c r="V674" s="52"/>
      <c r="W674"/>
      <c r="X674" s="112"/>
      <c r="Y674"/>
    </row>
    <row r="675" spans="3:25" ht="0.95" hidden="1" customHeight="1" x14ac:dyDescent="0.25">
      <c r="N675" s="48"/>
      <c r="O675" s="53"/>
      <c r="P675" s="555" t="str">
        <f>'Module 2'!$AM649</f>
        <v/>
      </c>
      <c r="Q675" s="555" t="str">
        <f>'Module 2'!$AV649</f>
        <v/>
      </c>
    </row>
    <row r="676" spans="3:25" ht="0.95" hidden="1" customHeight="1" x14ac:dyDescent="0.25">
      <c r="C676" s="67"/>
      <c r="D676" s="67"/>
      <c r="E676" s="67"/>
      <c r="N676" s="48"/>
      <c r="O676" s="53"/>
      <c r="P676" s="555" t="str">
        <f>'Module 2'!$AM650</f>
        <v/>
      </c>
      <c r="Q676" s="555" t="str">
        <f>'Module 2'!$AV650</f>
        <v/>
      </c>
    </row>
    <row r="677" spans="3:25" hidden="1" x14ac:dyDescent="0.25">
      <c r="C677" s="48"/>
      <c r="D677" s="48"/>
      <c r="E677" s="48"/>
      <c r="F677" s="48"/>
      <c r="G677" s="48"/>
      <c r="H677" s="48"/>
      <c r="M677" s="105"/>
      <c r="N677" s="48"/>
      <c r="O677" s="53"/>
      <c r="P677" s="568" t="str">
        <f>P$104</f>
        <v>From Module 2</v>
      </c>
      <c r="Q677" s="568" t="str">
        <f>Q$104</f>
        <v>From Module 2</v>
      </c>
    </row>
    <row r="678" spans="3:25" hidden="1" x14ac:dyDescent="0.25">
      <c r="C678" s="48"/>
      <c r="D678" s="48"/>
      <c r="E678" s="48"/>
      <c r="F678" s="48"/>
      <c r="G678" s="48"/>
      <c r="H678" s="48"/>
      <c r="I678" s="48"/>
      <c r="J678" s="36"/>
      <c r="N678" s="48"/>
      <c r="O678" s="53"/>
      <c r="P678" s="441" t="str">
        <f>P$105</f>
        <v>All Risques</v>
      </c>
      <c r="Q678" s="441" t="str">
        <f>Q$105</f>
        <v>Potential Prioritized Risques</v>
      </c>
    </row>
    <row r="679" spans="3:25" hidden="1" x14ac:dyDescent="0.25">
      <c r="C679" s="48"/>
      <c r="D679" s="48"/>
      <c r="E679" s="48"/>
      <c r="F679" s="48"/>
      <c r="G679" s="48"/>
      <c r="H679" s="48"/>
      <c r="N679" s="48"/>
      <c r="O679" s="53">
        <f t="shared" ref="O679:O690" si="270">O678+1</f>
        <v>1</v>
      </c>
      <c r="P679" s="555" t="str">
        <f>'Module 2'!$AM653</f>
        <v/>
      </c>
      <c r="Q679" s="555" t="str">
        <f>'Module 2'!$AV653</f>
        <v/>
      </c>
    </row>
    <row r="680" spans="3:25" hidden="1" x14ac:dyDescent="0.25">
      <c r="N680" s="48"/>
      <c r="O680" s="53">
        <f t="shared" si="270"/>
        <v>2</v>
      </c>
      <c r="P680" s="555" t="str">
        <f>'Module 2'!$AM654</f>
        <v/>
      </c>
      <c r="Q680" s="555" t="str">
        <f>'Module 2'!$AV654</f>
        <v/>
      </c>
    </row>
    <row r="681" spans="3:25" hidden="1" x14ac:dyDescent="0.25">
      <c r="G681" s="67"/>
      <c r="H681" s="67"/>
      <c r="N681" s="48"/>
      <c r="O681" s="53">
        <f t="shared" si="270"/>
        <v>3</v>
      </c>
      <c r="P681" s="555" t="str">
        <f>'Module 2'!$AM655</f>
        <v/>
      </c>
      <c r="Q681" s="555" t="str">
        <f>'Module 2'!$AV655</f>
        <v/>
      </c>
    </row>
    <row r="682" spans="3:25" hidden="1" x14ac:dyDescent="0.25">
      <c r="C682" s="66"/>
      <c r="D682" s="66"/>
      <c r="E682" s="66"/>
      <c r="N682" s="48"/>
      <c r="O682" s="53">
        <f t="shared" si="270"/>
        <v>4</v>
      </c>
      <c r="P682" s="555" t="str">
        <f>'Module 2'!$AM656</f>
        <v/>
      </c>
      <c r="Q682" s="555" t="str">
        <f>'Module 2'!$AV656</f>
        <v/>
      </c>
    </row>
    <row r="683" spans="3:25" hidden="1" x14ac:dyDescent="0.25">
      <c r="C683" s="66"/>
      <c r="E683" s="67"/>
      <c r="N683" s="48"/>
      <c r="O683" s="53">
        <f t="shared" si="270"/>
        <v>5</v>
      </c>
      <c r="P683" s="555" t="str">
        <f>'Module 2'!$AM657</f>
        <v/>
      </c>
      <c r="Q683" s="555" t="str">
        <f>'Module 2'!$AV657</f>
        <v/>
      </c>
    </row>
    <row r="684" spans="3:25" hidden="1" x14ac:dyDescent="0.25">
      <c r="C684" s="66"/>
      <c r="E684" s="103"/>
      <c r="N684" s="48"/>
      <c r="O684" s="53">
        <f t="shared" si="270"/>
        <v>6</v>
      </c>
      <c r="P684" s="555" t="str">
        <f>'Module 2'!$AM658</f>
        <v/>
      </c>
      <c r="Q684" s="555" t="str">
        <f>'Module 2'!$AV658</f>
        <v/>
      </c>
    </row>
    <row r="685" spans="3:25" hidden="1" x14ac:dyDescent="0.25">
      <c r="C685" s="66"/>
      <c r="E685" s="103"/>
      <c r="N685" s="48"/>
      <c r="O685" s="53">
        <f t="shared" si="270"/>
        <v>7</v>
      </c>
      <c r="P685" s="555" t="str">
        <f>'Module 2'!$AM659</f>
        <v/>
      </c>
      <c r="Q685" s="555" t="str">
        <f>'Module 2'!$AV659</f>
        <v/>
      </c>
    </row>
    <row r="686" spans="3:25" hidden="1" x14ac:dyDescent="0.25">
      <c r="C686" s="66"/>
      <c r="E686" s="103"/>
      <c r="N686" s="48"/>
      <c r="O686" s="53">
        <f t="shared" si="270"/>
        <v>8</v>
      </c>
      <c r="P686" s="555" t="str">
        <f>'Module 2'!$AM660</f>
        <v/>
      </c>
      <c r="Q686" s="555" t="str">
        <f>'Module 2'!$AV660</f>
        <v/>
      </c>
    </row>
    <row r="687" spans="3:25" hidden="1" x14ac:dyDescent="0.25">
      <c r="C687" s="66"/>
      <c r="E687" s="103"/>
      <c r="N687" s="48"/>
      <c r="O687" s="53">
        <f t="shared" si="270"/>
        <v>9</v>
      </c>
      <c r="P687" s="555" t="str">
        <f>'Module 2'!$AM661</f>
        <v/>
      </c>
      <c r="Q687" s="555" t="str">
        <f>'Module 2'!$AV661</f>
        <v/>
      </c>
    </row>
    <row r="688" spans="3:25" hidden="1" x14ac:dyDescent="0.25">
      <c r="C688" s="66"/>
      <c r="E688" s="103"/>
      <c r="N688" s="48"/>
      <c r="O688" s="53">
        <f t="shared" si="270"/>
        <v>10</v>
      </c>
      <c r="P688" s="555" t="str">
        <f>'Module 2'!$AM662</f>
        <v/>
      </c>
      <c r="Q688" s="555" t="str">
        <f>'Module 2'!$AV662</f>
        <v/>
      </c>
    </row>
    <row r="689" spans="3:17" hidden="1" x14ac:dyDescent="0.25">
      <c r="C689" s="66"/>
      <c r="E689" s="103"/>
      <c r="N689" s="48"/>
      <c r="O689" s="53">
        <f t="shared" si="270"/>
        <v>11</v>
      </c>
      <c r="P689" s="555" t="str">
        <f>'Module 2'!$AM663</f>
        <v/>
      </c>
      <c r="Q689" s="555" t="str">
        <f>'Module 2'!$AV663</f>
        <v/>
      </c>
    </row>
    <row r="690" spans="3:17" hidden="1" x14ac:dyDescent="0.25">
      <c r="C690" s="66"/>
      <c r="E690" s="103"/>
      <c r="N690" s="48"/>
      <c r="O690" s="53">
        <f t="shared" si="270"/>
        <v>12</v>
      </c>
      <c r="P690" s="555" t="str">
        <f>'Module 2'!$AM664</f>
        <v/>
      </c>
      <c r="Q690" s="555" t="str">
        <f>'Module 2'!$AV664</f>
        <v/>
      </c>
    </row>
    <row r="691" spans="3:17" hidden="1" x14ac:dyDescent="0.25">
      <c r="C691" s="66"/>
      <c r="E691" s="103"/>
    </row>
    <row r="692" spans="3:17" hidden="1" x14ac:dyDescent="0.25"/>
    <row r="693" spans="3:17" hidden="1" x14ac:dyDescent="0.25"/>
    <row r="694" spans="3:17" hidden="1" x14ac:dyDescent="0.25"/>
    <row r="695" spans="3:17" hidden="1" x14ac:dyDescent="0.25"/>
    <row r="696" spans="3:17" hidden="1" x14ac:dyDescent="0.25"/>
    <row r="697" spans="3:17" hidden="1" x14ac:dyDescent="0.25"/>
    <row r="698" spans="3:17" hidden="1" x14ac:dyDescent="0.25"/>
    <row r="699" spans="3:17" hidden="1" x14ac:dyDescent="0.25"/>
    <row r="700" spans="3:17" hidden="1" x14ac:dyDescent="0.25"/>
  </sheetData>
  <sheetProtection algorithmName="SHA-512" hashValue="KGjFt4HeRlOBBYcxojf9um27wKWaZML3ezX08/JQjA38yCKViyHFsjH2+6I6j7IyK8E3CgEgNco8wpkXtxC/Sw==" saltValue="GysSNkEyZNBjN0xHbHR01w==" spinCount="100000" sheet="1" objects="1" scenarios="1"/>
  <customSheetViews>
    <customSheetView guid="{E0F85C5C-2180-4684-9778-FC6F760CC5FD}" showPageBreaks="1" showGridLines="0" showRowCol="0" fitToPage="1" hiddenRows="1" hiddenColumns="1" topLeftCell="A11">
      <selection activeCell="C12" sqref="C12:I27"/>
      <pageMargins left="0.7" right="0.7" top="0.75" bottom="0.75" header="0.3" footer="0.3"/>
      <pageSetup paperSize="9" scale="56" fitToHeight="0" orientation="portrait" r:id="rId1"/>
    </customSheetView>
    <customSheetView guid="{8F5229F8-400B-4437-A582-E9B2FF99E882}" showPageBreaks="1" showGridLines="0" showRowCol="0" fitToPage="1" hiddenRows="1" hiddenColumns="1">
      <selection activeCell="C3" sqref="C3:J3"/>
      <pageMargins left="0.7" right="0.7" top="0.75" bottom="0.75" header="0.3" footer="0.3"/>
      <pageSetup paperSize="9" scale="56" fitToHeight="0" orientation="portrait" r:id="rId2"/>
    </customSheetView>
    <customSheetView guid="{0F44F22A-7810-43A9-8241-E43689B541F4}" showPageBreaks="1" showGridLines="0" fitToPage="1" hiddenColumns="1" topLeftCell="O1">
      <selection activeCell="O5" sqref="O5"/>
      <pageMargins left="0.7" right="0.7" top="0.75" bottom="0.75" header="0.3" footer="0.3"/>
      <pageSetup paperSize="9" scale="27" fitToHeight="0" orientation="portrait" r:id="rId3"/>
    </customSheetView>
    <customSheetView guid="{CA4A34C0-1123-4790-AF7E-BC7091ACA0A0}" showPageBreaks="1" showGridLines="0" showRowCol="0" fitToPage="1" hiddenColumns="1">
      <selection activeCell="C3" sqref="C3:J3"/>
      <pageMargins left="0.7" right="0.7" top="0.75" bottom="0.75" header="0.3" footer="0.3"/>
      <pageSetup paperSize="9" scale="56" fitToHeight="0" orientation="portrait" r:id="rId4"/>
    </customSheetView>
    <customSheetView guid="{CFA82244-C6A8-4157-813A-DCED4C197819}" showPageBreaks="1" showGridLines="0" showRowCol="0" fitToPage="1" hiddenColumns="1">
      <selection activeCell="C3" sqref="C3:J3"/>
      <pageMargins left="0.7" right="0.7" top="0.75" bottom="0.75" header="0.3" footer="0.3"/>
      <pageSetup paperSize="9" scale="56" fitToHeight="0" orientation="portrait" r:id="rId5"/>
    </customSheetView>
    <customSheetView guid="{C92837A6-C2DE-484E-8C7F-A006AA3E512A}" showPageBreaks="1" showGridLines="0" showRowCol="0" fitToPage="1" hiddenRows="1" hiddenColumns="1">
      <selection activeCell="C3" sqref="C3:J3"/>
      <pageMargins left="0.7" right="0.7" top="0.75" bottom="0.75" header="0.3" footer="0.3"/>
      <pageSetup paperSize="9" scale="56" fitToHeight="0" orientation="portrait" r:id="rId6"/>
    </customSheetView>
    <customSheetView guid="{5903D69A-5754-456F-9596-4F981E1004F3}" showPageBreaks="1" showGridLines="0" showRowCol="0" fitToPage="1" hiddenRows="1" hiddenColumns="1">
      <selection activeCell="C3" sqref="C3:J3"/>
      <pageMargins left="0.7" right="0.7" top="0.75" bottom="0.75" header="0.3" footer="0.3"/>
      <pageSetup paperSize="9" scale="56" fitToHeight="0" orientation="portrait" r:id="rId7"/>
    </customSheetView>
    <customSheetView guid="{D2518DB8-B560-4A78-B692-B87A07E4F79E}" showPageBreaks="1" showGridLines="0" showRowCol="0" fitToPage="1" hiddenRows="1" hiddenColumns="1">
      <selection activeCell="C3" sqref="C3:J3"/>
      <pageMargins left="0.7" right="0.7" top="0.75" bottom="0.75" header="0.3" footer="0.3"/>
      <pageSetup paperSize="9" scale="56" fitToHeight="0" orientation="portrait" r:id="rId8"/>
    </customSheetView>
    <customSheetView guid="{44126E2B-CD5D-4F43-AA3C-BFC7C80D88FD}" showPageBreaks="1" showGridLines="0" showRowCol="0" fitToPage="1" hiddenRows="1" hiddenColumns="1">
      <selection activeCell="C3" sqref="C3:J3"/>
      <pageMargins left="0.7" right="0.7" top="0.75" bottom="0.75" header="0.3" footer="0.3"/>
      <pageSetup paperSize="9" scale="56" fitToHeight="0" orientation="portrait" r:id="rId9"/>
    </customSheetView>
    <customSheetView guid="{99E9AA65-9CEE-4B26-BA46-307BEC772AA0}" showPageBreaks="1" showGridLines="0" showRowCol="0" fitToPage="1" hiddenRows="1" hiddenColumns="1">
      <selection activeCell="C3" sqref="C3:J3"/>
      <pageMargins left="0.7" right="0.7" top="0.75" bottom="0.75" header="0.3" footer="0.3"/>
      <pageSetup paperSize="9" scale="56" fitToHeight="0" orientation="portrait" r:id="rId10"/>
    </customSheetView>
    <customSheetView guid="{58809AAB-6EBE-4F93-BC39-20A189034220}" showPageBreaks="1" showGridLines="0" showRowCol="0" fitToPage="1" hiddenRows="1" hiddenColumns="1">
      <selection activeCell="C3" sqref="C3:J3"/>
      <pageMargins left="0.7" right="0.7" top="0.75" bottom="0.75" header="0.3" footer="0.3"/>
      <pageSetup paperSize="9" scale="56" fitToHeight="0" orientation="portrait" r:id="rId11"/>
    </customSheetView>
    <customSheetView guid="{1164E0A0-71A8-4DF7-935D-99E79791952A}" showPageBreaks="1" showGridLines="0" showRowCol="0" fitToPage="1" hiddenRows="1" hiddenColumns="1">
      <selection activeCell="C3" sqref="C3:J3"/>
      <pageMargins left="0.7" right="0.7" top="0.75" bottom="0.75" header="0.3" footer="0.3"/>
      <pageSetup paperSize="9" scale="56" fitToHeight="0" orientation="portrait" r:id="rId12"/>
    </customSheetView>
    <customSheetView guid="{3783CD60-BBDD-4DC9-8238-7D85CC9CCE38}" showPageBreaks="1" showGridLines="0" showRowCol="0" fitToPage="1" hiddenRows="1" hiddenColumns="1">
      <selection activeCell="C3" sqref="C3:J3"/>
      <pageMargins left="0.7" right="0.7" top="0.75" bottom="0.75" header="0.3" footer="0.3"/>
      <pageSetup paperSize="9" scale="56" fitToHeight="0" orientation="portrait" r:id="rId13"/>
    </customSheetView>
    <customSheetView guid="{3DF84044-4F18-4693-9BC0-6F1E3BB79687}" showPageBreaks="1" showGridLines="0" showRowCol="0" fitToPage="1" hiddenRows="1" hiddenColumns="1">
      <selection activeCell="C3" sqref="C3:J3"/>
      <pageMargins left="0.7" right="0.7" top="0.75" bottom="0.75" header="0.3" footer="0.3"/>
      <pageSetup paperSize="9" scale="56" fitToHeight="0" orientation="portrait" r:id="rId14"/>
    </customSheetView>
    <customSheetView guid="{193C6D79-1DD6-46B2-B287-29B305333ABD}" showPageBreaks="1" showGridLines="0" showRowCol="0" fitToPage="1" hiddenRows="1" hiddenColumns="1">
      <selection activeCell="C3" sqref="C3:J3"/>
      <pageMargins left="0.7" right="0.7" top="0.75" bottom="0.75" header="0.3" footer="0.3"/>
      <pageSetup paperSize="9" scale="56" fitToHeight="0" orientation="portrait" r:id="rId15"/>
    </customSheetView>
    <customSheetView guid="{B1713CB1-717E-4290-A550-B5C8687D1DCD}" showPageBreaks="1" showGridLines="0" showRowCol="0" fitToPage="1" hiddenRows="1" hiddenColumns="1" topLeftCell="A4">
      <selection activeCell="C30" sqref="C30:J30"/>
      <pageMargins left="0.7" right="0.7" top="0.75" bottom="0.75" header="0.3" footer="0.3"/>
      <pageSetup paperSize="9" scale="56" fitToHeight="0" orientation="portrait" r:id="rId16"/>
    </customSheetView>
    <customSheetView guid="{14701618-057F-44B9-A80D-6571C2675A43}" showPageBreaks="1" showGridLines="0" showRowCol="0" fitToPage="1" hiddenRows="1" hiddenColumns="1" topLeftCell="A4">
      <selection activeCell="C126" sqref="C126:J126"/>
      <pageMargins left="0.7" right="0.7" top="0.75" bottom="0.75" header="0.3" footer="0.3"/>
      <pageSetup paperSize="9" scale="56" fitToHeight="0" orientation="portrait" r:id="rId17"/>
    </customSheetView>
    <customSheetView guid="{C35FE66B-7525-44A0-AF95-74B09883E972}" showPageBreaks="1" showGridLines="0" showRowCol="0" fitToPage="1" hiddenRows="1" hiddenColumns="1" topLeftCell="A4">
      <selection activeCell="C233" sqref="C233:J233"/>
      <pageMargins left="0.7" right="0.7" top="0.75" bottom="0.75" header="0.3" footer="0.3"/>
      <pageSetup paperSize="9" scale="56" fitToHeight="0" orientation="portrait" r:id="rId18"/>
    </customSheetView>
    <customSheetView guid="{E1E93C14-89C0-47E9-80E7-72B4C8D846A8}" showPageBreaks="1" showGridLines="0" showRowCol="0" fitToPage="1" hiddenRows="1" hiddenColumns="1" topLeftCell="A4">
      <selection activeCell="C324" sqref="C324:J324"/>
      <pageMargins left="0.7" right="0.7" top="0.75" bottom="0.75" header="0.3" footer="0.3"/>
      <pageSetup paperSize="9" scale="56" fitToHeight="0" orientation="portrait" r:id="rId19"/>
    </customSheetView>
    <customSheetView guid="{8C7AA061-2774-4648-9080-649D8E7084B6}" showPageBreaks="1" showGridLines="0" showRowCol="0" fitToPage="1" hiddenRows="1" hiddenColumns="1" topLeftCell="A4">
      <selection activeCell="C418" sqref="C418:J418"/>
      <pageMargins left="0.7" right="0.7" top="0.75" bottom="0.75" header="0.3" footer="0.3"/>
      <pageSetup paperSize="9" scale="56" fitToHeight="0" orientation="portrait" r:id="rId20"/>
    </customSheetView>
    <customSheetView guid="{CBD23793-6C36-4ECF-99D3-B6DB83BA0330}" showPageBreaks="1" showGridLines="0" showRowCol="0" fitToPage="1" hiddenRows="1" hiddenColumns="1" topLeftCell="A4">
      <selection activeCell="C539" sqref="C539:J539"/>
      <pageMargins left="0.7" right="0.7" top="0.75" bottom="0.75" header="0.3" footer="0.3"/>
      <pageSetup paperSize="9" scale="64" fitToHeight="0" orientation="portrait" r:id="rId21"/>
    </customSheetView>
    <customSheetView guid="{FCC6B465-B403-4A38-833A-8F01BFC1F83D}" showPageBreaks="1" showGridLines="0" showRowCol="0" fitToPage="1" hiddenRows="1" hiddenColumns="1" topLeftCell="A4">
      <selection activeCell="C619" sqref="C619:J619"/>
      <pageMargins left="0.7" right="0.7" top="0.75" bottom="0.75" header="0.3" footer="0.3"/>
      <pageSetup paperSize="9" scale="56" fitToHeight="0" orientation="portrait" r:id="rId22"/>
    </customSheetView>
    <customSheetView guid="{C35CD7D2-C5FB-4E4E-BE2C-DB3B3CB5DEE1}" showPageBreaks="1" showGridLines="0" showRowCol="0" fitToPage="1" hiddenRows="1" hiddenColumns="1">
      <selection activeCell="C3" sqref="C3:J3"/>
      <pageMargins left="0.7" right="0.7" top="0.75" bottom="0.75" header="0.3" footer="0.3"/>
      <pageSetup paperSize="9" scale="56" fitToHeight="0" orientation="portrait" r:id="rId23"/>
    </customSheetView>
    <customSheetView guid="{58172CF4-0A99-4348-8485-AC6CB3743B28}" showPageBreaks="1" showGridLines="0" showRowCol="0" fitToPage="1" hiddenRows="1" hiddenColumns="1">
      <selection activeCell="C3" sqref="C3:J3"/>
      <pageMargins left="0.7" right="0.7" top="0.75" bottom="0.75" header="0.3" footer="0.3"/>
      <pageSetup paperSize="9" scale="56" fitToHeight="0" orientation="portrait" r:id="rId24"/>
    </customSheetView>
    <customSheetView guid="{0596A31D-1135-4C04-B235-4F7AEFBF56EB}" showPageBreaks="1" showGridLines="0" showRowCol="0" fitToPage="1" hiddenRows="1" hiddenColumns="1">
      <selection activeCell="C3" sqref="C3:J3"/>
      <pageMargins left="0.7" right="0.7" top="0.75" bottom="0.75" header="0.3" footer="0.3"/>
      <pageSetup paperSize="9" scale="56" fitToHeight="0" orientation="portrait" r:id="rId25"/>
    </customSheetView>
    <customSheetView guid="{1730E845-78B9-4800-8016-B034C4011192}" showPageBreaks="1" showGridLines="0" showRowCol="0" fitToPage="1" hiddenRows="1" hiddenColumns="1">
      <selection activeCell="C3" sqref="C3:J3"/>
      <pageMargins left="0.7" right="0.7" top="0.75" bottom="0.75" header="0.3" footer="0.3"/>
      <pageSetup paperSize="9" scale="56" fitToHeight="0" orientation="portrait" r:id="rId26"/>
    </customSheetView>
    <customSheetView guid="{E5934065-3B24-4BDA-9F1A-CE354801B9A9}" showPageBreaks="1" showGridLines="0" showRowCol="0" fitToPage="1" hiddenRows="1" hiddenColumns="1">
      <selection activeCell="C3" sqref="C3:J3"/>
      <pageMargins left="0.7" right="0.7" top="0.75" bottom="0.75" header="0.3" footer="0.3"/>
      <pageSetup paperSize="9" scale="56" fitToHeight="0" orientation="portrait" r:id="rId27"/>
    </customSheetView>
    <customSheetView guid="{127CF244-40F7-4382-B5F4-6FE7DC055927}" showPageBreaks="1" showGridLines="0" showRowCol="0" fitToPage="1" hiddenRows="1" hiddenColumns="1">
      <selection activeCell="C3" sqref="C3:J3"/>
      <pageMargins left="0.7" right="0.7" top="0.75" bottom="0.75" header="0.3" footer="0.3"/>
      <pageSetup paperSize="9" scale="56" fitToHeight="0" orientation="portrait" r:id="rId28"/>
    </customSheetView>
    <customSheetView guid="{7CBE2DA3-08E4-4F49-B633-91ACF566CC50}" showPageBreaks="1" showGridLines="0" showRowCol="0" fitToPage="1" hiddenRows="1" hiddenColumns="1">
      <selection activeCell="C3" sqref="C3:J3"/>
      <pageMargins left="0.7" right="0.7" top="0.75" bottom="0.75" header="0.3" footer="0.3"/>
      <pageSetup paperSize="9" scale="56" fitToHeight="0" orientation="portrait" r:id="rId29"/>
    </customSheetView>
    <customSheetView guid="{F18B5B93-8D1C-46BF-A46F-39AC34039376}" showPageBreaks="1" showGridLines="0" showRowCol="0" fitToPage="1" hiddenRows="1" hiddenColumns="1">
      <selection activeCell="C3" sqref="C3:J3"/>
      <pageMargins left="0.7" right="0.7" top="0.75" bottom="0.75" header="0.3" footer="0.3"/>
      <pageSetup paperSize="9" scale="56" fitToHeight="0" orientation="portrait" r:id="rId30"/>
    </customSheetView>
    <customSheetView guid="{83923105-D3EF-4935-AFC9-6FBD0874636C}" showPageBreaks="1" showGridLines="0" showRowCol="0" fitToPage="1" hiddenRows="1" hiddenColumns="1">
      <selection activeCell="C3" sqref="C3:J3"/>
      <pageMargins left="0.7" right="0.7" top="0.75" bottom="0.75" header="0.3" footer="0.3"/>
      <pageSetup paperSize="9" scale="56" fitToHeight="0" orientation="portrait" r:id="rId31"/>
    </customSheetView>
    <customSheetView guid="{C81FC029-D9D0-4B23-8994-EFF13144DDC6}" showPageBreaks="1" showGridLines="0" showRowCol="0" fitToPage="1" hiddenRows="1" hiddenColumns="1">
      <selection activeCell="C3" sqref="C3:J3"/>
      <pageMargins left="0.7" right="0.7" top="0.75" bottom="0.75" header="0.3" footer="0.3"/>
      <pageSetup paperSize="9" scale="56" fitToHeight="0" orientation="portrait" r:id="rId32"/>
    </customSheetView>
    <customSheetView guid="{AB0B9CFE-DCC2-486B-9AE7-3C737113C1FB}" showPageBreaks="1" showGridLines="0" showRowCol="0" fitToPage="1" hiddenRows="1" hiddenColumns="1">
      <selection activeCell="C3" sqref="C3:J3"/>
      <pageMargins left="0.7" right="0.7" top="0.75" bottom="0.75" header="0.3" footer="0.3"/>
      <pageSetup paperSize="9" scale="56" fitToHeight="0" orientation="portrait" r:id="rId33"/>
    </customSheetView>
    <customSheetView guid="{D787939E-5F01-4F8F-8C48-7DC8E5F22DE5}" showPageBreaks="1" showGridLines="0" showRowCol="0" fitToPage="1" hiddenRows="1" hiddenColumns="1">
      <selection activeCell="C3" sqref="C3:J3"/>
      <pageMargins left="0.7" right="0.7" top="0.75" bottom="0.75" header="0.3" footer="0.3"/>
      <pageSetup paperSize="9" scale="56" fitToHeight="0" orientation="portrait" r:id="rId34"/>
    </customSheetView>
    <customSheetView guid="{9297575B-FD39-4E98-918C-2EBB68924E97}" showPageBreaks="1" showGridLines="0" showRowCol="0" fitToPage="1" hiddenRows="1" hiddenColumns="1">
      <selection activeCell="C3" sqref="C3:J3"/>
      <pageMargins left="0.7" right="0.7" top="0.75" bottom="0.75" header="0.3" footer="0.3"/>
      <pageSetup paperSize="9" scale="56" fitToHeight="0" orientation="portrait" r:id="rId35"/>
    </customSheetView>
    <customSheetView guid="{BCFE97EC-F949-4576-ACBE-551B1DAF3C91}" showPageBreaks="1" showGridLines="0" showRowCol="0" fitToPage="1" hiddenRows="1" hiddenColumns="1">
      <selection activeCell="C3" sqref="C3:J3"/>
      <pageMargins left="0.7" right="0.7" top="0.75" bottom="0.75" header="0.3" footer="0.3"/>
      <pageSetup paperSize="9" scale="56" fitToHeight="0" orientation="portrait" r:id="rId36"/>
    </customSheetView>
    <customSheetView guid="{A3B878C9-DF82-401D-A77D-F7EF64906AFE}" showPageBreaks="1" showGridLines="0" showRowCol="0" fitToPage="1" hiddenRows="1" hiddenColumns="1">
      <selection activeCell="C3" sqref="C3:J3"/>
      <pageMargins left="0.7" right="0.7" top="0.75" bottom="0.75" header="0.3" footer="0.3"/>
      <pageSetup paperSize="9" scale="56" fitToHeight="0" orientation="portrait" r:id="rId37"/>
    </customSheetView>
    <customSheetView guid="{B968A94D-A4FB-4C1A-A9A2-04B42F46DC3F}" showPageBreaks="1" showGridLines="0" showRowCol="0" fitToPage="1" hiddenRows="1" hiddenColumns="1">
      <selection activeCell="C3" sqref="C3:J3"/>
      <pageMargins left="0.7" right="0.7" top="0.75" bottom="0.75" header="0.3" footer="0.3"/>
      <pageSetup paperSize="9" scale="56" fitToHeight="0" orientation="portrait" r:id="rId38"/>
    </customSheetView>
    <customSheetView guid="{AFAAF24B-41FA-469A-856B-F916DB51D4C2}" showPageBreaks="1" showGridLines="0" showRowCol="0" fitToPage="1" hiddenRows="1" hiddenColumns="1">
      <selection activeCell="C3" sqref="C3:J3"/>
      <pageMargins left="0.7" right="0.7" top="0.75" bottom="0.75" header="0.3" footer="0.3"/>
      <pageSetup paperSize="9" scale="56" fitToHeight="0" orientation="portrait" r:id="rId39"/>
    </customSheetView>
    <customSheetView guid="{0398F8AF-BB01-4F41-911B-6BEB5C23013B}" showPageBreaks="1" showGridLines="0" showRowCol="0" fitToPage="1" hiddenRows="1" hiddenColumns="1">
      <selection activeCell="C3" sqref="C3:J3"/>
      <pageMargins left="0.7" right="0.7" top="0.75" bottom="0.75" header="0.3" footer="0.3"/>
      <pageSetup paperSize="9" scale="56" fitToHeight="0" orientation="portrait" r:id="rId40"/>
    </customSheetView>
    <customSheetView guid="{AEAF0160-A16F-4E8E-8794-9EAE35B78BBB}" showPageBreaks="1" showGridLines="0" showRowCol="0" fitToPage="1" hiddenRows="1" hiddenColumns="1">
      <selection activeCell="C3" sqref="C3:J3"/>
      <pageMargins left="0.7" right="0.7" top="0.75" bottom="0.75" header="0.3" footer="0.3"/>
      <pageSetup paperSize="9" scale="56" fitToHeight="0" orientation="portrait" r:id="rId41"/>
    </customSheetView>
    <customSheetView guid="{7120350E-2AAD-4BA0-9512-C8C1B63F3C29}" showPageBreaks="1" showGridLines="0" showRowCol="0" fitToPage="1" hiddenRows="1" hiddenColumns="1">
      <selection activeCell="C3" sqref="C3:J3"/>
      <pageMargins left="0.7" right="0.7" top="0.75" bottom="0.75" header="0.3" footer="0.3"/>
      <pageSetup paperSize="9" scale="56" fitToHeight="0" orientation="portrait" r:id="rId42"/>
    </customSheetView>
    <customSheetView guid="{75491233-9507-4EFC-A26E-AFD0CFFFCCCF}" showPageBreaks="1" showGridLines="0" showRowCol="0" fitToPage="1" hiddenRows="1" hiddenColumns="1">
      <selection activeCell="C3" sqref="C3:J3"/>
      <pageMargins left="0.7" right="0.7" top="0.75" bottom="0.75" header="0.3" footer="0.3"/>
      <pageSetup paperSize="9" scale="56" fitToHeight="0" orientation="portrait" r:id="rId43"/>
    </customSheetView>
    <customSheetView guid="{F3D952D1-9DBF-4F3D-9E14-469C4AA258E1}" showPageBreaks="1" showGridLines="0" showRowCol="0" fitToPage="1" hiddenRows="1" hiddenColumns="1">
      <selection activeCell="C3" sqref="C3:J3"/>
      <pageMargins left="0.7" right="0.7" top="0.75" bottom="0.75" header="0.3" footer="0.3"/>
      <pageSetup paperSize="9" scale="56" fitToHeight="0" orientation="portrait" r:id="rId44"/>
    </customSheetView>
    <customSheetView guid="{2D881BC0-D8D0-4107-9850-1E783069C556}" showPageBreaks="1" showGridLines="0" showRowCol="0" fitToPage="1" hiddenRows="1" hiddenColumns="1">
      <selection activeCell="C3" sqref="C3:J3"/>
      <pageMargins left="0.7" right="0.7" top="0.75" bottom="0.75" header="0.3" footer="0.3"/>
      <pageSetup paperSize="9" scale="56" fitToHeight="0" orientation="portrait" r:id="rId45"/>
    </customSheetView>
    <customSheetView guid="{7F73AAA6-ACFF-46F7-ACED-1A539712A986}" showPageBreaks="1" showGridLines="0" showRowCol="0" fitToPage="1" hiddenRows="1" hiddenColumns="1">
      <selection activeCell="C3" sqref="C3:J3"/>
      <pageMargins left="0.7" right="0.7" top="0.75" bottom="0.75" header="0.3" footer="0.3"/>
      <pageSetup paperSize="9" scale="56" fitToHeight="0" orientation="portrait" r:id="rId46"/>
    </customSheetView>
    <customSheetView guid="{5C446074-E11E-4485-BA91-433CA3BA4995}" showPageBreaks="1" showGridLines="0" showRowCol="0" fitToPage="1" hiddenRows="1" hiddenColumns="1">
      <selection activeCell="C3" sqref="C3:J3"/>
      <pageMargins left="0.7" right="0.7" top="0.75" bottom="0.75" header="0.3" footer="0.3"/>
      <pageSetup paperSize="9" scale="56" fitToHeight="0" orientation="portrait" r:id="rId47"/>
    </customSheetView>
    <customSheetView guid="{14B7E1D9-F05B-44BE-A36D-1131D48DE55A}" showPageBreaks="1" showGridLines="0" showRowCol="0" fitToPage="1" hiddenRows="1" hiddenColumns="1">
      <selection activeCell="C3" sqref="C3:J3"/>
      <pageMargins left="0.7" right="0.7" top="0.75" bottom="0.75" header="0.3" footer="0.3"/>
      <pageSetup paperSize="9" scale="56" fitToHeight="0" orientation="portrait" r:id="rId48"/>
    </customSheetView>
    <customSheetView guid="{565C0F64-F4BA-4FBC-9547-A8DF7B5A2EFF}" showPageBreaks="1" showGridLines="0" showRowCol="0" fitToPage="1" hiddenRows="1" hiddenColumns="1">
      <selection activeCell="C3" sqref="C3:J3"/>
      <pageMargins left="0.7" right="0.7" top="0.75" bottom="0.75" header="0.3" footer="0.3"/>
      <pageSetup paperSize="9" scale="56" fitToHeight="0" orientation="portrait" r:id="rId49"/>
    </customSheetView>
    <customSheetView guid="{C4C3192A-9920-49E5-94B5-454F08D391BF}" showPageBreaks="1" showGridLines="0" showRowCol="0" fitToPage="1" hiddenRows="1" hiddenColumns="1">
      <selection activeCell="C3" sqref="C3:J3"/>
      <pageMargins left="0.7" right="0.7" top="0.75" bottom="0.75" header="0.3" footer="0.3"/>
      <pageSetup paperSize="9" scale="56" fitToHeight="0" orientation="portrait" r:id="rId50"/>
    </customSheetView>
  </customSheetViews>
  <mergeCells count="269">
    <mergeCell ref="O30:V30"/>
    <mergeCell ref="O126:V126"/>
    <mergeCell ref="O233:V233"/>
    <mergeCell ref="O539:V539"/>
    <mergeCell ref="O619:V619"/>
    <mergeCell ref="Q665:V665"/>
    <mergeCell ref="Q585:V585"/>
    <mergeCell ref="Q490:V490"/>
    <mergeCell ref="Q376:V376"/>
    <mergeCell ref="Q286:V286"/>
    <mergeCell ref="Q188:V188"/>
    <mergeCell ref="Q89:V89"/>
    <mergeCell ref="O418:V418"/>
    <mergeCell ref="O324:V324"/>
    <mergeCell ref="O89:P89"/>
    <mergeCell ref="O376:P376"/>
    <mergeCell ref="O286:P286"/>
    <mergeCell ref="C126:J126"/>
    <mergeCell ref="H133:J133"/>
    <mergeCell ref="H134:J134"/>
    <mergeCell ref="C53:G53"/>
    <mergeCell ref="C54:G54"/>
    <mergeCell ref="C55:G55"/>
    <mergeCell ref="C135:G135"/>
    <mergeCell ref="C129:H129"/>
    <mergeCell ref="C56:G56"/>
    <mergeCell ref="C57:G57"/>
    <mergeCell ref="F89:J89"/>
    <mergeCell ref="I129:J129"/>
    <mergeCell ref="C250:G250"/>
    <mergeCell ref="C251:G251"/>
    <mergeCell ref="C137:G137"/>
    <mergeCell ref="C138:G138"/>
    <mergeCell ref="C142:G142"/>
    <mergeCell ref="H135:J135"/>
    <mergeCell ref="H136:J136"/>
    <mergeCell ref="H137:J137"/>
    <mergeCell ref="H138:J138"/>
    <mergeCell ref="H139:J139"/>
    <mergeCell ref="H146:J146"/>
    <mergeCell ref="H140:J140"/>
    <mergeCell ref="H141:J141"/>
    <mergeCell ref="H142:J142"/>
    <mergeCell ref="H143:J143"/>
    <mergeCell ref="H144:J144"/>
    <mergeCell ref="H145:J145"/>
    <mergeCell ref="C236:H236"/>
    <mergeCell ref="I236:J236"/>
    <mergeCell ref="C145:G145"/>
    <mergeCell ref="C147:G147"/>
    <mergeCell ref="H248:J248"/>
    <mergeCell ref="H249:J249"/>
    <mergeCell ref="H241:J241"/>
    <mergeCell ref="C441:G441"/>
    <mergeCell ref="C439:G439"/>
    <mergeCell ref="C335:G335"/>
    <mergeCell ref="C336:G336"/>
    <mergeCell ref="C337:G337"/>
    <mergeCell ref="C338:G338"/>
    <mergeCell ref="C339:G339"/>
    <mergeCell ref="C438:G438"/>
    <mergeCell ref="C428:G428"/>
    <mergeCell ref="C429:G429"/>
    <mergeCell ref="C430:G430"/>
    <mergeCell ref="C431:G431"/>
    <mergeCell ref="C432:G432"/>
    <mergeCell ref="C433:G433"/>
    <mergeCell ref="C434:G434"/>
    <mergeCell ref="C418:J418"/>
    <mergeCell ref="H425:J425"/>
    <mergeCell ref="C376:E376"/>
    <mergeCell ref="C258:J258"/>
    <mergeCell ref="C286:E286"/>
    <mergeCell ref="F286:J286"/>
    <mergeCell ref="F376:J376"/>
    <mergeCell ref="C344:J344"/>
    <mergeCell ref="H428:J428"/>
    <mergeCell ref="H429:J429"/>
    <mergeCell ref="C427:G427"/>
    <mergeCell ref="C426:G426"/>
    <mergeCell ref="C48:G48"/>
    <mergeCell ref="C49:G49"/>
    <mergeCell ref="C50:G50"/>
    <mergeCell ref="H49:J49"/>
    <mergeCell ref="H50:J50"/>
    <mergeCell ref="H51:J51"/>
    <mergeCell ref="H52:J52"/>
    <mergeCell ref="H53:J53"/>
    <mergeCell ref="H54:J54"/>
    <mergeCell ref="H55:J55"/>
    <mergeCell ref="H56:J56"/>
    <mergeCell ref="H57:J57"/>
    <mergeCell ref="C51:G51"/>
    <mergeCell ref="C52:G52"/>
    <mergeCell ref="C62:J62"/>
    <mergeCell ref="C89:E89"/>
    <mergeCell ref="C153:J153"/>
    <mergeCell ref="C143:G143"/>
    <mergeCell ref="C30:J30"/>
    <mergeCell ref="H37:J37"/>
    <mergeCell ref="H38:J38"/>
    <mergeCell ref="H39:J39"/>
    <mergeCell ref="H40:J40"/>
    <mergeCell ref="H41:J41"/>
    <mergeCell ref="H42:J42"/>
    <mergeCell ref="H43:J43"/>
    <mergeCell ref="H44:J44"/>
    <mergeCell ref="H45:J45"/>
    <mergeCell ref="H46:J46"/>
    <mergeCell ref="H47:J47"/>
    <mergeCell ref="H48:J48"/>
    <mergeCell ref="C33:H33"/>
    <mergeCell ref="I33:J33"/>
    <mergeCell ref="C39:G39"/>
    <mergeCell ref="C38:G38"/>
    <mergeCell ref="C40:G40"/>
    <mergeCell ref="C41:G41"/>
    <mergeCell ref="C42:G42"/>
    <mergeCell ref="C43:G43"/>
    <mergeCell ref="C44:G44"/>
    <mergeCell ref="C45:G45"/>
    <mergeCell ref="C46:G46"/>
    <mergeCell ref="C47:G47"/>
    <mergeCell ref="C144:G144"/>
    <mergeCell ref="C146:G146"/>
    <mergeCell ref="C188:E188"/>
    <mergeCell ref="F188:J188"/>
    <mergeCell ref="O188:P188"/>
    <mergeCell ref="C136:G136"/>
    <mergeCell ref="C139:G139"/>
    <mergeCell ref="C140:G140"/>
    <mergeCell ref="C134:G134"/>
    <mergeCell ref="C141:G141"/>
    <mergeCell ref="C148:G148"/>
    <mergeCell ref="H147:J147"/>
    <mergeCell ref="H148:J148"/>
    <mergeCell ref="C241:G241"/>
    <mergeCell ref="C233:J233"/>
    <mergeCell ref="H240:J240"/>
    <mergeCell ref="H253:J253"/>
    <mergeCell ref="C324:J324"/>
    <mergeCell ref="H331:J331"/>
    <mergeCell ref="C253:G253"/>
    <mergeCell ref="C242:G242"/>
    <mergeCell ref="C243:G243"/>
    <mergeCell ref="C244:G244"/>
    <mergeCell ref="C245:G245"/>
    <mergeCell ref="C246:G246"/>
    <mergeCell ref="C247:G247"/>
    <mergeCell ref="C248:G248"/>
    <mergeCell ref="C249:G249"/>
    <mergeCell ref="H242:J242"/>
    <mergeCell ref="H243:J243"/>
    <mergeCell ref="H244:J244"/>
    <mergeCell ref="H245:J245"/>
    <mergeCell ref="H246:J246"/>
    <mergeCell ref="H247:J247"/>
    <mergeCell ref="C327:H327"/>
    <mergeCell ref="H250:J250"/>
    <mergeCell ref="H251:J251"/>
    <mergeCell ref="H252:J252"/>
    <mergeCell ref="I327:J327"/>
    <mergeCell ref="C252:G252"/>
    <mergeCell ref="H332:J332"/>
    <mergeCell ref="H333:J333"/>
    <mergeCell ref="H334:J334"/>
    <mergeCell ref="H335:J335"/>
    <mergeCell ref="H336:J336"/>
    <mergeCell ref="H337:J337"/>
    <mergeCell ref="H338:J338"/>
    <mergeCell ref="H339:J339"/>
    <mergeCell ref="C332:G332"/>
    <mergeCell ref="C333:G333"/>
    <mergeCell ref="C334:G334"/>
    <mergeCell ref="C447:G447"/>
    <mergeCell ref="C442:G442"/>
    <mergeCell ref="C443:G443"/>
    <mergeCell ref="C444:G444"/>
    <mergeCell ref="C445:G445"/>
    <mergeCell ref="C421:H421"/>
    <mergeCell ref="I421:J421"/>
    <mergeCell ref="H436:J436"/>
    <mergeCell ref="H437:J437"/>
    <mergeCell ref="H438:J438"/>
    <mergeCell ref="H439:J439"/>
    <mergeCell ref="H440:J440"/>
    <mergeCell ref="H430:J430"/>
    <mergeCell ref="H431:J431"/>
    <mergeCell ref="H432:J432"/>
    <mergeCell ref="H433:J433"/>
    <mergeCell ref="H434:J434"/>
    <mergeCell ref="C435:G435"/>
    <mergeCell ref="C436:G436"/>
    <mergeCell ref="C437:G437"/>
    <mergeCell ref="H435:J435"/>
    <mergeCell ref="C440:G440"/>
    <mergeCell ref="H426:J426"/>
    <mergeCell ref="H427:J427"/>
    <mergeCell ref="C490:E490"/>
    <mergeCell ref="F490:J490"/>
    <mergeCell ref="O490:P490"/>
    <mergeCell ref="C452:J452"/>
    <mergeCell ref="H555:J555"/>
    <mergeCell ref="H628:J628"/>
    <mergeCell ref="H441:J441"/>
    <mergeCell ref="C619:J619"/>
    <mergeCell ref="H626:J626"/>
    <mergeCell ref="C552:G552"/>
    <mergeCell ref="C553:G553"/>
    <mergeCell ref="C554:G554"/>
    <mergeCell ref="E565:F565"/>
    <mergeCell ref="C585:E585"/>
    <mergeCell ref="F585:J585"/>
    <mergeCell ref="H442:J442"/>
    <mergeCell ref="H443:J443"/>
    <mergeCell ref="H444:J444"/>
    <mergeCell ref="H445:J445"/>
    <mergeCell ref="H446:J446"/>
    <mergeCell ref="H447:J447"/>
    <mergeCell ref="H546:J546"/>
    <mergeCell ref="C446:G446"/>
    <mergeCell ref="H632:J632"/>
    <mergeCell ref="H634:J634"/>
    <mergeCell ref="O585:P585"/>
    <mergeCell ref="C561:J561"/>
    <mergeCell ref="C542:H542"/>
    <mergeCell ref="I542:J542"/>
    <mergeCell ref="C547:G547"/>
    <mergeCell ref="C555:G555"/>
    <mergeCell ref="C556:G556"/>
    <mergeCell ref="C548:G548"/>
    <mergeCell ref="C549:G549"/>
    <mergeCell ref="C550:G550"/>
    <mergeCell ref="C551:G551"/>
    <mergeCell ref="H549:J549"/>
    <mergeCell ref="H633:J633"/>
    <mergeCell ref="H550:J550"/>
    <mergeCell ref="H551:J551"/>
    <mergeCell ref="H552:J552"/>
    <mergeCell ref="H553:J553"/>
    <mergeCell ref="H554:J554"/>
    <mergeCell ref="H556:J556"/>
    <mergeCell ref="H547:J547"/>
    <mergeCell ref="H548:J548"/>
    <mergeCell ref="H629:J629"/>
    <mergeCell ref="C8:I8"/>
    <mergeCell ref="C3:J3"/>
    <mergeCell ref="C12:I27"/>
    <mergeCell ref="C6:I6"/>
    <mergeCell ref="C10:I10"/>
    <mergeCell ref="C539:J539"/>
    <mergeCell ref="O665:P665"/>
    <mergeCell ref="C639:J639"/>
    <mergeCell ref="E643:F643"/>
    <mergeCell ref="C665:E665"/>
    <mergeCell ref="F665:J665"/>
    <mergeCell ref="C634:G634"/>
    <mergeCell ref="C622:H622"/>
    <mergeCell ref="I622:J622"/>
    <mergeCell ref="C627:G627"/>
    <mergeCell ref="C633:G633"/>
    <mergeCell ref="C628:G628"/>
    <mergeCell ref="C629:G629"/>
    <mergeCell ref="C630:G630"/>
    <mergeCell ref="C631:G631"/>
    <mergeCell ref="C632:G632"/>
    <mergeCell ref="H627:J627"/>
    <mergeCell ref="H630:J630"/>
    <mergeCell ref="H631:J631"/>
  </mergeCells>
  <conditionalFormatting sqref="D79:E83 D68:E68 E69:E73 D69:D76">
    <cfRule type="cellIs" dxfId="1219" priority="1419" operator="equal">
      <formula>#REF!</formula>
    </cfRule>
    <cfRule type="cellIs" dxfId="1218" priority="1420" operator="equal">
      <formula>#REF!</formula>
    </cfRule>
    <cfRule type="cellIs" dxfId="1217" priority="1421" operator="equal">
      <formula>#REF!</formula>
    </cfRule>
    <cfRule type="cellIs" dxfId="1216" priority="1422" operator="equal">
      <formula>#REF!</formula>
    </cfRule>
    <cfRule type="cellIs" dxfId="1215" priority="1423" operator="equal">
      <formula>#REF!</formula>
    </cfRule>
    <cfRule type="cellIs" dxfId="1214" priority="1424" operator="equal">
      <formula>#REF!</formula>
    </cfRule>
    <cfRule type="cellIs" dxfId="1213" priority="1425" operator="equal">
      <formula>#REF!</formula>
    </cfRule>
    <cfRule type="cellIs" dxfId="1212" priority="1426" operator="equal">
      <formula>#REF!</formula>
    </cfRule>
  </conditionalFormatting>
  <conditionalFormatting sqref="D79:E83 D68:E68 E69:E73 D69:D76 D165:D170">
    <cfRule type="cellIs" dxfId="1211" priority="1435" operator="equal">
      <formula>#REF!</formula>
    </cfRule>
    <cfRule type="cellIs" dxfId="1210" priority="1436" operator="equal">
      <formula>#REF!</formula>
    </cfRule>
    <cfRule type="cellIs" dxfId="1209" priority="1437" operator="equal">
      <formula>#REF!</formula>
    </cfRule>
    <cfRule type="cellIs" dxfId="1208" priority="1438" operator="equal">
      <formula>#REF!</formula>
    </cfRule>
    <cfRule type="cellIs" dxfId="1207" priority="1439" operator="equal">
      <formula>#REF!</formula>
    </cfRule>
    <cfRule type="cellIs" dxfId="1206" priority="1440" operator="equal">
      <formula>#REF!</formula>
    </cfRule>
  </conditionalFormatting>
  <conditionalFormatting sqref="D173:E177 D159:E164 D165:D170 D179:D187">
    <cfRule type="cellIs" dxfId="1205" priority="1345" operator="equal">
      <formula>#REF!</formula>
    </cfRule>
    <cfRule type="cellIs" dxfId="1204" priority="1346" operator="equal">
      <formula>#REF!</formula>
    </cfRule>
    <cfRule type="cellIs" dxfId="1203" priority="1347" operator="equal">
      <formula>#REF!</formula>
    </cfRule>
    <cfRule type="cellIs" dxfId="1202" priority="1348" operator="equal">
      <formula>#REF!</formula>
    </cfRule>
    <cfRule type="cellIs" dxfId="1201" priority="1349" operator="equal">
      <formula>#REF!</formula>
    </cfRule>
    <cfRule type="cellIs" dxfId="1200" priority="1350" operator="equal">
      <formula>#REF!</formula>
    </cfRule>
    <cfRule type="cellIs" dxfId="1199" priority="1351" operator="equal">
      <formula>#REF!</formula>
    </cfRule>
    <cfRule type="cellIs" dxfId="1198" priority="1352" operator="equal">
      <formula>#REF!</formula>
    </cfRule>
  </conditionalFormatting>
  <conditionalFormatting sqref="D173:E177 D159:E164 D179:D187">
    <cfRule type="cellIs" dxfId="1197" priority="1353" operator="equal">
      <formula>#REF!</formula>
    </cfRule>
    <cfRule type="cellIs" dxfId="1196" priority="1354" operator="equal">
      <formula>#REF!</formula>
    </cfRule>
    <cfRule type="cellIs" dxfId="1195" priority="1355" operator="equal">
      <formula>#REF!</formula>
    </cfRule>
    <cfRule type="cellIs" dxfId="1194" priority="1356" operator="equal">
      <formula>#REF!</formula>
    </cfRule>
    <cfRule type="cellIs" dxfId="1193" priority="1357" operator="equal">
      <formula>#REF!</formula>
    </cfRule>
    <cfRule type="cellIs" dxfId="1192" priority="1358" operator="equal">
      <formula>#REF!</formula>
    </cfRule>
  </conditionalFormatting>
  <conditionalFormatting sqref="D271:E275 D264:E267">
    <cfRule type="cellIs" dxfId="1191" priority="1331" operator="equal">
      <formula>#REF!</formula>
    </cfRule>
    <cfRule type="cellIs" dxfId="1190" priority="1332" operator="equal">
      <formula>#REF!</formula>
    </cfRule>
    <cfRule type="cellIs" dxfId="1189" priority="1333" operator="equal">
      <formula>#REF!</formula>
    </cfRule>
    <cfRule type="cellIs" dxfId="1188" priority="1334" operator="equal">
      <formula>#REF!</formula>
    </cfRule>
    <cfRule type="cellIs" dxfId="1187" priority="1335" operator="equal">
      <formula>#REF!</formula>
    </cfRule>
    <cfRule type="cellIs" dxfId="1186" priority="1336" operator="equal">
      <formula>#REF!</formula>
    </cfRule>
    <cfRule type="cellIs" dxfId="1185" priority="1337" operator="equal">
      <formula>#REF!</formula>
    </cfRule>
    <cfRule type="cellIs" dxfId="1184" priority="1338" operator="equal">
      <formula>#REF!</formula>
    </cfRule>
  </conditionalFormatting>
  <conditionalFormatting sqref="D271:E275 D264:E267">
    <cfRule type="cellIs" dxfId="1183" priority="1339" operator="equal">
      <formula>#REF!</formula>
    </cfRule>
    <cfRule type="cellIs" dxfId="1182" priority="1340" operator="equal">
      <formula>#REF!</formula>
    </cfRule>
    <cfRule type="cellIs" dxfId="1181" priority="1341" operator="equal">
      <formula>#REF!</formula>
    </cfRule>
    <cfRule type="cellIs" dxfId="1180" priority="1342" operator="equal">
      <formula>#REF!</formula>
    </cfRule>
    <cfRule type="cellIs" dxfId="1179" priority="1343" operator="equal">
      <formula>#REF!</formula>
    </cfRule>
    <cfRule type="cellIs" dxfId="1178" priority="1344" operator="equal">
      <formula>#REF!</formula>
    </cfRule>
  </conditionalFormatting>
  <conditionalFormatting sqref="D363:E367 D350:E355">
    <cfRule type="cellIs" dxfId="1177" priority="1317" operator="equal">
      <formula>#REF!</formula>
    </cfRule>
    <cfRule type="cellIs" dxfId="1176" priority="1318" operator="equal">
      <formula>#REF!</formula>
    </cfRule>
    <cfRule type="cellIs" dxfId="1175" priority="1319" operator="equal">
      <formula>#REF!</formula>
    </cfRule>
    <cfRule type="cellIs" dxfId="1174" priority="1320" operator="equal">
      <formula>#REF!</formula>
    </cfRule>
    <cfRule type="cellIs" dxfId="1173" priority="1321" operator="equal">
      <formula>#REF!</formula>
    </cfRule>
    <cfRule type="cellIs" dxfId="1172" priority="1322" operator="equal">
      <formula>#REF!</formula>
    </cfRule>
    <cfRule type="cellIs" dxfId="1171" priority="1323" operator="equal">
      <formula>#REF!</formula>
    </cfRule>
    <cfRule type="cellIs" dxfId="1170" priority="1324" operator="equal">
      <formula>#REF!</formula>
    </cfRule>
  </conditionalFormatting>
  <conditionalFormatting sqref="D363:E367 D350:E355">
    <cfRule type="cellIs" dxfId="1169" priority="1325" operator="equal">
      <formula>#REF!</formula>
    </cfRule>
    <cfRule type="cellIs" dxfId="1168" priority="1326" operator="equal">
      <formula>#REF!</formula>
    </cfRule>
    <cfRule type="cellIs" dxfId="1167" priority="1327" operator="equal">
      <formula>#REF!</formula>
    </cfRule>
    <cfRule type="cellIs" dxfId="1166" priority="1328" operator="equal">
      <formula>#REF!</formula>
    </cfRule>
    <cfRule type="cellIs" dxfId="1165" priority="1329" operator="equal">
      <formula>#REF!</formula>
    </cfRule>
    <cfRule type="cellIs" dxfId="1164" priority="1330" operator="equal">
      <formula>#REF!</formula>
    </cfRule>
  </conditionalFormatting>
  <conditionalFormatting sqref="D475:E479 D458:E463">
    <cfRule type="cellIs" dxfId="1163" priority="1303" operator="equal">
      <formula>#REF!</formula>
    </cfRule>
    <cfRule type="cellIs" dxfId="1162" priority="1304" operator="equal">
      <formula>#REF!</formula>
    </cfRule>
    <cfRule type="cellIs" dxfId="1161" priority="1305" operator="equal">
      <formula>#REF!</formula>
    </cfRule>
    <cfRule type="cellIs" dxfId="1160" priority="1306" operator="equal">
      <formula>#REF!</formula>
    </cfRule>
    <cfRule type="cellIs" dxfId="1159" priority="1307" operator="equal">
      <formula>#REF!</formula>
    </cfRule>
    <cfRule type="cellIs" dxfId="1158" priority="1308" operator="equal">
      <formula>#REF!</formula>
    </cfRule>
    <cfRule type="cellIs" dxfId="1157" priority="1309" operator="equal">
      <formula>#REF!</formula>
    </cfRule>
    <cfRule type="cellIs" dxfId="1156" priority="1310" operator="equal">
      <formula>#REF!</formula>
    </cfRule>
  </conditionalFormatting>
  <conditionalFormatting sqref="D475:E479 D458:E463">
    <cfRule type="cellIs" dxfId="1155" priority="1311" operator="equal">
      <formula>#REF!</formula>
    </cfRule>
    <cfRule type="cellIs" dxfId="1154" priority="1312" operator="equal">
      <formula>#REF!</formula>
    </cfRule>
    <cfRule type="cellIs" dxfId="1153" priority="1313" operator="equal">
      <formula>#REF!</formula>
    </cfRule>
    <cfRule type="cellIs" dxfId="1152" priority="1314" operator="equal">
      <formula>#REF!</formula>
    </cfRule>
    <cfRule type="cellIs" dxfId="1151" priority="1315" operator="equal">
      <formula>#REF!</formula>
    </cfRule>
    <cfRule type="cellIs" dxfId="1150" priority="1316" operator="equal">
      <formula>#REF!</formula>
    </cfRule>
  </conditionalFormatting>
  <conditionalFormatting sqref="D575:E579 D567:E572">
    <cfRule type="cellIs" dxfId="1149" priority="1289" operator="equal">
      <formula>#REF!</formula>
    </cfRule>
    <cfRule type="cellIs" dxfId="1148" priority="1290" operator="equal">
      <formula>#REF!</formula>
    </cfRule>
    <cfRule type="cellIs" dxfId="1147" priority="1291" operator="equal">
      <formula>#REF!</formula>
    </cfRule>
    <cfRule type="cellIs" dxfId="1146" priority="1292" operator="equal">
      <formula>#REF!</formula>
    </cfRule>
    <cfRule type="cellIs" dxfId="1145" priority="1293" operator="equal">
      <formula>#REF!</formula>
    </cfRule>
    <cfRule type="cellIs" dxfId="1144" priority="1294" operator="equal">
      <formula>#REF!</formula>
    </cfRule>
    <cfRule type="cellIs" dxfId="1143" priority="1295" operator="equal">
      <formula>#REF!</formula>
    </cfRule>
    <cfRule type="cellIs" dxfId="1142" priority="1296" operator="equal">
      <formula>#REF!</formula>
    </cfRule>
  </conditionalFormatting>
  <conditionalFormatting sqref="D575:E579 D567:E572">
    <cfRule type="cellIs" dxfId="1141" priority="1297" operator="equal">
      <formula>#REF!</formula>
    </cfRule>
    <cfRule type="cellIs" dxfId="1140" priority="1298" operator="equal">
      <formula>#REF!</formula>
    </cfRule>
    <cfRule type="cellIs" dxfId="1139" priority="1299" operator="equal">
      <formula>#REF!</formula>
    </cfRule>
    <cfRule type="cellIs" dxfId="1138" priority="1300" operator="equal">
      <formula>#REF!</formula>
    </cfRule>
    <cfRule type="cellIs" dxfId="1137" priority="1301" operator="equal">
      <formula>#REF!</formula>
    </cfRule>
    <cfRule type="cellIs" dxfId="1136" priority="1302" operator="equal">
      <formula>#REF!</formula>
    </cfRule>
  </conditionalFormatting>
  <conditionalFormatting sqref="D653:E657 D645:E650">
    <cfRule type="cellIs" dxfId="1135" priority="1275" operator="equal">
      <formula>#REF!</formula>
    </cfRule>
    <cfRule type="cellIs" dxfId="1134" priority="1276" operator="equal">
      <formula>#REF!</formula>
    </cfRule>
    <cfRule type="cellIs" dxfId="1133" priority="1277" operator="equal">
      <formula>#REF!</formula>
    </cfRule>
    <cfRule type="cellIs" dxfId="1132" priority="1278" operator="equal">
      <formula>#REF!</formula>
    </cfRule>
    <cfRule type="cellIs" dxfId="1131" priority="1279" operator="equal">
      <formula>#REF!</formula>
    </cfRule>
    <cfRule type="cellIs" dxfId="1130" priority="1280" operator="equal">
      <formula>#REF!</formula>
    </cfRule>
    <cfRule type="cellIs" dxfId="1129" priority="1281" operator="equal">
      <formula>#REF!</formula>
    </cfRule>
    <cfRule type="cellIs" dxfId="1128" priority="1282" operator="equal">
      <formula>#REF!</formula>
    </cfRule>
  </conditionalFormatting>
  <conditionalFormatting sqref="D653:E657 D645:E650">
    <cfRule type="cellIs" dxfId="1127" priority="1283" operator="equal">
      <formula>#REF!</formula>
    </cfRule>
    <cfRule type="cellIs" dxfId="1126" priority="1284" operator="equal">
      <formula>#REF!</formula>
    </cfRule>
    <cfRule type="cellIs" dxfId="1125" priority="1285" operator="equal">
      <formula>#REF!</formula>
    </cfRule>
    <cfRule type="cellIs" dxfId="1124" priority="1286" operator="equal">
      <formula>#REF!</formula>
    </cfRule>
    <cfRule type="cellIs" dxfId="1123" priority="1287" operator="equal">
      <formula>#REF!</formula>
    </cfRule>
    <cfRule type="cellIs" dxfId="1122" priority="1288" operator="equal">
      <formula>#REF!</formula>
    </cfRule>
  </conditionalFormatting>
  <conditionalFormatting sqref="E74">
    <cfRule type="cellIs" dxfId="1121" priority="1261" operator="equal">
      <formula>#REF!</formula>
    </cfRule>
    <cfRule type="cellIs" dxfId="1120" priority="1262" operator="equal">
      <formula>#REF!</formula>
    </cfRule>
    <cfRule type="cellIs" dxfId="1119" priority="1263" operator="equal">
      <formula>#REF!</formula>
    </cfRule>
    <cfRule type="cellIs" dxfId="1118" priority="1264" operator="equal">
      <formula>#REF!</formula>
    </cfRule>
    <cfRule type="cellIs" dxfId="1117" priority="1265" operator="equal">
      <formula>#REF!</formula>
    </cfRule>
    <cfRule type="cellIs" dxfId="1116" priority="1266" operator="equal">
      <formula>#REF!</formula>
    </cfRule>
    <cfRule type="cellIs" dxfId="1115" priority="1267" operator="equal">
      <formula>#REF!</formula>
    </cfRule>
    <cfRule type="cellIs" dxfId="1114" priority="1268" operator="equal">
      <formula>#REF!</formula>
    </cfRule>
  </conditionalFormatting>
  <conditionalFormatting sqref="E74">
    <cfRule type="cellIs" dxfId="1113" priority="1269" operator="equal">
      <formula>#REF!</formula>
    </cfRule>
    <cfRule type="cellIs" dxfId="1112" priority="1270" operator="equal">
      <formula>#REF!</formula>
    </cfRule>
    <cfRule type="cellIs" dxfId="1111" priority="1271" operator="equal">
      <formula>#REF!</formula>
    </cfRule>
    <cfRule type="cellIs" dxfId="1110" priority="1272" operator="equal">
      <formula>#REF!</formula>
    </cfRule>
    <cfRule type="cellIs" dxfId="1109" priority="1273" operator="equal">
      <formula>#REF!</formula>
    </cfRule>
    <cfRule type="cellIs" dxfId="1108" priority="1274" operator="equal">
      <formula>#REF!</formula>
    </cfRule>
  </conditionalFormatting>
  <conditionalFormatting sqref="E75">
    <cfRule type="cellIs" dxfId="1107" priority="1247" operator="equal">
      <formula>#REF!</formula>
    </cfRule>
    <cfRule type="cellIs" dxfId="1106" priority="1248" operator="equal">
      <formula>#REF!</formula>
    </cfRule>
    <cfRule type="cellIs" dxfId="1105" priority="1249" operator="equal">
      <formula>#REF!</formula>
    </cfRule>
    <cfRule type="cellIs" dxfId="1104" priority="1250" operator="equal">
      <formula>#REF!</formula>
    </cfRule>
    <cfRule type="cellIs" dxfId="1103" priority="1251" operator="equal">
      <formula>#REF!</formula>
    </cfRule>
    <cfRule type="cellIs" dxfId="1102" priority="1252" operator="equal">
      <formula>#REF!</formula>
    </cfRule>
    <cfRule type="cellIs" dxfId="1101" priority="1253" operator="equal">
      <formula>#REF!</formula>
    </cfRule>
    <cfRule type="cellIs" dxfId="1100" priority="1254" operator="equal">
      <formula>#REF!</formula>
    </cfRule>
  </conditionalFormatting>
  <conditionalFormatting sqref="E75">
    <cfRule type="cellIs" dxfId="1099" priority="1255" operator="equal">
      <formula>#REF!</formula>
    </cfRule>
    <cfRule type="cellIs" dxfId="1098" priority="1256" operator="equal">
      <formula>#REF!</formula>
    </cfRule>
    <cfRule type="cellIs" dxfId="1097" priority="1257" operator="equal">
      <formula>#REF!</formula>
    </cfRule>
    <cfRule type="cellIs" dxfId="1096" priority="1258" operator="equal">
      <formula>#REF!</formula>
    </cfRule>
    <cfRule type="cellIs" dxfId="1095" priority="1259" operator="equal">
      <formula>#REF!</formula>
    </cfRule>
    <cfRule type="cellIs" dxfId="1094" priority="1260" operator="equal">
      <formula>#REF!</formula>
    </cfRule>
  </conditionalFormatting>
  <conditionalFormatting sqref="E76">
    <cfRule type="cellIs" dxfId="1093" priority="1233" operator="equal">
      <formula>#REF!</formula>
    </cfRule>
    <cfRule type="cellIs" dxfId="1092" priority="1234" operator="equal">
      <formula>#REF!</formula>
    </cfRule>
    <cfRule type="cellIs" dxfId="1091" priority="1235" operator="equal">
      <formula>#REF!</formula>
    </cfRule>
    <cfRule type="cellIs" dxfId="1090" priority="1236" operator="equal">
      <formula>#REF!</formula>
    </cfRule>
    <cfRule type="cellIs" dxfId="1089" priority="1237" operator="equal">
      <formula>#REF!</formula>
    </cfRule>
    <cfRule type="cellIs" dxfId="1088" priority="1238" operator="equal">
      <formula>#REF!</formula>
    </cfRule>
    <cfRule type="cellIs" dxfId="1087" priority="1239" operator="equal">
      <formula>#REF!</formula>
    </cfRule>
    <cfRule type="cellIs" dxfId="1086" priority="1240" operator="equal">
      <formula>#REF!</formula>
    </cfRule>
  </conditionalFormatting>
  <conditionalFormatting sqref="E76">
    <cfRule type="cellIs" dxfId="1085" priority="1241" operator="equal">
      <formula>#REF!</formula>
    </cfRule>
    <cfRule type="cellIs" dxfId="1084" priority="1242" operator="equal">
      <formula>#REF!</formula>
    </cfRule>
    <cfRule type="cellIs" dxfId="1083" priority="1243" operator="equal">
      <formula>#REF!</formula>
    </cfRule>
    <cfRule type="cellIs" dxfId="1082" priority="1244" operator="equal">
      <formula>#REF!</formula>
    </cfRule>
    <cfRule type="cellIs" dxfId="1081" priority="1245" operator="equal">
      <formula>#REF!</formula>
    </cfRule>
    <cfRule type="cellIs" dxfId="1080" priority="1246" operator="equal">
      <formula>#REF!</formula>
    </cfRule>
  </conditionalFormatting>
  <conditionalFormatting sqref="D86">
    <cfRule type="cellIs" dxfId="1079" priority="1205" operator="equal">
      <formula>#REF!</formula>
    </cfRule>
    <cfRule type="cellIs" dxfId="1078" priority="1206" operator="equal">
      <formula>#REF!</formula>
    </cfRule>
    <cfRule type="cellIs" dxfId="1077" priority="1207" operator="equal">
      <formula>#REF!</formula>
    </cfRule>
    <cfRule type="cellIs" dxfId="1076" priority="1208" operator="equal">
      <formula>#REF!</formula>
    </cfRule>
    <cfRule type="cellIs" dxfId="1075" priority="1209" operator="equal">
      <formula>#REF!</formula>
    </cfRule>
    <cfRule type="cellIs" dxfId="1074" priority="1210" operator="equal">
      <formula>#REF!</formula>
    </cfRule>
    <cfRule type="cellIs" dxfId="1073" priority="1211" operator="equal">
      <formula>#REF!</formula>
    </cfRule>
    <cfRule type="cellIs" dxfId="1072" priority="1212" operator="equal">
      <formula>#REF!</formula>
    </cfRule>
  </conditionalFormatting>
  <conditionalFormatting sqref="D86">
    <cfRule type="cellIs" dxfId="1071" priority="1213" operator="equal">
      <formula>#REF!</formula>
    </cfRule>
    <cfRule type="cellIs" dxfId="1070" priority="1214" operator="equal">
      <formula>#REF!</formula>
    </cfRule>
    <cfRule type="cellIs" dxfId="1069" priority="1215" operator="equal">
      <formula>#REF!</formula>
    </cfRule>
    <cfRule type="cellIs" dxfId="1068" priority="1216" operator="equal">
      <formula>#REF!</formula>
    </cfRule>
    <cfRule type="cellIs" dxfId="1067" priority="1217" operator="equal">
      <formula>#REF!</formula>
    </cfRule>
    <cfRule type="cellIs" dxfId="1066" priority="1218" operator="equal">
      <formula>#REF!</formula>
    </cfRule>
  </conditionalFormatting>
  <conditionalFormatting sqref="D84:E84">
    <cfRule type="cellIs" dxfId="1065" priority="1191" operator="equal">
      <formula>#REF!</formula>
    </cfRule>
    <cfRule type="cellIs" dxfId="1064" priority="1192" operator="equal">
      <formula>#REF!</formula>
    </cfRule>
    <cfRule type="cellIs" dxfId="1063" priority="1193" operator="equal">
      <formula>#REF!</formula>
    </cfRule>
    <cfRule type="cellIs" dxfId="1062" priority="1194" operator="equal">
      <formula>#REF!</formula>
    </cfRule>
    <cfRule type="cellIs" dxfId="1061" priority="1195" operator="equal">
      <formula>#REF!</formula>
    </cfRule>
    <cfRule type="cellIs" dxfId="1060" priority="1196" operator="equal">
      <formula>#REF!</formula>
    </cfRule>
    <cfRule type="cellIs" dxfId="1059" priority="1197" operator="equal">
      <formula>#REF!</formula>
    </cfRule>
    <cfRule type="cellIs" dxfId="1058" priority="1198" operator="equal">
      <formula>#REF!</formula>
    </cfRule>
  </conditionalFormatting>
  <conditionalFormatting sqref="D84:E84">
    <cfRule type="cellIs" dxfId="1057" priority="1199" operator="equal">
      <formula>#REF!</formula>
    </cfRule>
    <cfRule type="cellIs" dxfId="1056" priority="1200" operator="equal">
      <formula>#REF!</formula>
    </cfRule>
    <cfRule type="cellIs" dxfId="1055" priority="1201" operator="equal">
      <formula>#REF!</formula>
    </cfRule>
    <cfRule type="cellIs" dxfId="1054" priority="1202" operator="equal">
      <formula>#REF!</formula>
    </cfRule>
    <cfRule type="cellIs" dxfId="1053" priority="1203" operator="equal">
      <formula>#REF!</formula>
    </cfRule>
    <cfRule type="cellIs" dxfId="1052" priority="1204" operator="equal">
      <formula>#REF!</formula>
    </cfRule>
  </conditionalFormatting>
  <conditionalFormatting sqref="D85:E85">
    <cfRule type="cellIs" dxfId="1051" priority="1177" operator="equal">
      <formula>#REF!</formula>
    </cfRule>
    <cfRule type="cellIs" dxfId="1050" priority="1178" operator="equal">
      <formula>#REF!</formula>
    </cfRule>
    <cfRule type="cellIs" dxfId="1049" priority="1179" operator="equal">
      <formula>#REF!</formula>
    </cfRule>
    <cfRule type="cellIs" dxfId="1048" priority="1180" operator="equal">
      <formula>#REF!</formula>
    </cfRule>
    <cfRule type="cellIs" dxfId="1047" priority="1181" operator="equal">
      <formula>#REF!</formula>
    </cfRule>
    <cfRule type="cellIs" dxfId="1046" priority="1182" operator="equal">
      <formula>#REF!</formula>
    </cfRule>
    <cfRule type="cellIs" dxfId="1045" priority="1183" operator="equal">
      <formula>#REF!</formula>
    </cfRule>
    <cfRule type="cellIs" dxfId="1044" priority="1184" operator="equal">
      <formula>#REF!</formula>
    </cfRule>
  </conditionalFormatting>
  <conditionalFormatting sqref="D85:E85">
    <cfRule type="cellIs" dxfId="1043" priority="1185" operator="equal">
      <formula>#REF!</formula>
    </cfRule>
    <cfRule type="cellIs" dxfId="1042" priority="1186" operator="equal">
      <formula>#REF!</formula>
    </cfRule>
    <cfRule type="cellIs" dxfId="1041" priority="1187" operator="equal">
      <formula>#REF!</formula>
    </cfRule>
    <cfRule type="cellIs" dxfId="1040" priority="1188" operator="equal">
      <formula>#REF!</formula>
    </cfRule>
    <cfRule type="cellIs" dxfId="1039" priority="1189" operator="equal">
      <formula>#REF!</formula>
    </cfRule>
    <cfRule type="cellIs" dxfId="1038" priority="1190" operator="equal">
      <formula>#REF!</formula>
    </cfRule>
  </conditionalFormatting>
  <conditionalFormatting sqref="E165:E169">
    <cfRule type="cellIs" dxfId="1037" priority="1171" operator="equal">
      <formula>#REF!</formula>
    </cfRule>
    <cfRule type="cellIs" dxfId="1036" priority="1172" operator="equal">
      <formula>#REF!</formula>
    </cfRule>
    <cfRule type="cellIs" dxfId="1035" priority="1173" operator="equal">
      <formula>#REF!</formula>
    </cfRule>
    <cfRule type="cellIs" dxfId="1034" priority="1174" operator="equal">
      <formula>#REF!</formula>
    </cfRule>
    <cfRule type="cellIs" dxfId="1033" priority="1175" operator="equal">
      <formula>#REF!</formula>
    </cfRule>
    <cfRule type="cellIs" dxfId="1032" priority="1176" operator="equal">
      <formula>#REF!</formula>
    </cfRule>
  </conditionalFormatting>
  <conditionalFormatting sqref="E165:E169">
    <cfRule type="cellIs" dxfId="1031" priority="1163" operator="equal">
      <formula>#REF!</formula>
    </cfRule>
    <cfRule type="cellIs" dxfId="1030" priority="1164" operator="equal">
      <formula>#REF!</formula>
    </cfRule>
    <cfRule type="cellIs" dxfId="1029" priority="1165" operator="equal">
      <formula>#REF!</formula>
    </cfRule>
    <cfRule type="cellIs" dxfId="1028" priority="1166" operator="equal">
      <formula>#REF!</formula>
    </cfRule>
    <cfRule type="cellIs" dxfId="1027" priority="1167" operator="equal">
      <formula>#REF!</formula>
    </cfRule>
    <cfRule type="cellIs" dxfId="1026" priority="1168" operator="equal">
      <formula>#REF!</formula>
    </cfRule>
    <cfRule type="cellIs" dxfId="1025" priority="1169" operator="equal">
      <formula>#REF!</formula>
    </cfRule>
    <cfRule type="cellIs" dxfId="1024" priority="1170" operator="equal">
      <formula>#REF!</formula>
    </cfRule>
  </conditionalFormatting>
  <conditionalFormatting sqref="D178:E178">
    <cfRule type="cellIs" dxfId="1023" priority="1115" operator="equal">
      <formula>#REF!</formula>
    </cfRule>
    <cfRule type="cellIs" dxfId="1022" priority="1116" operator="equal">
      <formula>#REF!</formula>
    </cfRule>
    <cfRule type="cellIs" dxfId="1021" priority="1117" operator="equal">
      <formula>#REF!</formula>
    </cfRule>
    <cfRule type="cellIs" dxfId="1020" priority="1118" operator="equal">
      <formula>#REF!</formula>
    </cfRule>
    <cfRule type="cellIs" dxfId="1019" priority="1119" operator="equal">
      <formula>#REF!</formula>
    </cfRule>
    <cfRule type="cellIs" dxfId="1018" priority="1120" operator="equal">
      <formula>#REF!</formula>
    </cfRule>
  </conditionalFormatting>
  <conditionalFormatting sqref="E170">
    <cfRule type="cellIs" dxfId="1017" priority="1149" operator="equal">
      <formula>#REF!</formula>
    </cfRule>
    <cfRule type="cellIs" dxfId="1016" priority="1150" operator="equal">
      <formula>#REF!</formula>
    </cfRule>
    <cfRule type="cellIs" dxfId="1015" priority="1151" operator="equal">
      <formula>#REF!</formula>
    </cfRule>
    <cfRule type="cellIs" dxfId="1014" priority="1152" operator="equal">
      <formula>#REF!</formula>
    </cfRule>
    <cfRule type="cellIs" dxfId="1013" priority="1153" operator="equal">
      <formula>#REF!</formula>
    </cfRule>
    <cfRule type="cellIs" dxfId="1012" priority="1154" operator="equal">
      <formula>#REF!</formula>
    </cfRule>
    <cfRule type="cellIs" dxfId="1011" priority="1155" operator="equal">
      <formula>#REF!</formula>
    </cfRule>
    <cfRule type="cellIs" dxfId="1010" priority="1156" operator="equal">
      <formula>#REF!</formula>
    </cfRule>
  </conditionalFormatting>
  <conditionalFormatting sqref="E170">
    <cfRule type="cellIs" dxfId="1009" priority="1157" operator="equal">
      <formula>#REF!</formula>
    </cfRule>
    <cfRule type="cellIs" dxfId="1008" priority="1158" operator="equal">
      <formula>#REF!</formula>
    </cfRule>
    <cfRule type="cellIs" dxfId="1007" priority="1159" operator="equal">
      <formula>#REF!</formula>
    </cfRule>
    <cfRule type="cellIs" dxfId="1006" priority="1160" operator="equal">
      <formula>#REF!</formula>
    </cfRule>
    <cfRule type="cellIs" dxfId="1005" priority="1161" operator="equal">
      <formula>#REF!</formula>
    </cfRule>
    <cfRule type="cellIs" dxfId="1004" priority="1162" operator="equal">
      <formula>#REF!</formula>
    </cfRule>
  </conditionalFormatting>
  <conditionalFormatting sqref="D178:E178">
    <cfRule type="cellIs" dxfId="1003" priority="1107" operator="equal">
      <formula>#REF!</formula>
    </cfRule>
    <cfRule type="cellIs" dxfId="1002" priority="1108" operator="equal">
      <formula>#REF!</formula>
    </cfRule>
    <cfRule type="cellIs" dxfId="1001" priority="1109" operator="equal">
      <formula>#REF!</formula>
    </cfRule>
    <cfRule type="cellIs" dxfId="1000" priority="1110" operator="equal">
      <formula>#REF!</formula>
    </cfRule>
    <cfRule type="cellIs" dxfId="999" priority="1111" operator="equal">
      <formula>#REF!</formula>
    </cfRule>
    <cfRule type="cellIs" dxfId="998" priority="1112" operator="equal">
      <formula>#REF!</formula>
    </cfRule>
    <cfRule type="cellIs" dxfId="997" priority="1113" operator="equal">
      <formula>#REF!</formula>
    </cfRule>
    <cfRule type="cellIs" dxfId="996" priority="1114" operator="equal">
      <formula>#REF!</formula>
    </cfRule>
  </conditionalFormatting>
  <conditionalFormatting sqref="E179:E187">
    <cfRule type="cellIs" dxfId="995" priority="1093" operator="equal">
      <formula>#REF!</formula>
    </cfRule>
    <cfRule type="cellIs" dxfId="994" priority="1094" operator="equal">
      <formula>#REF!</formula>
    </cfRule>
    <cfRule type="cellIs" dxfId="993" priority="1095" operator="equal">
      <formula>#REF!</formula>
    </cfRule>
    <cfRule type="cellIs" dxfId="992" priority="1096" operator="equal">
      <formula>#REF!</formula>
    </cfRule>
    <cfRule type="cellIs" dxfId="991" priority="1097" operator="equal">
      <formula>#REF!</formula>
    </cfRule>
    <cfRule type="cellIs" dxfId="990" priority="1098" operator="equal">
      <formula>#REF!</formula>
    </cfRule>
    <cfRule type="cellIs" dxfId="989" priority="1099" operator="equal">
      <formula>#REF!</formula>
    </cfRule>
    <cfRule type="cellIs" dxfId="988" priority="1100" operator="equal">
      <formula>#REF!</formula>
    </cfRule>
  </conditionalFormatting>
  <conditionalFormatting sqref="E179:E187">
    <cfRule type="cellIs" dxfId="987" priority="1101" operator="equal">
      <formula>#REF!</formula>
    </cfRule>
    <cfRule type="cellIs" dxfId="986" priority="1102" operator="equal">
      <formula>#REF!</formula>
    </cfRule>
    <cfRule type="cellIs" dxfId="985" priority="1103" operator="equal">
      <formula>#REF!</formula>
    </cfRule>
    <cfRule type="cellIs" dxfId="984" priority="1104" operator="equal">
      <formula>#REF!</formula>
    </cfRule>
    <cfRule type="cellIs" dxfId="983" priority="1105" operator="equal">
      <formula>#REF!</formula>
    </cfRule>
    <cfRule type="cellIs" dxfId="982" priority="1106" operator="equal">
      <formula>#REF!</formula>
    </cfRule>
  </conditionalFormatting>
  <conditionalFormatting sqref="D268:E268">
    <cfRule type="cellIs" dxfId="981" priority="1051" operator="equal">
      <formula>#REF!</formula>
    </cfRule>
    <cfRule type="cellIs" dxfId="980" priority="1052" operator="equal">
      <formula>#REF!</formula>
    </cfRule>
    <cfRule type="cellIs" dxfId="979" priority="1053" operator="equal">
      <formula>#REF!</formula>
    </cfRule>
    <cfRule type="cellIs" dxfId="978" priority="1054" operator="equal">
      <formula>#REF!</formula>
    </cfRule>
    <cfRule type="cellIs" dxfId="977" priority="1055" operator="equal">
      <formula>#REF!</formula>
    </cfRule>
    <cfRule type="cellIs" dxfId="976" priority="1056" operator="equal">
      <formula>#REF!</formula>
    </cfRule>
    <cfRule type="cellIs" dxfId="975" priority="1057" operator="equal">
      <formula>#REF!</formula>
    </cfRule>
    <cfRule type="cellIs" dxfId="974" priority="1058" operator="equal">
      <formula>#REF!</formula>
    </cfRule>
  </conditionalFormatting>
  <conditionalFormatting sqref="D268:E268">
    <cfRule type="cellIs" dxfId="973" priority="1059" operator="equal">
      <formula>#REF!</formula>
    </cfRule>
    <cfRule type="cellIs" dxfId="972" priority="1060" operator="equal">
      <formula>#REF!</formula>
    </cfRule>
    <cfRule type="cellIs" dxfId="971" priority="1061" operator="equal">
      <formula>#REF!</formula>
    </cfRule>
    <cfRule type="cellIs" dxfId="970" priority="1062" operator="equal">
      <formula>#REF!</formula>
    </cfRule>
    <cfRule type="cellIs" dxfId="969" priority="1063" operator="equal">
      <formula>#REF!</formula>
    </cfRule>
    <cfRule type="cellIs" dxfId="968" priority="1064" operator="equal">
      <formula>#REF!</formula>
    </cfRule>
  </conditionalFormatting>
  <conditionalFormatting sqref="D276:E276">
    <cfRule type="cellIs" dxfId="967" priority="995" operator="equal">
      <formula>#REF!</formula>
    </cfRule>
    <cfRule type="cellIs" dxfId="966" priority="996" operator="equal">
      <formula>#REF!</formula>
    </cfRule>
    <cfRule type="cellIs" dxfId="965" priority="997" operator="equal">
      <formula>#REF!</formula>
    </cfRule>
    <cfRule type="cellIs" dxfId="964" priority="998" operator="equal">
      <formula>#REF!</formula>
    </cfRule>
    <cfRule type="cellIs" dxfId="963" priority="999" operator="equal">
      <formula>#REF!</formula>
    </cfRule>
    <cfRule type="cellIs" dxfId="962" priority="1000" operator="equal">
      <formula>#REF!</formula>
    </cfRule>
    <cfRule type="cellIs" dxfId="961" priority="1001" operator="equal">
      <formula>#REF!</formula>
    </cfRule>
    <cfRule type="cellIs" dxfId="960" priority="1002" operator="equal">
      <formula>#REF!</formula>
    </cfRule>
  </conditionalFormatting>
  <conditionalFormatting sqref="D276:E276">
    <cfRule type="cellIs" dxfId="959" priority="1003" operator="equal">
      <formula>#REF!</formula>
    </cfRule>
    <cfRule type="cellIs" dxfId="958" priority="1004" operator="equal">
      <formula>#REF!</formula>
    </cfRule>
    <cfRule type="cellIs" dxfId="957" priority="1005" operator="equal">
      <formula>#REF!</formula>
    </cfRule>
    <cfRule type="cellIs" dxfId="956" priority="1006" operator="equal">
      <formula>#REF!</formula>
    </cfRule>
    <cfRule type="cellIs" dxfId="955" priority="1007" operator="equal">
      <formula>#REF!</formula>
    </cfRule>
    <cfRule type="cellIs" dxfId="954" priority="1008" operator="equal">
      <formula>#REF!</formula>
    </cfRule>
  </conditionalFormatting>
  <conditionalFormatting sqref="D277:E277">
    <cfRule type="cellIs" dxfId="953" priority="981" operator="equal">
      <formula>#REF!</formula>
    </cfRule>
    <cfRule type="cellIs" dxfId="952" priority="982" operator="equal">
      <formula>#REF!</formula>
    </cfRule>
    <cfRule type="cellIs" dxfId="951" priority="983" operator="equal">
      <formula>#REF!</formula>
    </cfRule>
    <cfRule type="cellIs" dxfId="950" priority="984" operator="equal">
      <formula>#REF!</formula>
    </cfRule>
    <cfRule type="cellIs" dxfId="949" priority="985" operator="equal">
      <formula>#REF!</formula>
    </cfRule>
    <cfRule type="cellIs" dxfId="948" priority="986" operator="equal">
      <formula>#REF!</formula>
    </cfRule>
    <cfRule type="cellIs" dxfId="947" priority="987" operator="equal">
      <formula>#REF!</formula>
    </cfRule>
    <cfRule type="cellIs" dxfId="946" priority="988" operator="equal">
      <formula>#REF!</formula>
    </cfRule>
  </conditionalFormatting>
  <conditionalFormatting sqref="D277:E277">
    <cfRule type="cellIs" dxfId="945" priority="989" operator="equal">
      <formula>#REF!</formula>
    </cfRule>
    <cfRule type="cellIs" dxfId="944" priority="990" operator="equal">
      <formula>#REF!</formula>
    </cfRule>
    <cfRule type="cellIs" dxfId="943" priority="991" operator="equal">
      <formula>#REF!</formula>
    </cfRule>
    <cfRule type="cellIs" dxfId="942" priority="992" operator="equal">
      <formula>#REF!</formula>
    </cfRule>
    <cfRule type="cellIs" dxfId="941" priority="993" operator="equal">
      <formula>#REF!</formula>
    </cfRule>
    <cfRule type="cellIs" dxfId="940" priority="994" operator="equal">
      <formula>#REF!</formula>
    </cfRule>
  </conditionalFormatting>
  <conditionalFormatting sqref="D278:E278">
    <cfRule type="cellIs" dxfId="939" priority="967" operator="equal">
      <formula>#REF!</formula>
    </cfRule>
    <cfRule type="cellIs" dxfId="938" priority="968" operator="equal">
      <formula>#REF!</formula>
    </cfRule>
    <cfRule type="cellIs" dxfId="937" priority="969" operator="equal">
      <formula>#REF!</formula>
    </cfRule>
    <cfRule type="cellIs" dxfId="936" priority="970" operator="equal">
      <formula>#REF!</formula>
    </cfRule>
    <cfRule type="cellIs" dxfId="935" priority="971" operator="equal">
      <formula>#REF!</formula>
    </cfRule>
    <cfRule type="cellIs" dxfId="934" priority="972" operator="equal">
      <formula>#REF!</formula>
    </cfRule>
    <cfRule type="cellIs" dxfId="933" priority="973" operator="equal">
      <formula>#REF!</formula>
    </cfRule>
    <cfRule type="cellIs" dxfId="932" priority="974" operator="equal">
      <formula>#REF!</formula>
    </cfRule>
  </conditionalFormatting>
  <conditionalFormatting sqref="D278:E278">
    <cfRule type="cellIs" dxfId="931" priority="975" operator="equal">
      <formula>#REF!</formula>
    </cfRule>
    <cfRule type="cellIs" dxfId="930" priority="976" operator="equal">
      <formula>#REF!</formula>
    </cfRule>
    <cfRule type="cellIs" dxfId="929" priority="977" operator="equal">
      <formula>#REF!</formula>
    </cfRule>
    <cfRule type="cellIs" dxfId="928" priority="978" operator="equal">
      <formula>#REF!</formula>
    </cfRule>
    <cfRule type="cellIs" dxfId="927" priority="979" operator="equal">
      <formula>#REF!</formula>
    </cfRule>
    <cfRule type="cellIs" dxfId="926" priority="980" operator="equal">
      <formula>#REF!</formula>
    </cfRule>
  </conditionalFormatting>
  <conditionalFormatting sqref="D279:E279">
    <cfRule type="cellIs" dxfId="925" priority="855" operator="equal">
      <formula>#REF!</formula>
    </cfRule>
    <cfRule type="cellIs" dxfId="924" priority="856" operator="equal">
      <formula>#REF!</formula>
    </cfRule>
    <cfRule type="cellIs" dxfId="923" priority="857" operator="equal">
      <formula>#REF!</formula>
    </cfRule>
    <cfRule type="cellIs" dxfId="922" priority="858" operator="equal">
      <formula>#REF!</formula>
    </cfRule>
    <cfRule type="cellIs" dxfId="921" priority="859" operator="equal">
      <formula>#REF!</formula>
    </cfRule>
    <cfRule type="cellIs" dxfId="920" priority="860" operator="equal">
      <formula>#REF!</formula>
    </cfRule>
    <cfRule type="cellIs" dxfId="919" priority="861" operator="equal">
      <formula>#REF!</formula>
    </cfRule>
    <cfRule type="cellIs" dxfId="918" priority="862" operator="equal">
      <formula>#REF!</formula>
    </cfRule>
  </conditionalFormatting>
  <conditionalFormatting sqref="D279:E279">
    <cfRule type="cellIs" dxfId="917" priority="863" operator="equal">
      <formula>#REF!</formula>
    </cfRule>
    <cfRule type="cellIs" dxfId="916" priority="864" operator="equal">
      <formula>#REF!</formula>
    </cfRule>
    <cfRule type="cellIs" dxfId="915" priority="865" operator="equal">
      <formula>#REF!</formula>
    </cfRule>
    <cfRule type="cellIs" dxfId="914" priority="866" operator="equal">
      <formula>#REF!</formula>
    </cfRule>
    <cfRule type="cellIs" dxfId="913" priority="867" operator="equal">
      <formula>#REF!</formula>
    </cfRule>
    <cfRule type="cellIs" dxfId="912" priority="868" operator="equal">
      <formula>#REF!</formula>
    </cfRule>
  </conditionalFormatting>
  <conditionalFormatting sqref="D280:E280">
    <cfRule type="cellIs" dxfId="911" priority="841" operator="equal">
      <formula>#REF!</formula>
    </cfRule>
    <cfRule type="cellIs" dxfId="910" priority="842" operator="equal">
      <formula>#REF!</formula>
    </cfRule>
    <cfRule type="cellIs" dxfId="909" priority="843" operator="equal">
      <formula>#REF!</formula>
    </cfRule>
    <cfRule type="cellIs" dxfId="908" priority="844" operator="equal">
      <formula>#REF!</formula>
    </cfRule>
    <cfRule type="cellIs" dxfId="907" priority="845" operator="equal">
      <formula>#REF!</formula>
    </cfRule>
    <cfRule type="cellIs" dxfId="906" priority="846" operator="equal">
      <formula>#REF!</formula>
    </cfRule>
    <cfRule type="cellIs" dxfId="905" priority="847" operator="equal">
      <formula>#REF!</formula>
    </cfRule>
    <cfRule type="cellIs" dxfId="904" priority="848" operator="equal">
      <formula>#REF!</formula>
    </cfRule>
  </conditionalFormatting>
  <conditionalFormatting sqref="D280:E280">
    <cfRule type="cellIs" dxfId="903" priority="849" operator="equal">
      <formula>#REF!</formula>
    </cfRule>
    <cfRule type="cellIs" dxfId="902" priority="850" operator="equal">
      <formula>#REF!</formula>
    </cfRule>
    <cfRule type="cellIs" dxfId="901" priority="851" operator="equal">
      <formula>#REF!</formula>
    </cfRule>
    <cfRule type="cellIs" dxfId="900" priority="852" operator="equal">
      <formula>#REF!</formula>
    </cfRule>
    <cfRule type="cellIs" dxfId="899" priority="853" operator="equal">
      <formula>#REF!</formula>
    </cfRule>
    <cfRule type="cellIs" dxfId="898" priority="854" operator="equal">
      <formula>#REF!</formula>
    </cfRule>
  </conditionalFormatting>
  <conditionalFormatting sqref="D281:E281">
    <cfRule type="cellIs" dxfId="897" priority="827" operator="equal">
      <formula>#REF!</formula>
    </cfRule>
    <cfRule type="cellIs" dxfId="896" priority="828" operator="equal">
      <formula>#REF!</formula>
    </cfRule>
    <cfRule type="cellIs" dxfId="895" priority="829" operator="equal">
      <formula>#REF!</formula>
    </cfRule>
    <cfRule type="cellIs" dxfId="894" priority="830" operator="equal">
      <formula>#REF!</formula>
    </cfRule>
    <cfRule type="cellIs" dxfId="893" priority="831" operator="equal">
      <formula>#REF!</formula>
    </cfRule>
    <cfRule type="cellIs" dxfId="892" priority="832" operator="equal">
      <formula>#REF!</formula>
    </cfRule>
    <cfRule type="cellIs" dxfId="891" priority="833" operator="equal">
      <formula>#REF!</formula>
    </cfRule>
    <cfRule type="cellIs" dxfId="890" priority="834" operator="equal">
      <formula>#REF!</formula>
    </cfRule>
  </conditionalFormatting>
  <conditionalFormatting sqref="D281:E281">
    <cfRule type="cellIs" dxfId="889" priority="835" operator="equal">
      <formula>#REF!</formula>
    </cfRule>
    <cfRule type="cellIs" dxfId="888" priority="836" operator="equal">
      <formula>#REF!</formula>
    </cfRule>
    <cfRule type="cellIs" dxfId="887" priority="837" operator="equal">
      <formula>#REF!</formula>
    </cfRule>
    <cfRule type="cellIs" dxfId="886" priority="838" operator="equal">
      <formula>#REF!</formula>
    </cfRule>
    <cfRule type="cellIs" dxfId="885" priority="839" operator="equal">
      <formula>#REF!</formula>
    </cfRule>
    <cfRule type="cellIs" dxfId="884" priority="840" operator="equal">
      <formula>#REF!</formula>
    </cfRule>
  </conditionalFormatting>
  <conditionalFormatting sqref="D282:E282">
    <cfRule type="cellIs" dxfId="883" priority="813" operator="equal">
      <formula>#REF!</formula>
    </cfRule>
    <cfRule type="cellIs" dxfId="882" priority="814" operator="equal">
      <formula>#REF!</formula>
    </cfRule>
    <cfRule type="cellIs" dxfId="881" priority="815" operator="equal">
      <formula>#REF!</formula>
    </cfRule>
    <cfRule type="cellIs" dxfId="880" priority="816" operator="equal">
      <formula>#REF!</formula>
    </cfRule>
    <cfRule type="cellIs" dxfId="879" priority="817" operator="equal">
      <formula>#REF!</formula>
    </cfRule>
    <cfRule type="cellIs" dxfId="878" priority="818" operator="equal">
      <formula>#REF!</formula>
    </cfRule>
    <cfRule type="cellIs" dxfId="877" priority="819" operator="equal">
      <formula>#REF!</formula>
    </cfRule>
    <cfRule type="cellIs" dxfId="876" priority="820" operator="equal">
      <formula>#REF!</formula>
    </cfRule>
  </conditionalFormatting>
  <conditionalFormatting sqref="D282:E282">
    <cfRule type="cellIs" dxfId="875" priority="821" operator="equal">
      <formula>#REF!</formula>
    </cfRule>
    <cfRule type="cellIs" dxfId="874" priority="822" operator="equal">
      <formula>#REF!</formula>
    </cfRule>
    <cfRule type="cellIs" dxfId="873" priority="823" operator="equal">
      <formula>#REF!</formula>
    </cfRule>
    <cfRule type="cellIs" dxfId="872" priority="824" operator="equal">
      <formula>#REF!</formula>
    </cfRule>
    <cfRule type="cellIs" dxfId="871" priority="825" operator="equal">
      <formula>#REF!</formula>
    </cfRule>
    <cfRule type="cellIs" dxfId="870" priority="826" operator="equal">
      <formula>#REF!</formula>
    </cfRule>
  </conditionalFormatting>
  <conditionalFormatting sqref="D283:E283">
    <cfRule type="cellIs" dxfId="869" priority="799" operator="equal">
      <formula>#REF!</formula>
    </cfRule>
    <cfRule type="cellIs" dxfId="868" priority="800" operator="equal">
      <formula>#REF!</formula>
    </cfRule>
    <cfRule type="cellIs" dxfId="867" priority="801" operator="equal">
      <formula>#REF!</formula>
    </cfRule>
    <cfRule type="cellIs" dxfId="866" priority="802" operator="equal">
      <formula>#REF!</formula>
    </cfRule>
    <cfRule type="cellIs" dxfId="865" priority="803" operator="equal">
      <formula>#REF!</formula>
    </cfRule>
    <cfRule type="cellIs" dxfId="864" priority="804" operator="equal">
      <formula>#REF!</formula>
    </cfRule>
    <cfRule type="cellIs" dxfId="863" priority="805" operator="equal">
      <formula>#REF!</formula>
    </cfRule>
    <cfRule type="cellIs" dxfId="862" priority="806" operator="equal">
      <formula>#REF!</formula>
    </cfRule>
  </conditionalFormatting>
  <conditionalFormatting sqref="D283:E283">
    <cfRule type="cellIs" dxfId="861" priority="807" operator="equal">
      <formula>#REF!</formula>
    </cfRule>
    <cfRule type="cellIs" dxfId="860" priority="808" operator="equal">
      <formula>#REF!</formula>
    </cfRule>
    <cfRule type="cellIs" dxfId="859" priority="809" operator="equal">
      <formula>#REF!</formula>
    </cfRule>
    <cfRule type="cellIs" dxfId="858" priority="810" operator="equal">
      <formula>#REF!</formula>
    </cfRule>
    <cfRule type="cellIs" dxfId="857" priority="811" operator="equal">
      <formula>#REF!</formula>
    </cfRule>
    <cfRule type="cellIs" dxfId="856" priority="812" operator="equal">
      <formula>#REF!</formula>
    </cfRule>
  </conditionalFormatting>
  <conditionalFormatting sqref="D284:E284">
    <cfRule type="cellIs" dxfId="855" priority="785" operator="equal">
      <formula>#REF!</formula>
    </cfRule>
    <cfRule type="cellIs" dxfId="854" priority="786" operator="equal">
      <formula>#REF!</formula>
    </cfRule>
    <cfRule type="cellIs" dxfId="853" priority="787" operator="equal">
      <formula>#REF!</formula>
    </cfRule>
    <cfRule type="cellIs" dxfId="852" priority="788" operator="equal">
      <formula>#REF!</formula>
    </cfRule>
    <cfRule type="cellIs" dxfId="851" priority="789" operator="equal">
      <formula>#REF!</formula>
    </cfRule>
    <cfRule type="cellIs" dxfId="850" priority="790" operator="equal">
      <formula>#REF!</formula>
    </cfRule>
    <cfRule type="cellIs" dxfId="849" priority="791" operator="equal">
      <formula>#REF!</formula>
    </cfRule>
    <cfRule type="cellIs" dxfId="848" priority="792" operator="equal">
      <formula>#REF!</formula>
    </cfRule>
  </conditionalFormatting>
  <conditionalFormatting sqref="D284:E284">
    <cfRule type="cellIs" dxfId="847" priority="793" operator="equal">
      <formula>#REF!</formula>
    </cfRule>
    <cfRule type="cellIs" dxfId="846" priority="794" operator="equal">
      <formula>#REF!</formula>
    </cfRule>
    <cfRule type="cellIs" dxfId="845" priority="795" operator="equal">
      <formula>#REF!</formula>
    </cfRule>
    <cfRule type="cellIs" dxfId="844" priority="796" operator="equal">
      <formula>#REF!</formula>
    </cfRule>
    <cfRule type="cellIs" dxfId="843" priority="797" operator="equal">
      <formula>#REF!</formula>
    </cfRule>
    <cfRule type="cellIs" dxfId="842" priority="798" operator="equal">
      <formula>#REF!</formula>
    </cfRule>
  </conditionalFormatting>
  <conditionalFormatting sqref="D356:E356">
    <cfRule type="cellIs" dxfId="841" priority="743" operator="equal">
      <formula>#REF!</formula>
    </cfRule>
    <cfRule type="cellIs" dxfId="840" priority="744" operator="equal">
      <formula>#REF!</formula>
    </cfRule>
    <cfRule type="cellIs" dxfId="839" priority="745" operator="equal">
      <formula>#REF!</formula>
    </cfRule>
    <cfRule type="cellIs" dxfId="838" priority="746" operator="equal">
      <formula>#REF!</formula>
    </cfRule>
    <cfRule type="cellIs" dxfId="837" priority="747" operator="equal">
      <formula>#REF!</formula>
    </cfRule>
    <cfRule type="cellIs" dxfId="836" priority="748" operator="equal">
      <formula>#REF!</formula>
    </cfRule>
    <cfRule type="cellIs" dxfId="835" priority="749" operator="equal">
      <formula>#REF!</formula>
    </cfRule>
    <cfRule type="cellIs" dxfId="834" priority="750" operator="equal">
      <formula>#REF!</formula>
    </cfRule>
  </conditionalFormatting>
  <conditionalFormatting sqref="D356:E356">
    <cfRule type="cellIs" dxfId="833" priority="751" operator="equal">
      <formula>#REF!</formula>
    </cfRule>
    <cfRule type="cellIs" dxfId="832" priority="752" operator="equal">
      <formula>#REF!</formula>
    </cfRule>
    <cfRule type="cellIs" dxfId="831" priority="753" operator="equal">
      <formula>#REF!</formula>
    </cfRule>
    <cfRule type="cellIs" dxfId="830" priority="754" operator="equal">
      <formula>#REF!</formula>
    </cfRule>
    <cfRule type="cellIs" dxfId="829" priority="755" operator="equal">
      <formula>#REF!</formula>
    </cfRule>
    <cfRule type="cellIs" dxfId="828" priority="756" operator="equal">
      <formula>#REF!</formula>
    </cfRule>
  </conditionalFormatting>
  <conditionalFormatting sqref="D285:E285">
    <cfRule type="cellIs" dxfId="827" priority="757" operator="equal">
      <formula>#REF!</formula>
    </cfRule>
    <cfRule type="cellIs" dxfId="826" priority="758" operator="equal">
      <formula>#REF!</formula>
    </cfRule>
    <cfRule type="cellIs" dxfId="825" priority="759" operator="equal">
      <formula>#REF!</formula>
    </cfRule>
    <cfRule type="cellIs" dxfId="824" priority="760" operator="equal">
      <formula>#REF!</formula>
    </cfRule>
    <cfRule type="cellIs" dxfId="823" priority="761" operator="equal">
      <formula>#REF!</formula>
    </cfRule>
    <cfRule type="cellIs" dxfId="822" priority="762" operator="equal">
      <formula>#REF!</formula>
    </cfRule>
    <cfRule type="cellIs" dxfId="821" priority="763" operator="equal">
      <formula>#REF!</formula>
    </cfRule>
    <cfRule type="cellIs" dxfId="820" priority="764" operator="equal">
      <formula>#REF!</formula>
    </cfRule>
  </conditionalFormatting>
  <conditionalFormatting sqref="D285:E285">
    <cfRule type="cellIs" dxfId="819" priority="765" operator="equal">
      <formula>#REF!</formula>
    </cfRule>
    <cfRule type="cellIs" dxfId="818" priority="766" operator="equal">
      <formula>#REF!</formula>
    </cfRule>
    <cfRule type="cellIs" dxfId="817" priority="767" operator="equal">
      <formula>#REF!</formula>
    </cfRule>
    <cfRule type="cellIs" dxfId="816" priority="768" operator="equal">
      <formula>#REF!</formula>
    </cfRule>
    <cfRule type="cellIs" dxfId="815" priority="769" operator="equal">
      <formula>#REF!</formula>
    </cfRule>
    <cfRule type="cellIs" dxfId="814" priority="770" operator="equal">
      <formula>#REF!</formula>
    </cfRule>
  </conditionalFormatting>
  <conditionalFormatting sqref="D357:E357">
    <cfRule type="cellIs" dxfId="813" priority="729" operator="equal">
      <formula>#REF!</formula>
    </cfRule>
    <cfRule type="cellIs" dxfId="812" priority="730" operator="equal">
      <formula>#REF!</formula>
    </cfRule>
    <cfRule type="cellIs" dxfId="811" priority="731" operator="equal">
      <formula>#REF!</formula>
    </cfRule>
    <cfRule type="cellIs" dxfId="810" priority="732" operator="equal">
      <formula>#REF!</formula>
    </cfRule>
    <cfRule type="cellIs" dxfId="809" priority="733" operator="equal">
      <formula>#REF!</formula>
    </cfRule>
    <cfRule type="cellIs" dxfId="808" priority="734" operator="equal">
      <formula>#REF!</formula>
    </cfRule>
    <cfRule type="cellIs" dxfId="807" priority="735" operator="equal">
      <formula>#REF!</formula>
    </cfRule>
    <cfRule type="cellIs" dxfId="806" priority="736" operator="equal">
      <formula>#REF!</formula>
    </cfRule>
  </conditionalFormatting>
  <conditionalFormatting sqref="D357:E357">
    <cfRule type="cellIs" dxfId="805" priority="737" operator="equal">
      <formula>#REF!</formula>
    </cfRule>
    <cfRule type="cellIs" dxfId="804" priority="738" operator="equal">
      <formula>#REF!</formula>
    </cfRule>
    <cfRule type="cellIs" dxfId="803" priority="739" operator="equal">
      <formula>#REF!</formula>
    </cfRule>
    <cfRule type="cellIs" dxfId="802" priority="740" operator="equal">
      <formula>#REF!</formula>
    </cfRule>
    <cfRule type="cellIs" dxfId="801" priority="741" operator="equal">
      <formula>#REF!</formula>
    </cfRule>
    <cfRule type="cellIs" dxfId="800" priority="742" operator="equal">
      <formula>#REF!</formula>
    </cfRule>
  </conditionalFormatting>
  <conditionalFormatting sqref="D359:E359">
    <cfRule type="cellIs" dxfId="799" priority="701" operator="equal">
      <formula>#REF!</formula>
    </cfRule>
    <cfRule type="cellIs" dxfId="798" priority="702" operator="equal">
      <formula>#REF!</formula>
    </cfRule>
    <cfRule type="cellIs" dxfId="797" priority="703" operator="equal">
      <formula>#REF!</formula>
    </cfRule>
    <cfRule type="cellIs" dxfId="796" priority="704" operator="equal">
      <formula>#REF!</formula>
    </cfRule>
    <cfRule type="cellIs" dxfId="795" priority="705" operator="equal">
      <formula>#REF!</formula>
    </cfRule>
    <cfRule type="cellIs" dxfId="794" priority="706" operator="equal">
      <formula>#REF!</formula>
    </cfRule>
    <cfRule type="cellIs" dxfId="793" priority="707" operator="equal">
      <formula>#REF!</formula>
    </cfRule>
    <cfRule type="cellIs" dxfId="792" priority="708" operator="equal">
      <formula>#REF!</formula>
    </cfRule>
  </conditionalFormatting>
  <conditionalFormatting sqref="D359:E359">
    <cfRule type="cellIs" dxfId="791" priority="709" operator="equal">
      <formula>#REF!</formula>
    </cfRule>
    <cfRule type="cellIs" dxfId="790" priority="710" operator="equal">
      <formula>#REF!</formula>
    </cfRule>
    <cfRule type="cellIs" dxfId="789" priority="711" operator="equal">
      <formula>#REF!</formula>
    </cfRule>
    <cfRule type="cellIs" dxfId="788" priority="712" operator="equal">
      <formula>#REF!</formula>
    </cfRule>
    <cfRule type="cellIs" dxfId="787" priority="713" operator="equal">
      <formula>#REF!</formula>
    </cfRule>
    <cfRule type="cellIs" dxfId="786" priority="714" operator="equal">
      <formula>#REF!</formula>
    </cfRule>
  </conditionalFormatting>
  <conditionalFormatting sqref="D358:E358">
    <cfRule type="cellIs" dxfId="785" priority="715" operator="equal">
      <formula>#REF!</formula>
    </cfRule>
    <cfRule type="cellIs" dxfId="784" priority="716" operator="equal">
      <formula>#REF!</formula>
    </cfRule>
    <cfRule type="cellIs" dxfId="783" priority="717" operator="equal">
      <formula>#REF!</formula>
    </cfRule>
    <cfRule type="cellIs" dxfId="782" priority="718" operator="equal">
      <formula>#REF!</formula>
    </cfRule>
    <cfRule type="cellIs" dxfId="781" priority="719" operator="equal">
      <formula>#REF!</formula>
    </cfRule>
    <cfRule type="cellIs" dxfId="780" priority="720" operator="equal">
      <formula>#REF!</formula>
    </cfRule>
    <cfRule type="cellIs" dxfId="779" priority="721" operator="equal">
      <formula>#REF!</formula>
    </cfRule>
    <cfRule type="cellIs" dxfId="778" priority="722" operator="equal">
      <formula>#REF!</formula>
    </cfRule>
  </conditionalFormatting>
  <conditionalFormatting sqref="D358:E358">
    <cfRule type="cellIs" dxfId="777" priority="723" operator="equal">
      <formula>#REF!</formula>
    </cfRule>
    <cfRule type="cellIs" dxfId="776" priority="724" operator="equal">
      <formula>#REF!</formula>
    </cfRule>
    <cfRule type="cellIs" dxfId="775" priority="725" operator="equal">
      <formula>#REF!</formula>
    </cfRule>
    <cfRule type="cellIs" dxfId="774" priority="726" operator="equal">
      <formula>#REF!</formula>
    </cfRule>
    <cfRule type="cellIs" dxfId="773" priority="727" operator="equal">
      <formula>#REF!</formula>
    </cfRule>
    <cfRule type="cellIs" dxfId="772" priority="728" operator="equal">
      <formula>#REF!</formula>
    </cfRule>
  </conditionalFormatting>
  <conditionalFormatting sqref="D360:E360">
    <cfRule type="cellIs" dxfId="771" priority="673" operator="equal">
      <formula>#REF!</formula>
    </cfRule>
    <cfRule type="cellIs" dxfId="770" priority="674" operator="equal">
      <formula>#REF!</formula>
    </cfRule>
    <cfRule type="cellIs" dxfId="769" priority="675" operator="equal">
      <formula>#REF!</formula>
    </cfRule>
    <cfRule type="cellIs" dxfId="768" priority="676" operator="equal">
      <formula>#REF!</formula>
    </cfRule>
    <cfRule type="cellIs" dxfId="767" priority="677" operator="equal">
      <formula>#REF!</formula>
    </cfRule>
    <cfRule type="cellIs" dxfId="766" priority="678" operator="equal">
      <formula>#REF!</formula>
    </cfRule>
    <cfRule type="cellIs" dxfId="765" priority="679" operator="equal">
      <formula>#REF!</formula>
    </cfRule>
    <cfRule type="cellIs" dxfId="764" priority="680" operator="equal">
      <formula>#REF!</formula>
    </cfRule>
  </conditionalFormatting>
  <conditionalFormatting sqref="D360:E360">
    <cfRule type="cellIs" dxfId="763" priority="681" operator="equal">
      <formula>#REF!</formula>
    </cfRule>
    <cfRule type="cellIs" dxfId="762" priority="682" operator="equal">
      <formula>#REF!</formula>
    </cfRule>
    <cfRule type="cellIs" dxfId="761" priority="683" operator="equal">
      <formula>#REF!</formula>
    </cfRule>
    <cfRule type="cellIs" dxfId="760" priority="684" operator="equal">
      <formula>#REF!</formula>
    </cfRule>
    <cfRule type="cellIs" dxfId="759" priority="685" operator="equal">
      <formula>#REF!</formula>
    </cfRule>
    <cfRule type="cellIs" dxfId="758" priority="686" operator="equal">
      <formula>#REF!</formula>
    </cfRule>
  </conditionalFormatting>
  <conditionalFormatting sqref="D374">
    <cfRule type="cellIs" dxfId="757" priority="589" operator="equal">
      <formula>#REF!</formula>
    </cfRule>
    <cfRule type="cellIs" dxfId="756" priority="590" operator="equal">
      <formula>#REF!</formula>
    </cfRule>
    <cfRule type="cellIs" dxfId="755" priority="591" operator="equal">
      <formula>#REF!</formula>
    </cfRule>
    <cfRule type="cellIs" dxfId="754" priority="592" operator="equal">
      <formula>#REF!</formula>
    </cfRule>
    <cfRule type="cellIs" dxfId="753" priority="593" operator="equal">
      <formula>#REF!</formula>
    </cfRule>
    <cfRule type="cellIs" dxfId="752" priority="594" operator="equal">
      <formula>#REF!</formula>
    </cfRule>
    <cfRule type="cellIs" dxfId="751" priority="595" operator="equal">
      <formula>#REF!</formula>
    </cfRule>
    <cfRule type="cellIs" dxfId="750" priority="596" operator="equal">
      <formula>#REF!</formula>
    </cfRule>
  </conditionalFormatting>
  <conditionalFormatting sqref="D374">
    <cfRule type="cellIs" dxfId="749" priority="597" operator="equal">
      <formula>#REF!</formula>
    </cfRule>
    <cfRule type="cellIs" dxfId="748" priority="598" operator="equal">
      <formula>#REF!</formula>
    </cfRule>
    <cfRule type="cellIs" dxfId="747" priority="599" operator="equal">
      <formula>#REF!</formula>
    </cfRule>
    <cfRule type="cellIs" dxfId="746" priority="600" operator="equal">
      <formula>#REF!</formula>
    </cfRule>
    <cfRule type="cellIs" dxfId="745" priority="601" operator="equal">
      <formula>#REF!</formula>
    </cfRule>
    <cfRule type="cellIs" dxfId="744" priority="602" operator="equal">
      <formula>#REF!</formula>
    </cfRule>
  </conditionalFormatting>
  <conditionalFormatting sqref="D464:E464">
    <cfRule type="cellIs" dxfId="743" priority="561" operator="equal">
      <formula>#REF!</formula>
    </cfRule>
    <cfRule type="cellIs" dxfId="742" priority="562" operator="equal">
      <formula>#REF!</formula>
    </cfRule>
    <cfRule type="cellIs" dxfId="741" priority="563" operator="equal">
      <formula>#REF!</formula>
    </cfRule>
    <cfRule type="cellIs" dxfId="740" priority="564" operator="equal">
      <formula>#REF!</formula>
    </cfRule>
    <cfRule type="cellIs" dxfId="739" priority="565" operator="equal">
      <formula>#REF!</formula>
    </cfRule>
    <cfRule type="cellIs" dxfId="738" priority="566" operator="equal">
      <formula>#REF!</formula>
    </cfRule>
    <cfRule type="cellIs" dxfId="737" priority="567" operator="equal">
      <formula>#REF!</formula>
    </cfRule>
    <cfRule type="cellIs" dxfId="736" priority="568" operator="equal">
      <formula>#REF!</formula>
    </cfRule>
  </conditionalFormatting>
  <conditionalFormatting sqref="D464:E464">
    <cfRule type="cellIs" dxfId="735" priority="569" operator="equal">
      <formula>#REF!</formula>
    </cfRule>
    <cfRule type="cellIs" dxfId="734" priority="570" operator="equal">
      <formula>#REF!</formula>
    </cfRule>
    <cfRule type="cellIs" dxfId="733" priority="571" operator="equal">
      <formula>#REF!</formula>
    </cfRule>
    <cfRule type="cellIs" dxfId="732" priority="572" operator="equal">
      <formula>#REF!</formula>
    </cfRule>
    <cfRule type="cellIs" dxfId="731" priority="573" operator="equal">
      <formula>#REF!</formula>
    </cfRule>
    <cfRule type="cellIs" dxfId="730" priority="574" operator="equal">
      <formula>#REF!</formula>
    </cfRule>
  </conditionalFormatting>
  <conditionalFormatting sqref="D368:E373">
    <cfRule type="cellIs" dxfId="729" priority="575" operator="equal">
      <formula>#REF!</formula>
    </cfRule>
    <cfRule type="cellIs" dxfId="728" priority="576" operator="equal">
      <formula>#REF!</formula>
    </cfRule>
    <cfRule type="cellIs" dxfId="727" priority="577" operator="equal">
      <formula>#REF!</formula>
    </cfRule>
    <cfRule type="cellIs" dxfId="726" priority="578" operator="equal">
      <formula>#REF!</formula>
    </cfRule>
    <cfRule type="cellIs" dxfId="725" priority="579" operator="equal">
      <formula>#REF!</formula>
    </cfRule>
    <cfRule type="cellIs" dxfId="724" priority="580" operator="equal">
      <formula>#REF!</formula>
    </cfRule>
    <cfRule type="cellIs" dxfId="723" priority="581" operator="equal">
      <formula>#REF!</formula>
    </cfRule>
    <cfRule type="cellIs" dxfId="722" priority="582" operator="equal">
      <formula>#REF!</formula>
    </cfRule>
  </conditionalFormatting>
  <conditionalFormatting sqref="D368:E373">
    <cfRule type="cellIs" dxfId="721" priority="583" operator="equal">
      <formula>#REF!</formula>
    </cfRule>
    <cfRule type="cellIs" dxfId="720" priority="584" operator="equal">
      <formula>#REF!</formula>
    </cfRule>
    <cfRule type="cellIs" dxfId="719" priority="585" operator="equal">
      <formula>#REF!</formula>
    </cfRule>
    <cfRule type="cellIs" dxfId="718" priority="586" operator="equal">
      <formula>#REF!</formula>
    </cfRule>
    <cfRule type="cellIs" dxfId="717" priority="587" operator="equal">
      <formula>#REF!</formula>
    </cfRule>
    <cfRule type="cellIs" dxfId="716" priority="588" operator="equal">
      <formula>#REF!</formula>
    </cfRule>
  </conditionalFormatting>
  <conditionalFormatting sqref="D465:E465">
    <cfRule type="cellIs" dxfId="715" priority="547" operator="equal">
      <formula>#REF!</formula>
    </cfRule>
    <cfRule type="cellIs" dxfId="714" priority="548" operator="equal">
      <formula>#REF!</formula>
    </cfRule>
    <cfRule type="cellIs" dxfId="713" priority="549" operator="equal">
      <formula>#REF!</formula>
    </cfRule>
    <cfRule type="cellIs" dxfId="712" priority="550" operator="equal">
      <formula>#REF!</formula>
    </cfRule>
    <cfRule type="cellIs" dxfId="711" priority="551" operator="equal">
      <formula>#REF!</formula>
    </cfRule>
    <cfRule type="cellIs" dxfId="710" priority="552" operator="equal">
      <formula>#REF!</formula>
    </cfRule>
    <cfRule type="cellIs" dxfId="709" priority="553" operator="equal">
      <formula>#REF!</formula>
    </cfRule>
    <cfRule type="cellIs" dxfId="708" priority="554" operator="equal">
      <formula>#REF!</formula>
    </cfRule>
  </conditionalFormatting>
  <conditionalFormatting sqref="D465:E465">
    <cfRule type="cellIs" dxfId="707" priority="555" operator="equal">
      <formula>#REF!</formula>
    </cfRule>
    <cfRule type="cellIs" dxfId="706" priority="556" operator="equal">
      <formula>#REF!</formula>
    </cfRule>
    <cfRule type="cellIs" dxfId="705" priority="557" operator="equal">
      <formula>#REF!</formula>
    </cfRule>
    <cfRule type="cellIs" dxfId="704" priority="558" operator="equal">
      <formula>#REF!</formula>
    </cfRule>
    <cfRule type="cellIs" dxfId="703" priority="559" operator="equal">
      <formula>#REF!</formula>
    </cfRule>
    <cfRule type="cellIs" dxfId="702" priority="560" operator="equal">
      <formula>#REF!</formula>
    </cfRule>
  </conditionalFormatting>
  <conditionalFormatting sqref="D466:E466">
    <cfRule type="cellIs" dxfId="701" priority="533" operator="equal">
      <formula>#REF!</formula>
    </cfRule>
    <cfRule type="cellIs" dxfId="700" priority="534" operator="equal">
      <formula>#REF!</formula>
    </cfRule>
    <cfRule type="cellIs" dxfId="699" priority="535" operator="equal">
      <formula>#REF!</formula>
    </cfRule>
    <cfRule type="cellIs" dxfId="698" priority="536" operator="equal">
      <formula>#REF!</formula>
    </cfRule>
    <cfRule type="cellIs" dxfId="697" priority="537" operator="equal">
      <formula>#REF!</formula>
    </cfRule>
    <cfRule type="cellIs" dxfId="696" priority="538" operator="equal">
      <formula>#REF!</formula>
    </cfRule>
    <cfRule type="cellIs" dxfId="695" priority="539" operator="equal">
      <formula>#REF!</formula>
    </cfRule>
    <cfRule type="cellIs" dxfId="694" priority="540" operator="equal">
      <formula>#REF!</formula>
    </cfRule>
  </conditionalFormatting>
  <conditionalFormatting sqref="D466:E466">
    <cfRule type="cellIs" dxfId="693" priority="541" operator="equal">
      <formula>#REF!</formula>
    </cfRule>
    <cfRule type="cellIs" dxfId="692" priority="542" operator="equal">
      <formula>#REF!</formula>
    </cfRule>
    <cfRule type="cellIs" dxfId="691" priority="543" operator="equal">
      <formula>#REF!</formula>
    </cfRule>
    <cfRule type="cellIs" dxfId="690" priority="544" operator="equal">
      <formula>#REF!</formula>
    </cfRule>
    <cfRule type="cellIs" dxfId="689" priority="545" operator="equal">
      <formula>#REF!</formula>
    </cfRule>
    <cfRule type="cellIs" dxfId="688" priority="546" operator="equal">
      <formula>#REF!</formula>
    </cfRule>
  </conditionalFormatting>
  <conditionalFormatting sqref="D467:E467 D468:D469">
    <cfRule type="cellIs" dxfId="687" priority="519" operator="equal">
      <formula>#REF!</formula>
    </cfRule>
    <cfRule type="cellIs" dxfId="686" priority="520" operator="equal">
      <formula>#REF!</formula>
    </cfRule>
    <cfRule type="cellIs" dxfId="685" priority="521" operator="equal">
      <formula>#REF!</formula>
    </cfRule>
    <cfRule type="cellIs" dxfId="684" priority="522" operator="equal">
      <formula>#REF!</formula>
    </cfRule>
    <cfRule type="cellIs" dxfId="683" priority="523" operator="equal">
      <formula>#REF!</formula>
    </cfRule>
    <cfRule type="cellIs" dxfId="682" priority="524" operator="equal">
      <formula>#REF!</formula>
    </cfRule>
    <cfRule type="cellIs" dxfId="681" priority="525" operator="equal">
      <formula>#REF!</formula>
    </cfRule>
    <cfRule type="cellIs" dxfId="680" priority="526" operator="equal">
      <formula>#REF!</formula>
    </cfRule>
  </conditionalFormatting>
  <conditionalFormatting sqref="D467:E467 D468:D469">
    <cfRule type="cellIs" dxfId="679" priority="527" operator="equal">
      <formula>#REF!</formula>
    </cfRule>
    <cfRule type="cellIs" dxfId="678" priority="528" operator="equal">
      <formula>#REF!</formula>
    </cfRule>
    <cfRule type="cellIs" dxfId="677" priority="529" operator="equal">
      <formula>#REF!</formula>
    </cfRule>
    <cfRule type="cellIs" dxfId="676" priority="530" operator="equal">
      <formula>#REF!</formula>
    </cfRule>
    <cfRule type="cellIs" dxfId="675" priority="531" operator="equal">
      <formula>#REF!</formula>
    </cfRule>
    <cfRule type="cellIs" dxfId="674" priority="532" operator="equal">
      <formula>#REF!</formula>
    </cfRule>
  </conditionalFormatting>
  <conditionalFormatting sqref="E468">
    <cfRule type="cellIs" dxfId="673" priority="505" operator="equal">
      <formula>#REF!</formula>
    </cfRule>
    <cfRule type="cellIs" dxfId="672" priority="506" operator="equal">
      <formula>#REF!</formula>
    </cfRule>
    <cfRule type="cellIs" dxfId="671" priority="507" operator="equal">
      <formula>#REF!</formula>
    </cfRule>
    <cfRule type="cellIs" dxfId="670" priority="508" operator="equal">
      <formula>#REF!</formula>
    </cfRule>
    <cfRule type="cellIs" dxfId="669" priority="509" operator="equal">
      <formula>#REF!</formula>
    </cfRule>
    <cfRule type="cellIs" dxfId="668" priority="510" operator="equal">
      <formula>#REF!</formula>
    </cfRule>
    <cfRule type="cellIs" dxfId="667" priority="511" operator="equal">
      <formula>#REF!</formula>
    </cfRule>
    <cfRule type="cellIs" dxfId="666" priority="512" operator="equal">
      <formula>#REF!</formula>
    </cfRule>
  </conditionalFormatting>
  <conditionalFormatting sqref="E468">
    <cfRule type="cellIs" dxfId="665" priority="513" operator="equal">
      <formula>#REF!</formula>
    </cfRule>
    <cfRule type="cellIs" dxfId="664" priority="514" operator="equal">
      <formula>#REF!</formula>
    </cfRule>
    <cfRule type="cellIs" dxfId="663" priority="515" operator="equal">
      <formula>#REF!</formula>
    </cfRule>
    <cfRule type="cellIs" dxfId="662" priority="516" operator="equal">
      <formula>#REF!</formula>
    </cfRule>
    <cfRule type="cellIs" dxfId="661" priority="517" operator="equal">
      <formula>#REF!</formula>
    </cfRule>
    <cfRule type="cellIs" dxfId="660" priority="518" operator="equal">
      <formula>#REF!</formula>
    </cfRule>
  </conditionalFormatting>
  <conditionalFormatting sqref="D489">
    <cfRule type="cellIs" dxfId="659" priority="351" operator="equal">
      <formula>#REF!</formula>
    </cfRule>
    <cfRule type="cellIs" dxfId="658" priority="352" operator="equal">
      <formula>#REF!</formula>
    </cfRule>
    <cfRule type="cellIs" dxfId="657" priority="353" operator="equal">
      <formula>#REF!</formula>
    </cfRule>
    <cfRule type="cellIs" dxfId="656" priority="354" operator="equal">
      <formula>#REF!</formula>
    </cfRule>
    <cfRule type="cellIs" dxfId="655" priority="355" operator="equal">
      <formula>#REF!</formula>
    </cfRule>
    <cfRule type="cellIs" dxfId="654" priority="356" operator="equal">
      <formula>#REF!</formula>
    </cfRule>
    <cfRule type="cellIs" dxfId="653" priority="357" operator="equal">
      <formula>#REF!</formula>
    </cfRule>
    <cfRule type="cellIs" dxfId="652" priority="358" operator="equal">
      <formula>#REF!</formula>
    </cfRule>
  </conditionalFormatting>
  <conditionalFormatting sqref="D489">
    <cfRule type="cellIs" dxfId="651" priority="359" operator="equal">
      <formula>#REF!</formula>
    </cfRule>
    <cfRule type="cellIs" dxfId="650" priority="360" operator="equal">
      <formula>#REF!</formula>
    </cfRule>
    <cfRule type="cellIs" dxfId="649" priority="361" operator="equal">
      <formula>#REF!</formula>
    </cfRule>
    <cfRule type="cellIs" dxfId="648" priority="362" operator="equal">
      <formula>#REF!</formula>
    </cfRule>
    <cfRule type="cellIs" dxfId="647" priority="363" operator="equal">
      <formula>#REF!</formula>
    </cfRule>
    <cfRule type="cellIs" dxfId="646" priority="364" operator="equal">
      <formula>#REF!</formula>
    </cfRule>
  </conditionalFormatting>
  <conditionalFormatting sqref="D480:E488">
    <cfRule type="cellIs" dxfId="645" priority="337" operator="equal">
      <formula>#REF!</formula>
    </cfRule>
    <cfRule type="cellIs" dxfId="644" priority="338" operator="equal">
      <formula>#REF!</formula>
    </cfRule>
    <cfRule type="cellIs" dxfId="643" priority="339" operator="equal">
      <formula>#REF!</formula>
    </cfRule>
    <cfRule type="cellIs" dxfId="642" priority="340" operator="equal">
      <formula>#REF!</formula>
    </cfRule>
    <cfRule type="cellIs" dxfId="641" priority="341" operator="equal">
      <formula>#REF!</formula>
    </cfRule>
    <cfRule type="cellIs" dxfId="640" priority="342" operator="equal">
      <formula>#REF!</formula>
    </cfRule>
    <cfRule type="cellIs" dxfId="639" priority="343" operator="equal">
      <formula>#REF!</formula>
    </cfRule>
    <cfRule type="cellIs" dxfId="638" priority="344" operator="equal">
      <formula>#REF!</formula>
    </cfRule>
  </conditionalFormatting>
  <conditionalFormatting sqref="D480:E488">
    <cfRule type="cellIs" dxfId="637" priority="345" operator="equal">
      <formula>#REF!</formula>
    </cfRule>
    <cfRule type="cellIs" dxfId="636" priority="346" operator="equal">
      <formula>#REF!</formula>
    </cfRule>
    <cfRule type="cellIs" dxfId="635" priority="347" operator="equal">
      <formula>#REF!</formula>
    </cfRule>
    <cfRule type="cellIs" dxfId="634" priority="348" operator="equal">
      <formula>#REF!</formula>
    </cfRule>
    <cfRule type="cellIs" dxfId="633" priority="349" operator="equal">
      <formula>#REF!</formula>
    </cfRule>
    <cfRule type="cellIs" dxfId="632" priority="350" operator="equal">
      <formula>#REF!</formula>
    </cfRule>
  </conditionalFormatting>
  <conditionalFormatting sqref="D584">
    <cfRule type="cellIs" dxfId="631" priority="281" operator="equal">
      <formula>#REF!</formula>
    </cfRule>
    <cfRule type="cellIs" dxfId="630" priority="282" operator="equal">
      <formula>#REF!</formula>
    </cfRule>
    <cfRule type="cellIs" dxfId="629" priority="283" operator="equal">
      <formula>#REF!</formula>
    </cfRule>
    <cfRule type="cellIs" dxfId="628" priority="284" operator="equal">
      <formula>#REF!</formula>
    </cfRule>
    <cfRule type="cellIs" dxfId="627" priority="285" operator="equal">
      <formula>#REF!</formula>
    </cfRule>
    <cfRule type="cellIs" dxfId="626" priority="286" operator="equal">
      <formula>#REF!</formula>
    </cfRule>
    <cfRule type="cellIs" dxfId="625" priority="287" operator="equal">
      <formula>#REF!</formula>
    </cfRule>
    <cfRule type="cellIs" dxfId="624" priority="288" operator="equal">
      <formula>#REF!</formula>
    </cfRule>
  </conditionalFormatting>
  <conditionalFormatting sqref="D584">
    <cfRule type="cellIs" dxfId="623" priority="289" operator="equal">
      <formula>#REF!</formula>
    </cfRule>
    <cfRule type="cellIs" dxfId="622" priority="290" operator="equal">
      <formula>#REF!</formula>
    </cfRule>
    <cfRule type="cellIs" dxfId="621" priority="291" operator="equal">
      <formula>#REF!</formula>
    </cfRule>
    <cfRule type="cellIs" dxfId="620" priority="292" operator="equal">
      <formula>#REF!</formula>
    </cfRule>
    <cfRule type="cellIs" dxfId="619" priority="293" operator="equal">
      <formula>#REF!</formula>
    </cfRule>
    <cfRule type="cellIs" dxfId="618" priority="294" operator="equal">
      <formula>#REF!</formula>
    </cfRule>
  </conditionalFormatting>
  <conditionalFormatting sqref="D580:E583">
    <cfRule type="cellIs" dxfId="617" priority="267" operator="equal">
      <formula>#REF!</formula>
    </cfRule>
    <cfRule type="cellIs" dxfId="616" priority="268" operator="equal">
      <formula>#REF!</formula>
    </cfRule>
    <cfRule type="cellIs" dxfId="615" priority="269" operator="equal">
      <formula>#REF!</formula>
    </cfRule>
    <cfRule type="cellIs" dxfId="614" priority="270" operator="equal">
      <formula>#REF!</formula>
    </cfRule>
    <cfRule type="cellIs" dxfId="613" priority="271" operator="equal">
      <formula>#REF!</formula>
    </cfRule>
    <cfRule type="cellIs" dxfId="612" priority="272" operator="equal">
      <formula>#REF!</formula>
    </cfRule>
    <cfRule type="cellIs" dxfId="611" priority="273" operator="equal">
      <formula>#REF!</formula>
    </cfRule>
    <cfRule type="cellIs" dxfId="610" priority="274" operator="equal">
      <formula>#REF!</formula>
    </cfRule>
  </conditionalFormatting>
  <conditionalFormatting sqref="D580:E583">
    <cfRule type="cellIs" dxfId="609" priority="275" operator="equal">
      <formula>#REF!</formula>
    </cfRule>
    <cfRule type="cellIs" dxfId="608" priority="276" operator="equal">
      <formula>#REF!</formula>
    </cfRule>
    <cfRule type="cellIs" dxfId="607" priority="277" operator="equal">
      <formula>#REF!</formula>
    </cfRule>
    <cfRule type="cellIs" dxfId="606" priority="278" operator="equal">
      <formula>#REF!</formula>
    </cfRule>
    <cfRule type="cellIs" dxfId="605" priority="279" operator="equal">
      <formula>#REF!</formula>
    </cfRule>
    <cfRule type="cellIs" dxfId="604" priority="280" operator="equal">
      <formula>#REF!</formula>
    </cfRule>
  </conditionalFormatting>
  <conditionalFormatting sqref="D664">
    <cfRule type="cellIs" dxfId="603" priority="183" operator="equal">
      <formula>#REF!</formula>
    </cfRule>
    <cfRule type="cellIs" dxfId="602" priority="184" operator="equal">
      <formula>#REF!</formula>
    </cfRule>
    <cfRule type="cellIs" dxfId="601" priority="185" operator="equal">
      <formula>#REF!</formula>
    </cfRule>
    <cfRule type="cellIs" dxfId="600" priority="186" operator="equal">
      <formula>#REF!</formula>
    </cfRule>
    <cfRule type="cellIs" dxfId="599" priority="187" operator="equal">
      <formula>#REF!</formula>
    </cfRule>
    <cfRule type="cellIs" dxfId="598" priority="188" operator="equal">
      <formula>#REF!</formula>
    </cfRule>
    <cfRule type="cellIs" dxfId="597" priority="189" operator="equal">
      <formula>#REF!</formula>
    </cfRule>
    <cfRule type="cellIs" dxfId="596" priority="190" operator="equal">
      <formula>#REF!</formula>
    </cfRule>
  </conditionalFormatting>
  <conditionalFormatting sqref="D664">
    <cfRule type="cellIs" dxfId="595" priority="191" operator="equal">
      <formula>#REF!</formula>
    </cfRule>
    <cfRule type="cellIs" dxfId="594" priority="192" operator="equal">
      <formula>#REF!</formula>
    </cfRule>
    <cfRule type="cellIs" dxfId="593" priority="193" operator="equal">
      <formula>#REF!</formula>
    </cfRule>
    <cfRule type="cellIs" dxfId="592" priority="194" operator="equal">
      <formula>#REF!</formula>
    </cfRule>
    <cfRule type="cellIs" dxfId="591" priority="195" operator="equal">
      <formula>#REF!</formula>
    </cfRule>
    <cfRule type="cellIs" dxfId="590" priority="196" operator="equal">
      <formula>#REF!</formula>
    </cfRule>
  </conditionalFormatting>
  <conditionalFormatting sqref="D658:E663">
    <cfRule type="cellIs" dxfId="589" priority="169" operator="equal">
      <formula>#REF!</formula>
    </cfRule>
    <cfRule type="cellIs" dxfId="588" priority="170" operator="equal">
      <formula>#REF!</formula>
    </cfRule>
    <cfRule type="cellIs" dxfId="587" priority="171" operator="equal">
      <formula>#REF!</formula>
    </cfRule>
    <cfRule type="cellIs" dxfId="586" priority="172" operator="equal">
      <formula>#REF!</formula>
    </cfRule>
    <cfRule type="cellIs" dxfId="585" priority="173" operator="equal">
      <formula>#REF!</formula>
    </cfRule>
    <cfRule type="cellIs" dxfId="584" priority="174" operator="equal">
      <formula>#REF!</formula>
    </cfRule>
    <cfRule type="cellIs" dxfId="583" priority="175" operator="equal">
      <formula>#REF!</formula>
    </cfRule>
    <cfRule type="cellIs" dxfId="582" priority="176" operator="equal">
      <formula>#REF!</formula>
    </cfRule>
  </conditionalFormatting>
  <conditionalFormatting sqref="D658:E663">
    <cfRule type="cellIs" dxfId="581" priority="177" operator="equal">
      <formula>#REF!</formula>
    </cfRule>
    <cfRule type="cellIs" dxfId="580" priority="178" operator="equal">
      <formula>#REF!</formula>
    </cfRule>
    <cfRule type="cellIs" dxfId="579" priority="179" operator="equal">
      <formula>#REF!</formula>
    </cfRule>
    <cfRule type="cellIs" dxfId="578" priority="180" operator="equal">
      <formula>#REF!</formula>
    </cfRule>
    <cfRule type="cellIs" dxfId="577" priority="181" operator="equal">
      <formula>#REF!</formula>
    </cfRule>
    <cfRule type="cellIs" dxfId="576" priority="182" operator="equal">
      <formula>#REF!</formula>
    </cfRule>
  </conditionalFormatting>
  <conditionalFormatting sqref="D87">
    <cfRule type="cellIs" dxfId="575" priority="155" operator="equal">
      <formula>#REF!</formula>
    </cfRule>
    <cfRule type="cellIs" dxfId="574" priority="156" operator="equal">
      <formula>#REF!</formula>
    </cfRule>
    <cfRule type="cellIs" dxfId="573" priority="157" operator="equal">
      <formula>#REF!</formula>
    </cfRule>
    <cfRule type="cellIs" dxfId="572" priority="158" operator="equal">
      <formula>#REF!</formula>
    </cfRule>
    <cfRule type="cellIs" dxfId="571" priority="159" operator="equal">
      <formula>#REF!</formula>
    </cfRule>
    <cfRule type="cellIs" dxfId="570" priority="160" operator="equal">
      <formula>#REF!</formula>
    </cfRule>
    <cfRule type="cellIs" dxfId="569" priority="161" operator="equal">
      <formula>#REF!</formula>
    </cfRule>
    <cfRule type="cellIs" dxfId="568" priority="162" operator="equal">
      <formula>#REF!</formula>
    </cfRule>
  </conditionalFormatting>
  <conditionalFormatting sqref="D87">
    <cfRule type="cellIs" dxfId="567" priority="163" operator="equal">
      <formula>#REF!</formula>
    </cfRule>
    <cfRule type="cellIs" dxfId="566" priority="164" operator="equal">
      <formula>#REF!</formula>
    </cfRule>
    <cfRule type="cellIs" dxfId="565" priority="165" operator="equal">
      <formula>#REF!</formula>
    </cfRule>
    <cfRule type="cellIs" dxfId="564" priority="166" operator="equal">
      <formula>#REF!</formula>
    </cfRule>
    <cfRule type="cellIs" dxfId="563" priority="167" operator="equal">
      <formula>#REF!</formula>
    </cfRule>
    <cfRule type="cellIs" dxfId="562" priority="168" operator="equal">
      <formula>#REF!</formula>
    </cfRule>
  </conditionalFormatting>
  <conditionalFormatting sqref="D88">
    <cfRule type="cellIs" dxfId="561" priority="141" operator="equal">
      <formula>#REF!</formula>
    </cfRule>
    <cfRule type="cellIs" dxfId="560" priority="142" operator="equal">
      <formula>#REF!</formula>
    </cfRule>
    <cfRule type="cellIs" dxfId="559" priority="143" operator="equal">
      <formula>#REF!</formula>
    </cfRule>
    <cfRule type="cellIs" dxfId="558" priority="144" operator="equal">
      <formula>#REF!</formula>
    </cfRule>
    <cfRule type="cellIs" dxfId="557" priority="145" operator="equal">
      <formula>#REF!</formula>
    </cfRule>
    <cfRule type="cellIs" dxfId="556" priority="146" operator="equal">
      <formula>#REF!</formula>
    </cfRule>
    <cfRule type="cellIs" dxfId="555" priority="147" operator="equal">
      <formula>#REF!</formula>
    </cfRule>
    <cfRule type="cellIs" dxfId="554" priority="148" operator="equal">
      <formula>#REF!</formula>
    </cfRule>
  </conditionalFormatting>
  <conditionalFormatting sqref="D88">
    <cfRule type="cellIs" dxfId="553" priority="149" operator="equal">
      <formula>#REF!</formula>
    </cfRule>
    <cfRule type="cellIs" dxfId="552" priority="150" operator="equal">
      <formula>#REF!</formula>
    </cfRule>
    <cfRule type="cellIs" dxfId="551" priority="151" operator="equal">
      <formula>#REF!</formula>
    </cfRule>
    <cfRule type="cellIs" dxfId="550" priority="152" operator="equal">
      <formula>#REF!</formula>
    </cfRule>
    <cfRule type="cellIs" dxfId="549" priority="153" operator="equal">
      <formula>#REF!</formula>
    </cfRule>
    <cfRule type="cellIs" dxfId="548" priority="154" operator="equal">
      <formula>#REF!</formula>
    </cfRule>
  </conditionalFormatting>
  <conditionalFormatting sqref="E374">
    <cfRule type="cellIs" dxfId="547" priority="99" operator="equal">
      <formula>#REF!</formula>
    </cfRule>
    <cfRule type="cellIs" dxfId="546" priority="100" operator="equal">
      <formula>#REF!</formula>
    </cfRule>
    <cfRule type="cellIs" dxfId="545" priority="101" operator="equal">
      <formula>#REF!</formula>
    </cfRule>
    <cfRule type="cellIs" dxfId="544" priority="102" operator="equal">
      <formula>#REF!</formula>
    </cfRule>
    <cfRule type="cellIs" dxfId="543" priority="103" operator="equal">
      <formula>#REF!</formula>
    </cfRule>
    <cfRule type="cellIs" dxfId="542" priority="104" operator="equal">
      <formula>#REF!</formula>
    </cfRule>
    <cfRule type="cellIs" dxfId="541" priority="105" operator="equal">
      <formula>#REF!</formula>
    </cfRule>
    <cfRule type="cellIs" dxfId="540" priority="106" operator="equal">
      <formula>#REF!</formula>
    </cfRule>
  </conditionalFormatting>
  <conditionalFormatting sqref="E374">
    <cfRule type="cellIs" dxfId="539" priority="107" operator="equal">
      <formula>#REF!</formula>
    </cfRule>
    <cfRule type="cellIs" dxfId="538" priority="108" operator="equal">
      <formula>#REF!</formula>
    </cfRule>
    <cfRule type="cellIs" dxfId="537" priority="109" operator="equal">
      <formula>#REF!</formula>
    </cfRule>
    <cfRule type="cellIs" dxfId="536" priority="110" operator="equal">
      <formula>#REF!</formula>
    </cfRule>
    <cfRule type="cellIs" dxfId="535" priority="111" operator="equal">
      <formula>#REF!</formula>
    </cfRule>
    <cfRule type="cellIs" dxfId="534" priority="112" operator="equal">
      <formula>#REF!</formula>
    </cfRule>
  </conditionalFormatting>
  <conditionalFormatting sqref="D375">
    <cfRule type="cellIs" dxfId="533" priority="113" operator="equal">
      <formula>#REF!</formula>
    </cfRule>
    <cfRule type="cellIs" dxfId="532" priority="114" operator="equal">
      <formula>#REF!</formula>
    </cfRule>
    <cfRule type="cellIs" dxfId="531" priority="115" operator="equal">
      <formula>#REF!</formula>
    </cfRule>
    <cfRule type="cellIs" dxfId="530" priority="116" operator="equal">
      <formula>#REF!</formula>
    </cfRule>
    <cfRule type="cellIs" dxfId="529" priority="117" operator="equal">
      <formula>#REF!</formula>
    </cfRule>
    <cfRule type="cellIs" dxfId="528" priority="118" operator="equal">
      <formula>#REF!</formula>
    </cfRule>
    <cfRule type="cellIs" dxfId="527" priority="119" operator="equal">
      <formula>#REF!</formula>
    </cfRule>
    <cfRule type="cellIs" dxfId="526" priority="120" operator="equal">
      <formula>#REF!</formula>
    </cfRule>
  </conditionalFormatting>
  <conditionalFormatting sqref="D375">
    <cfRule type="cellIs" dxfId="525" priority="121" operator="equal">
      <formula>#REF!</formula>
    </cfRule>
    <cfRule type="cellIs" dxfId="524" priority="122" operator="equal">
      <formula>#REF!</formula>
    </cfRule>
    <cfRule type="cellIs" dxfId="523" priority="123" operator="equal">
      <formula>#REF!</formula>
    </cfRule>
    <cfRule type="cellIs" dxfId="522" priority="124" operator="equal">
      <formula>#REF!</formula>
    </cfRule>
    <cfRule type="cellIs" dxfId="521" priority="125" operator="equal">
      <formula>#REF!</formula>
    </cfRule>
    <cfRule type="cellIs" dxfId="520" priority="126" operator="equal">
      <formula>#REF!</formula>
    </cfRule>
  </conditionalFormatting>
  <conditionalFormatting sqref="E469">
    <cfRule type="cellIs" dxfId="519" priority="85" operator="equal">
      <formula>#REF!</formula>
    </cfRule>
    <cfRule type="cellIs" dxfId="518" priority="86" operator="equal">
      <formula>#REF!</formula>
    </cfRule>
    <cfRule type="cellIs" dxfId="517" priority="87" operator="equal">
      <formula>#REF!</formula>
    </cfRule>
    <cfRule type="cellIs" dxfId="516" priority="88" operator="equal">
      <formula>#REF!</formula>
    </cfRule>
    <cfRule type="cellIs" dxfId="515" priority="89" operator="equal">
      <formula>#REF!</formula>
    </cfRule>
    <cfRule type="cellIs" dxfId="514" priority="90" operator="equal">
      <formula>#REF!</formula>
    </cfRule>
    <cfRule type="cellIs" dxfId="513" priority="91" operator="equal">
      <formula>#REF!</formula>
    </cfRule>
    <cfRule type="cellIs" dxfId="512" priority="92" operator="equal">
      <formula>#REF!</formula>
    </cfRule>
  </conditionalFormatting>
  <conditionalFormatting sqref="E469">
    <cfRule type="cellIs" dxfId="511" priority="93" operator="equal">
      <formula>#REF!</formula>
    </cfRule>
    <cfRule type="cellIs" dxfId="510" priority="94" operator="equal">
      <formula>#REF!</formula>
    </cfRule>
    <cfRule type="cellIs" dxfId="509" priority="95" operator="equal">
      <formula>#REF!</formula>
    </cfRule>
    <cfRule type="cellIs" dxfId="508" priority="96" operator="equal">
      <formula>#REF!</formula>
    </cfRule>
    <cfRule type="cellIs" dxfId="507" priority="97" operator="equal">
      <formula>#REF!</formula>
    </cfRule>
    <cfRule type="cellIs" dxfId="506" priority="98" operator="equal">
      <formula>#REF!</formula>
    </cfRule>
  </conditionalFormatting>
  <conditionalFormatting sqref="E470">
    <cfRule type="cellIs" dxfId="505" priority="57" operator="equal">
      <formula>#REF!</formula>
    </cfRule>
    <cfRule type="cellIs" dxfId="504" priority="58" operator="equal">
      <formula>#REF!</formula>
    </cfRule>
    <cfRule type="cellIs" dxfId="503" priority="59" operator="equal">
      <formula>#REF!</formula>
    </cfRule>
    <cfRule type="cellIs" dxfId="502" priority="60" operator="equal">
      <formula>#REF!</formula>
    </cfRule>
    <cfRule type="cellIs" dxfId="501" priority="61" operator="equal">
      <formula>#REF!</formula>
    </cfRule>
    <cfRule type="cellIs" dxfId="500" priority="62" operator="equal">
      <formula>#REF!</formula>
    </cfRule>
    <cfRule type="cellIs" dxfId="499" priority="63" operator="equal">
      <formula>#REF!</formula>
    </cfRule>
    <cfRule type="cellIs" dxfId="498" priority="64" operator="equal">
      <formula>#REF!</formula>
    </cfRule>
  </conditionalFormatting>
  <conditionalFormatting sqref="E470">
    <cfRule type="cellIs" dxfId="497" priority="65" operator="equal">
      <formula>#REF!</formula>
    </cfRule>
    <cfRule type="cellIs" dxfId="496" priority="66" operator="equal">
      <formula>#REF!</formula>
    </cfRule>
    <cfRule type="cellIs" dxfId="495" priority="67" operator="equal">
      <formula>#REF!</formula>
    </cfRule>
    <cfRule type="cellIs" dxfId="494" priority="68" operator="equal">
      <formula>#REF!</formula>
    </cfRule>
    <cfRule type="cellIs" dxfId="493" priority="69" operator="equal">
      <formula>#REF!</formula>
    </cfRule>
    <cfRule type="cellIs" dxfId="492" priority="70" operator="equal">
      <formula>#REF!</formula>
    </cfRule>
  </conditionalFormatting>
  <conditionalFormatting sqref="D470">
    <cfRule type="cellIs" dxfId="491" priority="71" operator="equal">
      <formula>#REF!</formula>
    </cfRule>
    <cfRule type="cellIs" dxfId="490" priority="72" operator="equal">
      <formula>#REF!</formula>
    </cfRule>
    <cfRule type="cellIs" dxfId="489" priority="73" operator="equal">
      <formula>#REF!</formula>
    </cfRule>
    <cfRule type="cellIs" dxfId="488" priority="74" operator="equal">
      <formula>#REF!</formula>
    </cfRule>
    <cfRule type="cellIs" dxfId="487" priority="75" operator="equal">
      <formula>#REF!</formula>
    </cfRule>
    <cfRule type="cellIs" dxfId="486" priority="76" operator="equal">
      <formula>#REF!</formula>
    </cfRule>
    <cfRule type="cellIs" dxfId="485" priority="77" operator="equal">
      <formula>#REF!</formula>
    </cfRule>
    <cfRule type="cellIs" dxfId="484" priority="78" operator="equal">
      <formula>#REF!</formula>
    </cfRule>
  </conditionalFormatting>
  <conditionalFormatting sqref="D470">
    <cfRule type="cellIs" dxfId="483" priority="79" operator="equal">
      <formula>#REF!</formula>
    </cfRule>
    <cfRule type="cellIs" dxfId="482" priority="80" operator="equal">
      <formula>#REF!</formula>
    </cfRule>
    <cfRule type="cellIs" dxfId="481" priority="81" operator="equal">
      <formula>#REF!</formula>
    </cfRule>
    <cfRule type="cellIs" dxfId="480" priority="82" operator="equal">
      <formula>#REF!</formula>
    </cfRule>
    <cfRule type="cellIs" dxfId="479" priority="83" operator="equal">
      <formula>#REF!</formula>
    </cfRule>
    <cfRule type="cellIs" dxfId="478" priority="84" operator="equal">
      <formula>#REF!</formula>
    </cfRule>
  </conditionalFormatting>
  <conditionalFormatting sqref="E471">
    <cfRule type="cellIs" dxfId="477" priority="29" operator="equal">
      <formula>#REF!</formula>
    </cfRule>
    <cfRule type="cellIs" dxfId="476" priority="30" operator="equal">
      <formula>#REF!</formula>
    </cfRule>
    <cfRule type="cellIs" dxfId="475" priority="31" operator="equal">
      <formula>#REF!</formula>
    </cfRule>
    <cfRule type="cellIs" dxfId="474" priority="32" operator="equal">
      <formula>#REF!</formula>
    </cfRule>
    <cfRule type="cellIs" dxfId="473" priority="33" operator="equal">
      <formula>#REF!</formula>
    </cfRule>
    <cfRule type="cellIs" dxfId="472" priority="34" operator="equal">
      <formula>#REF!</formula>
    </cfRule>
    <cfRule type="cellIs" dxfId="471" priority="35" operator="equal">
      <formula>#REF!</formula>
    </cfRule>
    <cfRule type="cellIs" dxfId="470" priority="36" operator="equal">
      <formula>#REF!</formula>
    </cfRule>
  </conditionalFormatting>
  <conditionalFormatting sqref="E471">
    <cfRule type="cellIs" dxfId="469" priority="37" operator="equal">
      <formula>#REF!</formula>
    </cfRule>
    <cfRule type="cellIs" dxfId="468" priority="38" operator="equal">
      <formula>#REF!</formula>
    </cfRule>
    <cfRule type="cellIs" dxfId="467" priority="39" operator="equal">
      <formula>#REF!</formula>
    </cfRule>
    <cfRule type="cellIs" dxfId="466" priority="40" operator="equal">
      <formula>#REF!</formula>
    </cfRule>
    <cfRule type="cellIs" dxfId="465" priority="41" operator="equal">
      <formula>#REF!</formula>
    </cfRule>
    <cfRule type="cellIs" dxfId="464" priority="42" operator="equal">
      <formula>#REF!</formula>
    </cfRule>
  </conditionalFormatting>
  <conditionalFormatting sqref="E472">
    <cfRule type="cellIs" dxfId="463" priority="1" operator="equal">
      <formula>#REF!</formula>
    </cfRule>
    <cfRule type="cellIs" dxfId="462" priority="2" operator="equal">
      <formula>#REF!</formula>
    </cfRule>
    <cfRule type="cellIs" dxfId="461" priority="3" operator="equal">
      <formula>#REF!</formula>
    </cfRule>
    <cfRule type="cellIs" dxfId="460" priority="4" operator="equal">
      <formula>#REF!</formula>
    </cfRule>
    <cfRule type="cellIs" dxfId="459" priority="5" operator="equal">
      <formula>#REF!</formula>
    </cfRule>
    <cfRule type="cellIs" dxfId="458" priority="6" operator="equal">
      <formula>#REF!</formula>
    </cfRule>
    <cfRule type="cellIs" dxfId="457" priority="7" operator="equal">
      <formula>#REF!</formula>
    </cfRule>
    <cfRule type="cellIs" dxfId="456" priority="8" operator="equal">
      <formula>#REF!</formula>
    </cfRule>
  </conditionalFormatting>
  <conditionalFormatting sqref="E472">
    <cfRule type="cellIs" dxfId="455" priority="9" operator="equal">
      <formula>#REF!</formula>
    </cfRule>
    <cfRule type="cellIs" dxfId="454" priority="10" operator="equal">
      <formula>#REF!</formula>
    </cfRule>
    <cfRule type="cellIs" dxfId="453" priority="11" operator="equal">
      <formula>#REF!</formula>
    </cfRule>
    <cfRule type="cellIs" dxfId="452" priority="12" operator="equal">
      <formula>#REF!</formula>
    </cfRule>
    <cfRule type="cellIs" dxfId="451" priority="13" operator="equal">
      <formula>#REF!</formula>
    </cfRule>
    <cfRule type="cellIs" dxfId="450" priority="14" operator="equal">
      <formula>#REF!</formula>
    </cfRule>
  </conditionalFormatting>
  <conditionalFormatting sqref="D471">
    <cfRule type="cellIs" dxfId="449" priority="43" operator="equal">
      <formula>#REF!</formula>
    </cfRule>
    <cfRule type="cellIs" dxfId="448" priority="44" operator="equal">
      <formula>#REF!</formula>
    </cfRule>
    <cfRule type="cellIs" dxfId="447" priority="45" operator="equal">
      <formula>#REF!</formula>
    </cfRule>
    <cfRule type="cellIs" dxfId="446" priority="46" operator="equal">
      <formula>#REF!</formula>
    </cfRule>
    <cfRule type="cellIs" dxfId="445" priority="47" operator="equal">
      <formula>#REF!</formula>
    </cfRule>
    <cfRule type="cellIs" dxfId="444" priority="48" operator="equal">
      <formula>#REF!</formula>
    </cfRule>
    <cfRule type="cellIs" dxfId="443" priority="49" operator="equal">
      <formula>#REF!</formula>
    </cfRule>
    <cfRule type="cellIs" dxfId="442" priority="50" operator="equal">
      <formula>#REF!</formula>
    </cfRule>
  </conditionalFormatting>
  <conditionalFormatting sqref="D471">
    <cfRule type="cellIs" dxfId="441" priority="51" operator="equal">
      <formula>#REF!</formula>
    </cfRule>
    <cfRule type="cellIs" dxfId="440" priority="52" operator="equal">
      <formula>#REF!</formula>
    </cfRule>
    <cfRule type="cellIs" dxfId="439" priority="53" operator="equal">
      <formula>#REF!</formula>
    </cfRule>
    <cfRule type="cellIs" dxfId="438" priority="54" operator="equal">
      <formula>#REF!</formula>
    </cfRule>
    <cfRule type="cellIs" dxfId="437" priority="55" operator="equal">
      <formula>#REF!</formula>
    </cfRule>
    <cfRule type="cellIs" dxfId="436" priority="56" operator="equal">
      <formula>#REF!</formula>
    </cfRule>
  </conditionalFormatting>
  <conditionalFormatting sqref="D472">
    <cfRule type="cellIs" dxfId="435" priority="15" operator="equal">
      <formula>#REF!</formula>
    </cfRule>
    <cfRule type="cellIs" dxfId="434" priority="16" operator="equal">
      <formula>#REF!</formula>
    </cfRule>
    <cfRule type="cellIs" dxfId="433" priority="17" operator="equal">
      <formula>#REF!</formula>
    </cfRule>
    <cfRule type="cellIs" dxfId="432" priority="18" operator="equal">
      <formula>#REF!</formula>
    </cfRule>
    <cfRule type="cellIs" dxfId="431" priority="19" operator="equal">
      <formula>#REF!</formula>
    </cfRule>
    <cfRule type="cellIs" dxfId="430" priority="20" operator="equal">
      <formula>#REF!</formula>
    </cfRule>
    <cfRule type="cellIs" dxfId="429" priority="21" operator="equal">
      <formula>#REF!</formula>
    </cfRule>
    <cfRule type="cellIs" dxfId="428" priority="22" operator="equal">
      <formula>#REF!</formula>
    </cfRule>
  </conditionalFormatting>
  <conditionalFormatting sqref="D472">
    <cfRule type="cellIs" dxfId="427" priority="23" operator="equal">
      <formula>#REF!</formula>
    </cfRule>
    <cfRule type="cellIs" dxfId="426" priority="24" operator="equal">
      <formula>#REF!</formula>
    </cfRule>
    <cfRule type="cellIs" dxfId="425" priority="25" operator="equal">
      <formula>#REF!</formula>
    </cfRule>
    <cfRule type="cellIs" dxfId="424" priority="26" operator="equal">
      <formula>#REF!</formula>
    </cfRule>
    <cfRule type="cellIs" dxfId="423" priority="27" operator="equal">
      <formula>#REF!</formula>
    </cfRule>
    <cfRule type="cellIs" dxfId="422" priority="28" operator="equal">
      <formula>#REF!</formula>
    </cfRule>
  </conditionalFormatting>
  <dataValidations count="1">
    <dataValidation allowBlank="1" showInputMessage="1" showErrorMessage="1" promptTitle="Press ALT + Enter" prompt="to add an extra line, while editing this entry." sqref="F653:J664 F68:J76 F159:J170 F350:J360 F363:J375 F567:J572 F575:J584 F645:J650 F79:J88 F173:J187 F264:J268 F271:J285 F458:J472 F475:J489"/>
  </dataValidations>
  <pageMargins left="0.7" right="0.7" top="0.75" bottom="0.75" header="0.3" footer="0.3"/>
  <pageSetup paperSize="9" scale="56" fitToHeight="0" orientation="portrait" r:id="rId51"/>
  <drawing r:id="rId52"/>
  <legacyDrawing r:id="rId53"/>
  <mc:AlternateContent xmlns:mc="http://schemas.openxmlformats.org/markup-compatibility/2006">
    <mc:Choice Requires="x14">
      <controls>
        <mc:AlternateContent xmlns:mc="http://schemas.openxmlformats.org/markup-compatibility/2006">
          <mc:Choice Requires="x14">
            <control shapeId="8227" r:id="rId54" name="Group Box 35">
              <controlPr defaultSize="0" autoFill="0" autoPict="0">
                <anchor moveWithCells="1" sizeWithCells="1">
                  <from>
                    <xdr:col>2</xdr:col>
                    <xdr:colOff>95250</xdr:colOff>
                    <xdr:row>11</xdr:row>
                    <xdr:rowOff>114300</xdr:rowOff>
                  </from>
                  <to>
                    <xdr:col>8</xdr:col>
                    <xdr:colOff>1257300</xdr:colOff>
                    <xdr:row>26</xdr:row>
                    <xdr:rowOff>352425</xdr:rowOff>
                  </to>
                </anchor>
              </controlPr>
            </control>
          </mc:Choice>
        </mc:AlternateContent>
        <mc:AlternateContent xmlns:mc="http://schemas.openxmlformats.org/markup-compatibility/2006">
          <mc:Choice Requires="x14">
            <control shapeId="8238" r:id="rId55" name="Group Box 46">
              <controlPr defaultSize="0" autoFill="0" autoPict="0">
                <anchor moveWithCells="1" sizeWithCells="1">
                  <from>
                    <xdr:col>6</xdr:col>
                    <xdr:colOff>209550</xdr:colOff>
                    <xdr:row>155</xdr:row>
                    <xdr:rowOff>0</xdr:rowOff>
                  </from>
                  <to>
                    <xdr:col>6</xdr:col>
                    <xdr:colOff>209550</xdr:colOff>
                    <xdr:row>155</xdr:row>
                    <xdr:rowOff>0</xdr:rowOff>
                  </to>
                </anchor>
              </controlPr>
            </control>
          </mc:Choice>
        </mc:AlternateContent>
        <mc:AlternateContent xmlns:mc="http://schemas.openxmlformats.org/markup-compatibility/2006">
          <mc:Choice Requires="x14">
            <control shapeId="8239" r:id="rId56" name="Option Button 47">
              <controlPr defaultSize="0" autoFill="0" autoLine="0" autoPict="0" macro="[0]!Module3BenefitsRisksAllSafeguardB">
                <anchor moveWithCells="1" sizeWithCells="1">
                  <from>
                    <xdr:col>5</xdr:col>
                    <xdr:colOff>171450</xdr:colOff>
                    <xdr:row>155</xdr:row>
                    <xdr:rowOff>0</xdr:rowOff>
                  </from>
                  <to>
                    <xdr:col>5</xdr:col>
                    <xdr:colOff>171450</xdr:colOff>
                    <xdr:row>155</xdr:row>
                    <xdr:rowOff>0</xdr:rowOff>
                  </to>
                </anchor>
              </controlPr>
            </control>
          </mc:Choice>
        </mc:AlternateContent>
        <mc:AlternateContent xmlns:mc="http://schemas.openxmlformats.org/markup-compatibility/2006">
          <mc:Choice Requires="x14">
            <control shapeId="8240" r:id="rId57" name="Option Button 48">
              <controlPr defaultSize="0" autoFill="0" autoLine="0" autoPict="0" macro="[0]!Module3BenefitsRisksPotentialPrioritiesSafeguardB">
                <anchor moveWithCells="1" sizeWithCells="1">
                  <from>
                    <xdr:col>4</xdr:col>
                    <xdr:colOff>180975</xdr:colOff>
                    <xdr:row>155</xdr:row>
                    <xdr:rowOff>0</xdr:rowOff>
                  </from>
                  <to>
                    <xdr:col>4</xdr:col>
                    <xdr:colOff>180975</xdr:colOff>
                    <xdr:row>155</xdr:row>
                    <xdr:rowOff>0</xdr:rowOff>
                  </to>
                </anchor>
              </controlPr>
            </control>
          </mc:Choice>
        </mc:AlternateContent>
        <mc:AlternateContent xmlns:mc="http://schemas.openxmlformats.org/markup-compatibility/2006">
          <mc:Choice Requires="x14">
            <control shapeId="8241" r:id="rId58" name="Label 49">
              <controlPr defaultSize="0" autoFill="0" autoLine="0" autoPict="0">
                <anchor moveWithCells="1" sizeWithCells="1">
                  <from>
                    <xdr:col>2</xdr:col>
                    <xdr:colOff>133350</xdr:colOff>
                    <xdr:row>154</xdr:row>
                    <xdr:rowOff>47625</xdr:rowOff>
                  </from>
                  <to>
                    <xdr:col>2</xdr:col>
                    <xdr:colOff>133350</xdr:colOff>
                    <xdr:row>154</xdr:row>
                    <xdr:rowOff>47625</xdr:rowOff>
                  </to>
                </anchor>
              </controlPr>
            </control>
          </mc:Choice>
        </mc:AlternateContent>
        <mc:AlternateContent xmlns:mc="http://schemas.openxmlformats.org/markup-compatibility/2006">
          <mc:Choice Requires="x14">
            <control shapeId="8242" r:id="rId59" name="Group Box 50">
              <controlPr defaultSize="0" autoFill="0" autoPict="0">
                <anchor moveWithCells="1" sizeWithCells="1">
                  <from>
                    <xdr:col>2</xdr:col>
                    <xdr:colOff>133350</xdr:colOff>
                    <xdr:row>259</xdr:row>
                    <xdr:rowOff>47625</xdr:rowOff>
                  </from>
                  <to>
                    <xdr:col>6</xdr:col>
                    <xdr:colOff>933450</xdr:colOff>
                    <xdr:row>260</xdr:row>
                    <xdr:rowOff>0</xdr:rowOff>
                  </to>
                </anchor>
              </controlPr>
            </control>
          </mc:Choice>
        </mc:AlternateContent>
        <mc:AlternateContent xmlns:mc="http://schemas.openxmlformats.org/markup-compatibility/2006">
          <mc:Choice Requires="x14">
            <control shapeId="8243" r:id="rId60" name="Option Button 51">
              <controlPr defaultSize="0" autoFill="0" autoLine="0" autoPict="0" macro="[0]!Module3BenefitsRisksAllSafeguardC">
                <anchor moveWithCells="1" sizeWithCells="1">
                  <from>
                    <xdr:col>2</xdr:col>
                    <xdr:colOff>285750</xdr:colOff>
                    <xdr:row>259</xdr:row>
                    <xdr:rowOff>123825</xdr:rowOff>
                  </from>
                  <to>
                    <xdr:col>5</xdr:col>
                    <xdr:colOff>85725</xdr:colOff>
                    <xdr:row>259</xdr:row>
                    <xdr:rowOff>428625</xdr:rowOff>
                  </to>
                </anchor>
              </controlPr>
            </control>
          </mc:Choice>
        </mc:AlternateContent>
        <mc:AlternateContent xmlns:mc="http://schemas.openxmlformats.org/markup-compatibility/2006">
          <mc:Choice Requires="x14">
            <control shapeId="8244" r:id="rId61" name="Option Button 52">
              <controlPr defaultSize="0" autoFill="0" autoLine="0" autoPict="0" macro="[0]!Module3BenefitsRisksPotentialPrioritiesSafeguardC">
                <anchor moveWithCells="1" sizeWithCells="1">
                  <from>
                    <xdr:col>2</xdr:col>
                    <xdr:colOff>285750</xdr:colOff>
                    <xdr:row>259</xdr:row>
                    <xdr:rowOff>390525</xdr:rowOff>
                  </from>
                  <to>
                    <xdr:col>3</xdr:col>
                    <xdr:colOff>1562100</xdr:colOff>
                    <xdr:row>259</xdr:row>
                    <xdr:rowOff>685800</xdr:rowOff>
                  </to>
                </anchor>
              </controlPr>
            </control>
          </mc:Choice>
        </mc:AlternateContent>
        <mc:AlternateContent xmlns:mc="http://schemas.openxmlformats.org/markup-compatibility/2006">
          <mc:Choice Requires="x14">
            <control shapeId="8245" r:id="rId62" name="Label 53">
              <controlPr defaultSize="0" autoFill="0" autoLine="0" autoPict="0">
                <anchor moveWithCells="1" sizeWithCells="1">
                  <from>
                    <xdr:col>4</xdr:col>
                    <xdr:colOff>85725</xdr:colOff>
                    <xdr:row>259</xdr:row>
                    <xdr:rowOff>457200</xdr:rowOff>
                  </from>
                  <to>
                    <xdr:col>6</xdr:col>
                    <xdr:colOff>895350</xdr:colOff>
                    <xdr:row>259</xdr:row>
                    <xdr:rowOff>762000</xdr:rowOff>
                  </to>
                </anchor>
              </controlPr>
            </control>
          </mc:Choice>
        </mc:AlternateContent>
        <mc:AlternateContent xmlns:mc="http://schemas.openxmlformats.org/markup-compatibility/2006">
          <mc:Choice Requires="x14">
            <control shapeId="8246" r:id="rId63" name="Group Box 54">
              <controlPr defaultSize="0" autoFill="0" autoPict="0">
                <anchor moveWithCells="1" sizeWithCells="1">
                  <from>
                    <xdr:col>2</xdr:col>
                    <xdr:colOff>133350</xdr:colOff>
                    <xdr:row>345</xdr:row>
                    <xdr:rowOff>47625</xdr:rowOff>
                  </from>
                  <to>
                    <xdr:col>6</xdr:col>
                    <xdr:colOff>819150</xdr:colOff>
                    <xdr:row>346</xdr:row>
                    <xdr:rowOff>0</xdr:rowOff>
                  </to>
                </anchor>
              </controlPr>
            </control>
          </mc:Choice>
        </mc:AlternateContent>
        <mc:AlternateContent xmlns:mc="http://schemas.openxmlformats.org/markup-compatibility/2006">
          <mc:Choice Requires="x14">
            <control shapeId="8247" r:id="rId64" name="Option Button 55">
              <controlPr defaultSize="0" autoFill="0" autoLine="0" autoPict="0" macro="[0]!Module3BenefitsRisksAllSafeguardD">
                <anchor moveWithCells="1" sizeWithCells="1">
                  <from>
                    <xdr:col>2</xdr:col>
                    <xdr:colOff>276225</xdr:colOff>
                    <xdr:row>345</xdr:row>
                    <xdr:rowOff>123825</xdr:rowOff>
                  </from>
                  <to>
                    <xdr:col>5</xdr:col>
                    <xdr:colOff>19050</xdr:colOff>
                    <xdr:row>345</xdr:row>
                    <xdr:rowOff>428625</xdr:rowOff>
                  </to>
                </anchor>
              </controlPr>
            </control>
          </mc:Choice>
        </mc:AlternateContent>
        <mc:AlternateContent xmlns:mc="http://schemas.openxmlformats.org/markup-compatibility/2006">
          <mc:Choice Requires="x14">
            <control shapeId="8248" r:id="rId65" name="Option Button 56">
              <controlPr defaultSize="0" autoFill="0" autoLine="0" autoPict="0" macro="[0]!Module3BenefitsRisksPotentialPrioritiesSafeguardD">
                <anchor moveWithCells="1" sizeWithCells="1">
                  <from>
                    <xdr:col>2</xdr:col>
                    <xdr:colOff>276225</xdr:colOff>
                    <xdr:row>345</xdr:row>
                    <xdr:rowOff>390525</xdr:rowOff>
                  </from>
                  <to>
                    <xdr:col>3</xdr:col>
                    <xdr:colOff>1514475</xdr:colOff>
                    <xdr:row>345</xdr:row>
                    <xdr:rowOff>685800</xdr:rowOff>
                  </to>
                </anchor>
              </controlPr>
            </control>
          </mc:Choice>
        </mc:AlternateContent>
        <mc:AlternateContent xmlns:mc="http://schemas.openxmlformats.org/markup-compatibility/2006">
          <mc:Choice Requires="x14">
            <control shapeId="8249" r:id="rId66" name="Label 57">
              <controlPr defaultSize="0" autoFill="0" autoLine="0" autoPict="0">
                <anchor moveWithCells="1" sizeWithCells="1">
                  <from>
                    <xdr:col>3</xdr:col>
                    <xdr:colOff>1647825</xdr:colOff>
                    <xdr:row>345</xdr:row>
                    <xdr:rowOff>457200</xdr:rowOff>
                  </from>
                  <to>
                    <xdr:col>6</xdr:col>
                    <xdr:colOff>790575</xdr:colOff>
                    <xdr:row>345</xdr:row>
                    <xdr:rowOff>762000</xdr:rowOff>
                  </to>
                </anchor>
              </controlPr>
            </control>
          </mc:Choice>
        </mc:AlternateContent>
        <mc:AlternateContent xmlns:mc="http://schemas.openxmlformats.org/markup-compatibility/2006">
          <mc:Choice Requires="x14">
            <control shapeId="8250" r:id="rId67" name="Group Box 58">
              <controlPr defaultSize="0" autoFill="0" autoPict="0">
                <anchor moveWithCells="1" sizeWithCells="1">
                  <from>
                    <xdr:col>2</xdr:col>
                    <xdr:colOff>133350</xdr:colOff>
                    <xdr:row>453</xdr:row>
                    <xdr:rowOff>47625</xdr:rowOff>
                  </from>
                  <to>
                    <xdr:col>6</xdr:col>
                    <xdr:colOff>904875</xdr:colOff>
                    <xdr:row>454</xdr:row>
                    <xdr:rowOff>0</xdr:rowOff>
                  </to>
                </anchor>
              </controlPr>
            </control>
          </mc:Choice>
        </mc:AlternateContent>
        <mc:AlternateContent xmlns:mc="http://schemas.openxmlformats.org/markup-compatibility/2006">
          <mc:Choice Requires="x14">
            <control shapeId="8251" r:id="rId68" name="Option Button 59">
              <controlPr defaultSize="0" autoFill="0" autoLine="0" autoPict="0" macro="[0]!Module3BenefitsRisksAllSafeguardE">
                <anchor moveWithCells="1" sizeWithCells="1">
                  <from>
                    <xdr:col>2</xdr:col>
                    <xdr:colOff>285750</xdr:colOff>
                    <xdr:row>453</xdr:row>
                    <xdr:rowOff>123825</xdr:rowOff>
                  </from>
                  <to>
                    <xdr:col>5</xdr:col>
                    <xdr:colOff>66675</xdr:colOff>
                    <xdr:row>453</xdr:row>
                    <xdr:rowOff>428625</xdr:rowOff>
                  </to>
                </anchor>
              </controlPr>
            </control>
          </mc:Choice>
        </mc:AlternateContent>
        <mc:AlternateContent xmlns:mc="http://schemas.openxmlformats.org/markup-compatibility/2006">
          <mc:Choice Requires="x14">
            <control shapeId="8252" r:id="rId69" name="Option Button 60">
              <controlPr defaultSize="0" autoFill="0" autoLine="0" autoPict="0" macro="[0]!Module3BenefitsRisksPotentialPrioritiesSafeguardE">
                <anchor moveWithCells="1" sizeWithCells="1">
                  <from>
                    <xdr:col>2</xdr:col>
                    <xdr:colOff>285750</xdr:colOff>
                    <xdr:row>453</xdr:row>
                    <xdr:rowOff>390525</xdr:rowOff>
                  </from>
                  <to>
                    <xdr:col>3</xdr:col>
                    <xdr:colOff>1552575</xdr:colOff>
                    <xdr:row>453</xdr:row>
                    <xdr:rowOff>685800</xdr:rowOff>
                  </to>
                </anchor>
              </controlPr>
            </control>
          </mc:Choice>
        </mc:AlternateContent>
        <mc:AlternateContent xmlns:mc="http://schemas.openxmlformats.org/markup-compatibility/2006">
          <mc:Choice Requires="x14">
            <control shapeId="8253" r:id="rId70" name="Label 61">
              <controlPr defaultSize="0" autoFill="0" autoLine="0" autoPict="0">
                <anchor moveWithCells="1" sizeWithCells="1">
                  <from>
                    <xdr:col>4</xdr:col>
                    <xdr:colOff>76200</xdr:colOff>
                    <xdr:row>453</xdr:row>
                    <xdr:rowOff>457200</xdr:rowOff>
                  </from>
                  <to>
                    <xdr:col>6</xdr:col>
                    <xdr:colOff>828675</xdr:colOff>
                    <xdr:row>453</xdr:row>
                    <xdr:rowOff>762000</xdr:rowOff>
                  </to>
                </anchor>
              </controlPr>
            </control>
          </mc:Choice>
        </mc:AlternateContent>
        <mc:AlternateContent xmlns:mc="http://schemas.openxmlformats.org/markup-compatibility/2006">
          <mc:Choice Requires="x14">
            <control shapeId="8254" r:id="rId71" name="Group Box 62">
              <controlPr defaultSize="0" autoFill="0" autoPict="0">
                <anchor moveWithCells="1" sizeWithCells="1">
                  <from>
                    <xdr:col>2</xdr:col>
                    <xdr:colOff>133350</xdr:colOff>
                    <xdr:row>562</xdr:row>
                    <xdr:rowOff>47625</xdr:rowOff>
                  </from>
                  <to>
                    <xdr:col>6</xdr:col>
                    <xdr:colOff>885825</xdr:colOff>
                    <xdr:row>563</xdr:row>
                    <xdr:rowOff>0</xdr:rowOff>
                  </to>
                </anchor>
              </controlPr>
            </control>
          </mc:Choice>
        </mc:AlternateContent>
        <mc:AlternateContent xmlns:mc="http://schemas.openxmlformats.org/markup-compatibility/2006">
          <mc:Choice Requires="x14">
            <control shapeId="8255" r:id="rId72" name="Option Button 63">
              <controlPr defaultSize="0" autoFill="0" autoLine="0" autoPict="0" macro="[0]!Module3BenefitsRisksAllSafeguardF">
                <anchor moveWithCells="1" sizeWithCells="1">
                  <from>
                    <xdr:col>2</xdr:col>
                    <xdr:colOff>276225</xdr:colOff>
                    <xdr:row>562</xdr:row>
                    <xdr:rowOff>123825</xdr:rowOff>
                  </from>
                  <to>
                    <xdr:col>5</xdr:col>
                    <xdr:colOff>57150</xdr:colOff>
                    <xdr:row>562</xdr:row>
                    <xdr:rowOff>428625</xdr:rowOff>
                  </to>
                </anchor>
              </controlPr>
            </control>
          </mc:Choice>
        </mc:AlternateContent>
        <mc:AlternateContent xmlns:mc="http://schemas.openxmlformats.org/markup-compatibility/2006">
          <mc:Choice Requires="x14">
            <control shapeId="8256" r:id="rId73" name="Option Button 64">
              <controlPr defaultSize="0" autoFill="0" autoLine="0" autoPict="0" macro="[0]!Module3BenefitsRisksPotentialPrioritiesSafeguardF">
                <anchor moveWithCells="1" sizeWithCells="1">
                  <from>
                    <xdr:col>2</xdr:col>
                    <xdr:colOff>276225</xdr:colOff>
                    <xdr:row>562</xdr:row>
                    <xdr:rowOff>390525</xdr:rowOff>
                  </from>
                  <to>
                    <xdr:col>3</xdr:col>
                    <xdr:colOff>1543050</xdr:colOff>
                    <xdr:row>562</xdr:row>
                    <xdr:rowOff>685800</xdr:rowOff>
                  </to>
                </anchor>
              </controlPr>
            </control>
          </mc:Choice>
        </mc:AlternateContent>
        <mc:AlternateContent xmlns:mc="http://schemas.openxmlformats.org/markup-compatibility/2006">
          <mc:Choice Requires="x14">
            <control shapeId="8257" r:id="rId74" name="Label 65">
              <controlPr defaultSize="0" autoFill="0" autoLine="0" autoPict="0">
                <anchor moveWithCells="1" sizeWithCells="1">
                  <from>
                    <xdr:col>4</xdr:col>
                    <xdr:colOff>114300</xdr:colOff>
                    <xdr:row>562</xdr:row>
                    <xdr:rowOff>457200</xdr:rowOff>
                  </from>
                  <to>
                    <xdr:col>6</xdr:col>
                    <xdr:colOff>714375</xdr:colOff>
                    <xdr:row>562</xdr:row>
                    <xdr:rowOff>762000</xdr:rowOff>
                  </to>
                </anchor>
              </controlPr>
            </control>
          </mc:Choice>
        </mc:AlternateContent>
        <mc:AlternateContent xmlns:mc="http://schemas.openxmlformats.org/markup-compatibility/2006">
          <mc:Choice Requires="x14">
            <control shapeId="8258" r:id="rId75" name="Group Box 66">
              <controlPr defaultSize="0" autoFill="0" autoPict="0">
                <anchor moveWithCells="1" sizeWithCells="1">
                  <from>
                    <xdr:col>2</xdr:col>
                    <xdr:colOff>133350</xdr:colOff>
                    <xdr:row>640</xdr:row>
                    <xdr:rowOff>47625</xdr:rowOff>
                  </from>
                  <to>
                    <xdr:col>6</xdr:col>
                    <xdr:colOff>981075</xdr:colOff>
                    <xdr:row>641</xdr:row>
                    <xdr:rowOff>0</xdr:rowOff>
                  </to>
                </anchor>
              </controlPr>
            </control>
          </mc:Choice>
        </mc:AlternateContent>
        <mc:AlternateContent xmlns:mc="http://schemas.openxmlformats.org/markup-compatibility/2006">
          <mc:Choice Requires="x14">
            <control shapeId="8259" r:id="rId76" name="Option Button 67">
              <controlPr defaultSize="0" autoFill="0" autoLine="0" autoPict="0" macro="[0]!Module3BenefitsRisksAllSafeguardG">
                <anchor moveWithCells="1" sizeWithCells="1">
                  <from>
                    <xdr:col>2</xdr:col>
                    <xdr:colOff>285750</xdr:colOff>
                    <xdr:row>640</xdr:row>
                    <xdr:rowOff>123825</xdr:rowOff>
                  </from>
                  <to>
                    <xdr:col>5</xdr:col>
                    <xdr:colOff>114300</xdr:colOff>
                    <xdr:row>640</xdr:row>
                    <xdr:rowOff>428625</xdr:rowOff>
                  </to>
                </anchor>
              </controlPr>
            </control>
          </mc:Choice>
        </mc:AlternateContent>
        <mc:AlternateContent xmlns:mc="http://schemas.openxmlformats.org/markup-compatibility/2006">
          <mc:Choice Requires="x14">
            <control shapeId="8260" r:id="rId77" name="Option Button 68">
              <controlPr defaultSize="0" autoFill="0" autoLine="0" autoPict="0" macro="[0]!Module3BenefitsRisksPotentialPrioritiesSafeguardG">
                <anchor moveWithCells="1" sizeWithCells="1">
                  <from>
                    <xdr:col>2</xdr:col>
                    <xdr:colOff>285750</xdr:colOff>
                    <xdr:row>640</xdr:row>
                    <xdr:rowOff>390525</xdr:rowOff>
                  </from>
                  <to>
                    <xdr:col>3</xdr:col>
                    <xdr:colOff>1581150</xdr:colOff>
                    <xdr:row>640</xdr:row>
                    <xdr:rowOff>685800</xdr:rowOff>
                  </to>
                </anchor>
              </controlPr>
            </control>
          </mc:Choice>
        </mc:AlternateContent>
        <mc:AlternateContent xmlns:mc="http://schemas.openxmlformats.org/markup-compatibility/2006">
          <mc:Choice Requires="x14">
            <control shapeId="8261" r:id="rId78" name="Label 69">
              <controlPr defaultSize="0" autoFill="0" autoLine="0" autoPict="0">
                <anchor moveWithCells="1" sizeWithCells="1">
                  <from>
                    <xdr:col>4</xdr:col>
                    <xdr:colOff>104775</xdr:colOff>
                    <xdr:row>640</xdr:row>
                    <xdr:rowOff>457200</xdr:rowOff>
                  </from>
                  <to>
                    <xdr:col>6</xdr:col>
                    <xdr:colOff>685800</xdr:colOff>
                    <xdr:row>640</xdr:row>
                    <xdr:rowOff>762000</xdr:rowOff>
                  </to>
                </anchor>
              </controlPr>
            </control>
          </mc:Choice>
        </mc:AlternateContent>
        <mc:AlternateContent xmlns:mc="http://schemas.openxmlformats.org/markup-compatibility/2006">
          <mc:Choice Requires="x14">
            <control shapeId="8262" r:id="rId79" name="Group Box 70">
              <controlPr defaultSize="0" autoFill="0" autoPict="0" altText="From Module 2, import:">
                <anchor moveWithCells="1" sizeWithCells="1">
                  <from>
                    <xdr:col>1</xdr:col>
                    <xdr:colOff>0</xdr:colOff>
                    <xdr:row>154</xdr:row>
                    <xdr:rowOff>104775</xdr:rowOff>
                  </from>
                  <to>
                    <xdr:col>6</xdr:col>
                    <xdr:colOff>733425</xdr:colOff>
                    <xdr:row>155</xdr:row>
                    <xdr:rowOff>19050</xdr:rowOff>
                  </to>
                </anchor>
              </controlPr>
            </control>
          </mc:Choice>
        </mc:AlternateContent>
        <mc:AlternateContent xmlns:mc="http://schemas.openxmlformats.org/markup-compatibility/2006">
          <mc:Choice Requires="x14">
            <control shapeId="8263" r:id="rId80" name="Option Button 71">
              <controlPr defaultSize="0" autoFill="0" autoLine="0" autoPict="0" macro="[0]!Module3BenefitsRisksAllSafeguardB">
                <anchor moveWithCells="1" sizeWithCells="1">
                  <from>
                    <xdr:col>2</xdr:col>
                    <xdr:colOff>142875</xdr:colOff>
                    <xdr:row>154</xdr:row>
                    <xdr:rowOff>180975</xdr:rowOff>
                  </from>
                  <to>
                    <xdr:col>4</xdr:col>
                    <xdr:colOff>238125</xdr:colOff>
                    <xdr:row>154</xdr:row>
                    <xdr:rowOff>466725</xdr:rowOff>
                  </to>
                </anchor>
              </controlPr>
            </control>
          </mc:Choice>
        </mc:AlternateContent>
        <mc:AlternateContent xmlns:mc="http://schemas.openxmlformats.org/markup-compatibility/2006">
          <mc:Choice Requires="x14">
            <control shapeId="8264" r:id="rId81" name="Option Button 72">
              <controlPr defaultSize="0" autoFill="0" autoLine="0" autoPict="0" macro="[0]!Module3BenefitsRisksPotentialPrioritiesSafeguardB">
                <anchor moveWithCells="1" sizeWithCells="1">
                  <from>
                    <xdr:col>2</xdr:col>
                    <xdr:colOff>142875</xdr:colOff>
                    <xdr:row>154</xdr:row>
                    <xdr:rowOff>428625</xdr:rowOff>
                  </from>
                  <to>
                    <xdr:col>3</xdr:col>
                    <xdr:colOff>1400175</xdr:colOff>
                    <xdr:row>154</xdr:row>
                    <xdr:rowOff>714375</xdr:rowOff>
                  </to>
                </anchor>
              </controlPr>
            </control>
          </mc:Choice>
        </mc:AlternateContent>
        <mc:AlternateContent xmlns:mc="http://schemas.openxmlformats.org/markup-compatibility/2006">
          <mc:Choice Requires="x14">
            <control shapeId="8265" r:id="rId82" name="Label 73">
              <controlPr defaultSize="0" autoFill="0" autoLine="0" autoPict="0">
                <anchor moveWithCells="1" sizeWithCells="1">
                  <from>
                    <xdr:col>3</xdr:col>
                    <xdr:colOff>1552575</xdr:colOff>
                    <xdr:row>154</xdr:row>
                    <xdr:rowOff>495300</xdr:rowOff>
                  </from>
                  <to>
                    <xdr:col>6</xdr:col>
                    <xdr:colOff>685800</xdr:colOff>
                    <xdr:row>154</xdr:row>
                    <xdr:rowOff>790575</xdr:rowOff>
                  </to>
                </anchor>
              </controlPr>
            </control>
          </mc:Choice>
        </mc:AlternateContent>
        <mc:AlternateContent xmlns:mc="http://schemas.openxmlformats.org/markup-compatibility/2006">
          <mc:Choice Requires="x14">
            <control shapeId="8266" r:id="rId83" name="Group Box 74">
              <controlPr defaultSize="0" autoFill="0" autoPict="0" altText="From Module 2, import:">
                <anchor moveWithCells="1" sizeWithCells="1">
                  <from>
                    <xdr:col>1</xdr:col>
                    <xdr:colOff>0</xdr:colOff>
                    <xdr:row>63</xdr:row>
                    <xdr:rowOff>0</xdr:rowOff>
                  </from>
                  <to>
                    <xdr:col>6</xdr:col>
                    <xdr:colOff>742950</xdr:colOff>
                    <xdr:row>63</xdr:row>
                    <xdr:rowOff>847725</xdr:rowOff>
                  </to>
                </anchor>
              </controlPr>
            </control>
          </mc:Choice>
        </mc:AlternateContent>
        <mc:AlternateContent xmlns:mc="http://schemas.openxmlformats.org/markup-compatibility/2006">
          <mc:Choice Requires="x14">
            <control shapeId="8267" r:id="rId84" name="Option Button 75">
              <controlPr defaultSize="0" autoFill="0" autoLine="0" autoPict="0" macro="[0]!Module3BenefitsRisksAllSafeguardA">
                <anchor moveWithCells="1" sizeWithCells="1">
                  <from>
                    <xdr:col>2</xdr:col>
                    <xdr:colOff>142875</xdr:colOff>
                    <xdr:row>63</xdr:row>
                    <xdr:rowOff>76200</xdr:rowOff>
                  </from>
                  <to>
                    <xdr:col>4</xdr:col>
                    <xdr:colOff>238125</xdr:colOff>
                    <xdr:row>63</xdr:row>
                    <xdr:rowOff>361950</xdr:rowOff>
                  </to>
                </anchor>
              </controlPr>
            </control>
          </mc:Choice>
        </mc:AlternateContent>
        <mc:AlternateContent xmlns:mc="http://schemas.openxmlformats.org/markup-compatibility/2006">
          <mc:Choice Requires="x14">
            <control shapeId="8268" r:id="rId85" name="Option Button 76">
              <controlPr defaultSize="0" autoFill="0" autoLine="0" autoPict="0" macro="[0]!Module3BenefitsRisksPotentialPrioritiesSafeguardA">
                <anchor moveWithCells="1" sizeWithCells="1">
                  <from>
                    <xdr:col>2</xdr:col>
                    <xdr:colOff>142875</xdr:colOff>
                    <xdr:row>63</xdr:row>
                    <xdr:rowOff>323850</xdr:rowOff>
                  </from>
                  <to>
                    <xdr:col>3</xdr:col>
                    <xdr:colOff>1400175</xdr:colOff>
                    <xdr:row>63</xdr:row>
                    <xdr:rowOff>609600</xdr:rowOff>
                  </to>
                </anchor>
              </controlPr>
            </control>
          </mc:Choice>
        </mc:AlternateContent>
        <mc:AlternateContent xmlns:mc="http://schemas.openxmlformats.org/markup-compatibility/2006">
          <mc:Choice Requires="x14">
            <control shapeId="8269" r:id="rId86" name="Label 77">
              <controlPr defaultSize="0" autoFill="0" autoLine="0" autoPict="0">
                <anchor moveWithCells="1" sizeWithCells="1">
                  <from>
                    <xdr:col>3</xdr:col>
                    <xdr:colOff>1552575</xdr:colOff>
                    <xdr:row>63</xdr:row>
                    <xdr:rowOff>390525</xdr:rowOff>
                  </from>
                  <to>
                    <xdr:col>6</xdr:col>
                    <xdr:colOff>704850</xdr:colOff>
                    <xdr:row>63</xdr:row>
                    <xdr:rowOff>685800</xdr:rowOff>
                  </to>
                </anchor>
              </controlPr>
            </control>
          </mc:Choice>
        </mc:AlternateContent>
        <mc:AlternateContent xmlns:mc="http://schemas.openxmlformats.org/markup-compatibility/2006">
          <mc:Choice Requires="x14">
            <control shapeId="8278" r:id="rId87" name="Button 86">
              <controlPr defaultSize="0" print="0" autoFill="0" autoPict="0" macro="[0]!Module3AutoFitCellsSafAT">
                <anchor moveWithCells="1" sizeWithCells="1">
                  <from>
                    <xdr:col>2</xdr:col>
                    <xdr:colOff>180975</xdr:colOff>
                    <xdr:row>90</xdr:row>
                    <xdr:rowOff>0</xdr:rowOff>
                  </from>
                  <to>
                    <xdr:col>3</xdr:col>
                    <xdr:colOff>1219200</xdr:colOff>
                    <xdr:row>90</xdr:row>
                    <xdr:rowOff>447675</xdr:rowOff>
                  </to>
                </anchor>
              </controlPr>
            </control>
          </mc:Choice>
        </mc:AlternateContent>
        <mc:AlternateContent xmlns:mc="http://schemas.openxmlformats.org/markup-compatibility/2006">
          <mc:Choice Requires="x14">
            <control shapeId="8279" r:id="rId88" name="Button 87">
              <controlPr defaultSize="0" print="0" autoFill="0" autoPict="0" macro="[0]!Module3AutoFitCellsSafBT">
                <anchor moveWithCells="1" sizeWithCells="1">
                  <from>
                    <xdr:col>2</xdr:col>
                    <xdr:colOff>190500</xdr:colOff>
                    <xdr:row>189</xdr:row>
                    <xdr:rowOff>247650</xdr:rowOff>
                  </from>
                  <to>
                    <xdr:col>3</xdr:col>
                    <xdr:colOff>1228725</xdr:colOff>
                    <xdr:row>191</xdr:row>
                    <xdr:rowOff>0</xdr:rowOff>
                  </to>
                </anchor>
              </controlPr>
            </control>
          </mc:Choice>
        </mc:AlternateContent>
        <mc:AlternateContent xmlns:mc="http://schemas.openxmlformats.org/markup-compatibility/2006">
          <mc:Choice Requires="x14">
            <control shapeId="8280" r:id="rId89" name="Button 88">
              <controlPr defaultSize="0" print="0" autoFill="0" autoPict="0" macro="[0]!Module3AutoFitCellsSafCT">
                <anchor moveWithCells="1" sizeWithCells="1">
                  <from>
                    <xdr:col>2</xdr:col>
                    <xdr:colOff>133350</xdr:colOff>
                    <xdr:row>287</xdr:row>
                    <xdr:rowOff>238125</xdr:rowOff>
                  </from>
                  <to>
                    <xdr:col>3</xdr:col>
                    <xdr:colOff>1152525</xdr:colOff>
                    <xdr:row>288</xdr:row>
                    <xdr:rowOff>180975</xdr:rowOff>
                  </to>
                </anchor>
              </controlPr>
            </control>
          </mc:Choice>
        </mc:AlternateContent>
        <mc:AlternateContent xmlns:mc="http://schemas.openxmlformats.org/markup-compatibility/2006">
          <mc:Choice Requires="x14">
            <control shapeId="8281" r:id="rId90" name="Button 89">
              <controlPr defaultSize="0" print="0" autoFill="0" autoPict="0" macro="[0]!Module3AutoFitCellsSafDT">
                <anchor moveWithCells="1" sizeWithCells="1">
                  <from>
                    <xdr:col>2</xdr:col>
                    <xdr:colOff>161925</xdr:colOff>
                    <xdr:row>377</xdr:row>
                    <xdr:rowOff>247650</xdr:rowOff>
                  </from>
                  <to>
                    <xdr:col>3</xdr:col>
                    <xdr:colOff>1181100</xdr:colOff>
                    <xdr:row>379</xdr:row>
                    <xdr:rowOff>0</xdr:rowOff>
                  </to>
                </anchor>
              </controlPr>
            </control>
          </mc:Choice>
        </mc:AlternateContent>
        <mc:AlternateContent xmlns:mc="http://schemas.openxmlformats.org/markup-compatibility/2006">
          <mc:Choice Requires="x14">
            <control shapeId="8282" r:id="rId91" name="Button 90">
              <controlPr defaultSize="0" print="0" autoFill="0" autoPict="0" macro="[0]!Module3AutoFitCellsSafET">
                <anchor moveWithCells="1" sizeWithCells="1">
                  <from>
                    <xdr:col>2</xdr:col>
                    <xdr:colOff>161925</xdr:colOff>
                    <xdr:row>491</xdr:row>
                    <xdr:rowOff>247650</xdr:rowOff>
                  </from>
                  <to>
                    <xdr:col>3</xdr:col>
                    <xdr:colOff>1171575</xdr:colOff>
                    <xdr:row>493</xdr:row>
                    <xdr:rowOff>0</xdr:rowOff>
                  </to>
                </anchor>
              </controlPr>
            </control>
          </mc:Choice>
        </mc:AlternateContent>
        <mc:AlternateContent xmlns:mc="http://schemas.openxmlformats.org/markup-compatibility/2006">
          <mc:Choice Requires="x14">
            <control shapeId="8283" r:id="rId92" name="Button 91">
              <controlPr defaultSize="0" print="0" autoFill="0" autoPict="0" macro="[0]!Module3AutoFitCellsSafFT">
                <anchor moveWithCells="1" sizeWithCells="1">
                  <from>
                    <xdr:col>2</xdr:col>
                    <xdr:colOff>57150</xdr:colOff>
                    <xdr:row>586</xdr:row>
                    <xdr:rowOff>247650</xdr:rowOff>
                  </from>
                  <to>
                    <xdr:col>3</xdr:col>
                    <xdr:colOff>1143000</xdr:colOff>
                    <xdr:row>588</xdr:row>
                    <xdr:rowOff>0</xdr:rowOff>
                  </to>
                </anchor>
              </controlPr>
            </control>
          </mc:Choice>
        </mc:AlternateContent>
        <mc:AlternateContent xmlns:mc="http://schemas.openxmlformats.org/markup-compatibility/2006">
          <mc:Choice Requires="x14">
            <control shapeId="8284" r:id="rId93" name="Button 92">
              <controlPr defaultSize="0" print="0" autoFill="0" autoPict="0" macro="[0]!Module3AutoFitCellsSafGT">
                <anchor moveWithCells="1" sizeWithCells="1">
                  <from>
                    <xdr:col>2</xdr:col>
                    <xdr:colOff>190500</xdr:colOff>
                    <xdr:row>666</xdr:row>
                    <xdr:rowOff>247650</xdr:rowOff>
                  </from>
                  <to>
                    <xdr:col>3</xdr:col>
                    <xdr:colOff>1200150</xdr:colOff>
                    <xdr:row>668</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pageSetUpPr fitToPage="1"/>
  </sheetPr>
  <dimension ref="A1:AR800"/>
  <sheetViews>
    <sheetView showGridLines="0" showRowColHeaders="0" zoomScaleNormal="77" zoomScaleSheetLayoutView="100" workbookViewId="0">
      <selection activeCell="C3" sqref="C3"/>
    </sheetView>
  </sheetViews>
  <sheetFormatPr defaultRowHeight="15" x14ac:dyDescent="0.25"/>
  <cols>
    <col min="1" max="1" width="1.28515625" style="52" customWidth="1"/>
    <col min="2" max="2" width="1.28515625" customWidth="1"/>
    <col min="3" max="3" width="132.7109375" customWidth="1"/>
    <col min="4" max="4" width="3.42578125" style="52" hidden="1" customWidth="1"/>
    <col min="5" max="5" width="3.7109375" style="52" hidden="1" customWidth="1"/>
    <col min="6" max="6" width="3.5703125" hidden="1" customWidth="1"/>
    <col min="7" max="7" width="62.7109375" hidden="1" customWidth="1"/>
    <col min="8" max="11" width="11.42578125" hidden="1" customWidth="1"/>
    <col min="12" max="12" width="12.42578125" hidden="1" customWidth="1"/>
    <col min="13" max="13" width="11.42578125" hidden="1" customWidth="1"/>
    <col min="14" max="14" width="9.140625" style="52" hidden="1" customWidth="1"/>
    <col min="15" max="15" width="27.7109375" style="52" hidden="1" customWidth="1"/>
    <col min="16" max="16" width="15.7109375" hidden="1" customWidth="1"/>
    <col min="17" max="17" width="53" hidden="1" customWidth="1"/>
    <col min="18" max="18" width="2.140625" hidden="1" customWidth="1"/>
    <col min="19" max="19" width="50.85546875" hidden="1" customWidth="1"/>
    <col min="20" max="20" width="10" hidden="1" customWidth="1"/>
    <col min="21" max="21" width="7.140625" hidden="1" customWidth="1"/>
    <col min="22" max="25" width="9.140625" style="52" hidden="1" customWidth="1"/>
    <col min="26" max="26" width="9.140625" style="54" hidden="1" customWidth="1"/>
    <col min="27" max="27" width="8.5703125" hidden="1" customWidth="1"/>
    <col min="28" max="28" width="35.42578125" hidden="1" customWidth="1"/>
    <col min="29" max="29" width="4.42578125" hidden="1" customWidth="1"/>
    <col min="30" max="30" width="18.7109375" hidden="1" customWidth="1"/>
    <col min="31" max="31" width="19" hidden="1" customWidth="1"/>
    <col min="32" max="32" width="21" hidden="1" customWidth="1"/>
    <col min="33" max="33" width="16" hidden="1" customWidth="1"/>
    <col min="34" max="34" width="18.42578125" hidden="1" customWidth="1"/>
    <col min="35" max="36" width="9.140625" style="52" hidden="1" customWidth="1"/>
    <col min="37" max="37" width="122.140625" hidden="1" customWidth="1"/>
    <col min="38" max="38" width="9.140625" style="52" hidden="1" customWidth="1"/>
    <col min="39" max="39" width="9.140625" hidden="1" customWidth="1"/>
    <col min="40" max="40" width="10.85546875" hidden="1" customWidth="1"/>
    <col min="41" max="64" width="9.140625" customWidth="1"/>
  </cols>
  <sheetData>
    <row r="1" spans="3:34" ht="25.5" x14ac:dyDescent="0.35">
      <c r="C1" s="9" t="str">
        <f>Présentation!$B$1</f>
        <v>Outil d'identification des bénéfices et des risques (BeRT) v2 :</v>
      </c>
    </row>
    <row r="2" spans="3:34" ht="25.5" x14ac:dyDescent="0.35">
      <c r="C2" s="234" t="str">
        <f>Présentation!$B$2</f>
        <v>Pour aider les pays à prendre en compte et respecter les garanties de Cancún</v>
      </c>
      <c r="D2" s="330"/>
      <c r="AA2" s="9"/>
      <c r="AB2" s="9"/>
      <c r="AC2" s="9"/>
      <c r="AD2" s="9"/>
    </row>
    <row r="3" spans="3:34" ht="47.25" customHeight="1" x14ac:dyDescent="0.35">
      <c r="C3" s="9" t="s">
        <v>167</v>
      </c>
      <c r="D3" s="330"/>
      <c r="AA3" s="10"/>
      <c r="AB3" s="10"/>
      <c r="AC3" s="10"/>
      <c r="AD3" s="6"/>
    </row>
    <row r="4" spans="3:34" ht="8.1" customHeight="1" x14ac:dyDescent="0.25"/>
    <row r="5" spans="3:34" ht="23.25" customHeight="1" x14ac:dyDescent="0.25">
      <c r="C5" s="23" t="s">
        <v>622</v>
      </c>
    </row>
    <row r="6" spans="3:34" ht="359.25" customHeight="1" x14ac:dyDescent="0.25">
      <c r="C6" s="23" t="s">
        <v>623</v>
      </c>
    </row>
    <row r="7" spans="3:34" ht="15" hidden="1" customHeight="1" x14ac:dyDescent="0.25"/>
    <row r="8" spans="3:34" ht="15" hidden="1" customHeight="1" x14ac:dyDescent="0.25"/>
    <row r="9" spans="3:34" ht="15" hidden="1" customHeight="1" x14ac:dyDescent="0.25"/>
    <row r="10" spans="3:34" ht="25.5" hidden="1" customHeight="1" x14ac:dyDescent="0.35">
      <c r="F10" s="9" t="str">
        <f>Présentation!$B$1</f>
        <v>Outil d'identification des bénéfices et des risques (BeRT) v2 :</v>
      </c>
      <c r="AA10" s="9"/>
      <c r="AB10" s="9"/>
      <c r="AC10" s="9"/>
      <c r="AD10" s="9"/>
    </row>
    <row r="11" spans="3:34" ht="25.5" hidden="1" customHeight="1" x14ac:dyDescent="0.35">
      <c r="F11" s="234" t="str">
        <f>Présentation!$B$2</f>
        <v>Pour aider les pays à prendre en compte et respecter les garanties de Cancún</v>
      </c>
      <c r="AA11" s="10"/>
      <c r="AB11" s="10"/>
      <c r="AC11" s="10"/>
      <c r="AD11" s="6"/>
    </row>
    <row r="12" spans="3:34" ht="15" hidden="1" customHeight="1" x14ac:dyDescent="0.25"/>
    <row r="13" spans="3:34" ht="25.5" hidden="1" customHeight="1" x14ac:dyDescent="0.35">
      <c r="F13" s="9" t="s">
        <v>167</v>
      </c>
      <c r="AA13" s="7"/>
      <c r="AB13" s="7"/>
      <c r="AC13" s="7"/>
    </row>
    <row r="14" spans="3:34" ht="49.5" hidden="1" customHeight="1" x14ac:dyDescent="0.35">
      <c r="F14" s="901" t="str">
        <f>Présentation!$C$11</f>
        <v>Module 1 -Documentation des actions REDD+ potentielles</v>
      </c>
      <c r="G14" s="901"/>
      <c r="H14" s="901"/>
      <c r="I14" s="901"/>
      <c r="J14" s="901"/>
      <c r="K14" s="901"/>
      <c r="L14" s="901"/>
      <c r="M14" s="901"/>
      <c r="AA14" s="608"/>
      <c r="AB14" s="608"/>
      <c r="AC14" s="608"/>
      <c r="AD14" s="608"/>
      <c r="AE14" s="608"/>
      <c r="AF14" s="608"/>
      <c r="AG14" s="608"/>
      <c r="AH14" s="608"/>
    </row>
    <row r="15" spans="3:34" ht="15" hidden="1" customHeight="1" x14ac:dyDescent="0.25"/>
    <row r="16" spans="3:34" ht="18.75" hidden="1" customHeight="1" x14ac:dyDescent="0.3">
      <c r="F16" s="8" t="str">
        <f>'Module 1'!$T$20</f>
        <v>Tableau 1 : Pertinence des actions REDD+ avec les cinq activités REDD+</v>
      </c>
      <c r="G16" s="16"/>
      <c r="H16" s="16"/>
      <c r="I16" s="16"/>
      <c r="J16" s="16"/>
      <c r="K16" s="16"/>
      <c r="L16" s="16"/>
      <c r="AA16" s="65"/>
      <c r="AB16" s="65"/>
      <c r="AC16" s="65"/>
    </row>
    <row r="17" spans="6:34" ht="15" hidden="1" customHeight="1" x14ac:dyDescent="0.25">
      <c r="AA17" s="608"/>
      <c r="AB17" s="608"/>
      <c r="AC17" s="608"/>
      <c r="AD17" s="608"/>
      <c r="AE17" s="608"/>
      <c r="AF17" s="608"/>
      <c r="AG17" s="608"/>
      <c r="AH17" s="608"/>
    </row>
    <row r="18" spans="6:34" ht="15.75" hidden="1" customHeight="1" x14ac:dyDescent="0.25">
      <c r="G18" s="16"/>
      <c r="H18" s="618" t="str">
        <f>'Module 1'!$W$22</f>
        <v>Pertinence des activités REDD+</v>
      </c>
      <c r="I18" s="619"/>
      <c r="J18" s="619"/>
      <c r="K18" s="619"/>
      <c r="L18" s="619"/>
      <c r="M18" s="883" t="str">
        <f>'Module 1'!$AB$23</f>
        <v>Conditions favorables aux activités REDD+</v>
      </c>
      <c r="AA18" s="60"/>
      <c r="AB18" s="73"/>
      <c r="AC18" s="186"/>
      <c r="AD18" s="60"/>
      <c r="AE18" s="60"/>
      <c r="AF18" s="106"/>
      <c r="AG18" s="60"/>
      <c r="AH18" s="60"/>
    </row>
    <row r="19" spans="6:34" ht="72" hidden="1" x14ac:dyDescent="0.3">
      <c r="F19" s="886" t="str">
        <f>'Module 1'!$V$23</f>
        <v>Actions REDD+ potentielles</v>
      </c>
      <c r="G19" s="887"/>
      <c r="H19" s="33" t="str">
        <f>'Module 1'!$W$23</f>
        <v>Réduction des émissions liées à la déforestation</v>
      </c>
      <c r="I19" s="33" t="str">
        <f>'Module 1'!$X$23</f>
        <v>Réduction des émissions liées à la dégradation des forêts</v>
      </c>
      <c r="J19" s="33" t="str">
        <f>'Module 1'!$Y$23</f>
        <v>Conservation des stocks de carbone forestiers</v>
      </c>
      <c r="K19" s="33" t="str">
        <f>'Module 1'!$Z$23</f>
        <v>Gestion durable des forêts</v>
      </c>
      <c r="L19" s="77" t="str">
        <f>'Module 1'!$AA$23</f>
        <v>Amélioration des stocks de carbone forestiers</v>
      </c>
      <c r="M19" s="884"/>
      <c r="AA19" s="7"/>
      <c r="AB19" s="7"/>
      <c r="AC19" s="7"/>
      <c r="AD19" s="60"/>
      <c r="AE19" s="60"/>
      <c r="AF19" s="106"/>
      <c r="AG19" s="60"/>
      <c r="AH19" s="60"/>
    </row>
    <row r="20" spans="6:34" hidden="1" x14ac:dyDescent="0.25">
      <c r="F20" s="204" t="str">
        <f>'Module 1'!$T24</f>
        <v xml:space="preserve">1) </v>
      </c>
      <c r="G20" s="202" t="str">
        <f>'Module 1'!$V24</f>
        <v/>
      </c>
      <c r="H20" s="108" t="str">
        <f>'Module 1'!$W24</f>
        <v/>
      </c>
      <c r="I20" s="108" t="str">
        <f>'Module 1'!$X24</f>
        <v/>
      </c>
      <c r="J20" s="108" t="str">
        <f>'Module 1'!$Y24</f>
        <v/>
      </c>
      <c r="K20" s="108" t="str">
        <f>'Module 1'!$Z24</f>
        <v/>
      </c>
      <c r="L20" s="109" t="str">
        <f>'Module 1'!$AA24</f>
        <v/>
      </c>
      <c r="M20" s="110" t="str">
        <f>'Module 1'!$AB24</f>
        <v/>
      </c>
      <c r="AA20" s="608"/>
      <c r="AB20" s="608"/>
      <c r="AC20" s="608"/>
      <c r="AD20" s="885"/>
      <c r="AE20" s="885"/>
      <c r="AF20" s="885"/>
      <c r="AG20" s="885"/>
      <c r="AH20" s="885"/>
    </row>
    <row r="21" spans="6:34" hidden="1" x14ac:dyDescent="0.25">
      <c r="F21" s="204" t="str">
        <f>'Module 1'!$T25</f>
        <v xml:space="preserve">2) </v>
      </c>
      <c r="G21" s="202" t="str">
        <f>'Module 1'!$V25</f>
        <v/>
      </c>
      <c r="H21" s="108" t="str">
        <f>'Module 1'!$W25</f>
        <v/>
      </c>
      <c r="I21" s="108" t="str">
        <f>'Module 1'!$X25</f>
        <v/>
      </c>
      <c r="J21" s="108" t="str">
        <f>'Module 1'!$Y25</f>
        <v/>
      </c>
      <c r="K21" s="108" t="str">
        <f>'Module 1'!$Z25</f>
        <v/>
      </c>
      <c r="L21" s="109" t="str">
        <f>'Module 1'!$AA25</f>
        <v/>
      </c>
      <c r="M21" s="110" t="str">
        <f>'Module 1'!$AB25</f>
        <v/>
      </c>
    </row>
    <row r="22" spans="6:34" ht="18.75" hidden="1" x14ac:dyDescent="0.3">
      <c r="F22" s="204" t="str">
        <f>'Module 1'!$T26</f>
        <v xml:space="preserve">3) </v>
      </c>
      <c r="G22" s="202" t="str">
        <f>'Module 1'!$V26</f>
        <v/>
      </c>
      <c r="H22" s="108" t="str">
        <f>'Module 1'!$W26</f>
        <v/>
      </c>
      <c r="I22" s="108" t="str">
        <f>'Module 1'!$X26</f>
        <v/>
      </c>
      <c r="J22" s="108" t="str">
        <f>'Module 1'!$Y26</f>
        <v/>
      </c>
      <c r="K22" s="108" t="str">
        <f>'Module 1'!$Z26</f>
        <v/>
      </c>
      <c r="L22" s="109" t="str">
        <f>'Module 1'!$AA26</f>
        <v/>
      </c>
      <c r="M22" s="110" t="str">
        <f>'Module 1'!$AB26</f>
        <v/>
      </c>
      <c r="AA22" s="7"/>
      <c r="AB22" s="7"/>
      <c r="AC22" s="7"/>
      <c r="AD22" s="61"/>
      <c r="AE22" s="61"/>
      <c r="AF22" s="107"/>
      <c r="AG22" s="61"/>
      <c r="AH22" s="61"/>
    </row>
    <row r="23" spans="6:34" hidden="1" x14ac:dyDescent="0.25">
      <c r="F23" s="204" t="str">
        <f>'Module 1'!$T27</f>
        <v xml:space="preserve">4) </v>
      </c>
      <c r="G23" s="202" t="str">
        <f>'Module 1'!$V27</f>
        <v/>
      </c>
      <c r="H23" s="108" t="str">
        <f>'Module 1'!$W27</f>
        <v/>
      </c>
      <c r="I23" s="108" t="str">
        <f>'Module 1'!$X27</f>
        <v/>
      </c>
      <c r="J23" s="108" t="str">
        <f>'Module 1'!$Y27</f>
        <v/>
      </c>
      <c r="K23" s="108" t="str">
        <f>'Module 1'!$Z27</f>
        <v/>
      </c>
      <c r="L23" s="109" t="str">
        <f>'Module 1'!$AA27</f>
        <v/>
      </c>
      <c r="M23" s="110" t="str">
        <f>'Module 1'!$AB27</f>
        <v/>
      </c>
    </row>
    <row r="24" spans="6:34" hidden="1" x14ac:dyDescent="0.25">
      <c r="F24" s="204" t="str">
        <f>'Module 1'!$T28</f>
        <v xml:space="preserve">5) </v>
      </c>
      <c r="G24" s="202" t="str">
        <f>'Module 1'!$V28</f>
        <v/>
      </c>
      <c r="H24" s="108" t="str">
        <f>'Module 1'!$W28</f>
        <v/>
      </c>
      <c r="I24" s="108" t="str">
        <f>'Module 1'!$X28</f>
        <v/>
      </c>
      <c r="J24" s="108" t="str">
        <f>'Module 1'!$Y28</f>
        <v/>
      </c>
      <c r="K24" s="108" t="str">
        <f>'Module 1'!$Z28</f>
        <v/>
      </c>
      <c r="L24" s="109" t="str">
        <f>'Module 1'!$AA28</f>
        <v/>
      </c>
      <c r="M24" s="110" t="str">
        <f>'Module 1'!$AB28</f>
        <v/>
      </c>
      <c r="AA24" s="892"/>
      <c r="AB24" s="892"/>
      <c r="AC24" s="892"/>
      <c r="AD24" s="892"/>
      <c r="AE24" s="26"/>
      <c r="AF24" s="26"/>
    </row>
    <row r="25" spans="6:34" hidden="1" x14ac:dyDescent="0.25">
      <c r="F25" s="204" t="str">
        <f>'Module 1'!$T29</f>
        <v xml:space="preserve">6) </v>
      </c>
      <c r="G25" s="202" t="str">
        <f>'Module 1'!$V29</f>
        <v/>
      </c>
      <c r="H25" s="108" t="str">
        <f>'Module 1'!$W29</f>
        <v/>
      </c>
      <c r="I25" s="108" t="str">
        <f>'Module 1'!$X29</f>
        <v/>
      </c>
      <c r="J25" s="108" t="str">
        <f>'Module 1'!$Y29</f>
        <v/>
      </c>
      <c r="K25" s="108" t="str">
        <f>'Module 1'!$Z29</f>
        <v/>
      </c>
      <c r="L25" s="109" t="str">
        <f>'Module 1'!$AA29</f>
        <v/>
      </c>
      <c r="M25" s="110" t="str">
        <f>'Module 1'!$AB29</f>
        <v/>
      </c>
      <c r="AA25" s="892"/>
      <c r="AB25" s="892"/>
      <c r="AC25" s="892"/>
      <c r="AD25" s="892"/>
      <c r="AE25" s="26"/>
      <c r="AF25" s="26"/>
      <c r="AG25" s="62"/>
      <c r="AH25" s="62"/>
    </row>
    <row r="26" spans="6:34" hidden="1" x14ac:dyDescent="0.25">
      <c r="F26" s="204" t="str">
        <f>'Module 1'!$T30</f>
        <v xml:space="preserve">7) </v>
      </c>
      <c r="G26" s="202" t="str">
        <f>'Module 1'!$V30</f>
        <v/>
      </c>
      <c r="H26" s="108" t="str">
        <f>'Module 1'!$W30</f>
        <v/>
      </c>
      <c r="I26" s="108" t="str">
        <f>'Module 1'!$X30</f>
        <v/>
      </c>
      <c r="J26" s="108" t="str">
        <f>'Module 1'!$Y30</f>
        <v/>
      </c>
      <c r="K26" s="108" t="str">
        <f>'Module 1'!$Z30</f>
        <v/>
      </c>
      <c r="L26" s="109" t="str">
        <f>'Module 1'!$AA30</f>
        <v/>
      </c>
      <c r="M26" s="110" t="str">
        <f>'Module 1'!$AB30</f>
        <v/>
      </c>
      <c r="AA26" s="892"/>
      <c r="AB26" s="892"/>
      <c r="AC26" s="892"/>
      <c r="AD26" s="892"/>
      <c r="AE26" s="26"/>
      <c r="AF26" s="26"/>
      <c r="AG26" s="62"/>
      <c r="AH26" s="62"/>
    </row>
    <row r="27" spans="6:34" hidden="1" x14ac:dyDescent="0.25">
      <c r="F27" s="204" t="str">
        <f>'Module 1'!$T31</f>
        <v xml:space="preserve">8) </v>
      </c>
      <c r="G27" s="202" t="str">
        <f>'Module 1'!$V31</f>
        <v/>
      </c>
      <c r="H27" s="108" t="str">
        <f>'Module 1'!$W31</f>
        <v/>
      </c>
      <c r="I27" s="108" t="str">
        <f>'Module 1'!$X31</f>
        <v/>
      </c>
      <c r="J27" s="108" t="str">
        <f>'Module 1'!$Y31</f>
        <v/>
      </c>
      <c r="K27" s="108" t="str">
        <f>'Module 1'!$Z31</f>
        <v/>
      </c>
      <c r="L27" s="109" t="str">
        <f>'Module 1'!$AA31</f>
        <v/>
      </c>
      <c r="M27" s="110" t="str">
        <f>'Module 1'!$AB31</f>
        <v/>
      </c>
      <c r="AA27" s="891"/>
      <c r="AB27" s="891"/>
      <c r="AC27" s="891"/>
      <c r="AD27" s="891"/>
      <c r="AE27" s="26"/>
      <c r="AF27" s="26"/>
    </row>
    <row r="28" spans="6:34" hidden="1" x14ac:dyDescent="0.25">
      <c r="F28" s="204" t="str">
        <f>'Module 1'!$T32</f>
        <v xml:space="preserve">9) </v>
      </c>
      <c r="G28" s="202" t="str">
        <f>'Module 1'!$V32</f>
        <v/>
      </c>
      <c r="H28" s="108" t="str">
        <f>'Module 1'!$W32</f>
        <v/>
      </c>
      <c r="I28" s="108" t="str">
        <f>'Module 1'!$X32</f>
        <v/>
      </c>
      <c r="J28" s="108" t="str">
        <f>'Module 1'!$Y32</f>
        <v/>
      </c>
      <c r="K28" s="108" t="str">
        <f>'Module 1'!$Z32</f>
        <v/>
      </c>
      <c r="L28" s="109" t="str">
        <f>'Module 1'!$AA32</f>
        <v/>
      </c>
      <c r="M28" s="110" t="str">
        <f>'Module 1'!$AB32</f>
        <v/>
      </c>
      <c r="AA28" s="891"/>
      <c r="AB28" s="891"/>
      <c r="AC28" s="891"/>
      <c r="AD28" s="891"/>
      <c r="AE28" s="26"/>
      <c r="AF28" s="26"/>
      <c r="AG28" s="62"/>
      <c r="AH28" s="62"/>
    </row>
    <row r="29" spans="6:34" hidden="1" x14ac:dyDescent="0.25">
      <c r="F29" s="204" t="str">
        <f>'Module 1'!$T33</f>
        <v xml:space="preserve">10) </v>
      </c>
      <c r="G29" s="202" t="str">
        <f>'Module 1'!$V33</f>
        <v/>
      </c>
      <c r="H29" s="108" t="str">
        <f>'Module 1'!$W33</f>
        <v/>
      </c>
      <c r="I29" s="108" t="str">
        <f>'Module 1'!$X33</f>
        <v/>
      </c>
      <c r="J29" s="108" t="str">
        <f>'Module 1'!$Y33</f>
        <v/>
      </c>
      <c r="K29" s="108" t="str">
        <f>'Module 1'!$Z33</f>
        <v/>
      </c>
      <c r="L29" s="109" t="str">
        <f>'Module 1'!$AA33</f>
        <v/>
      </c>
      <c r="M29" s="110" t="str">
        <f>'Module 1'!$AB33</f>
        <v/>
      </c>
      <c r="AA29" s="891"/>
      <c r="AB29" s="891"/>
      <c r="AC29" s="891"/>
      <c r="AD29" s="891"/>
      <c r="AE29" s="26"/>
      <c r="AF29" s="26"/>
      <c r="AG29" s="62"/>
      <c r="AH29" s="62"/>
    </row>
    <row r="30" spans="6:34" hidden="1" x14ac:dyDescent="0.25">
      <c r="F30" s="204" t="str">
        <f>'Module 1'!$T34</f>
        <v xml:space="preserve">11) </v>
      </c>
      <c r="G30" s="202" t="str">
        <f>'Module 1'!$V34</f>
        <v/>
      </c>
      <c r="H30" s="108" t="str">
        <f>'Module 1'!$W34</f>
        <v/>
      </c>
      <c r="I30" s="108" t="str">
        <f>'Module 1'!$X34</f>
        <v/>
      </c>
      <c r="J30" s="108" t="str">
        <f>'Module 1'!$Y34</f>
        <v/>
      </c>
      <c r="K30" s="108" t="str">
        <f>'Module 1'!$Z34</f>
        <v/>
      </c>
      <c r="L30" s="109" t="str">
        <f>'Module 1'!$AA34</f>
        <v/>
      </c>
      <c r="M30" s="110" t="str">
        <f>'Module 1'!$AB34</f>
        <v/>
      </c>
      <c r="AA30" s="197"/>
      <c r="AB30" s="197"/>
      <c r="AC30" s="197"/>
      <c r="AD30" s="197"/>
      <c r="AE30" s="26"/>
      <c r="AF30" s="26"/>
      <c r="AG30" s="198"/>
      <c r="AH30" s="198"/>
    </row>
    <row r="31" spans="6:34" hidden="1" x14ac:dyDescent="0.25">
      <c r="F31" s="204" t="str">
        <f>'Module 1'!$T35</f>
        <v xml:space="preserve">12) </v>
      </c>
      <c r="G31" s="202" t="str">
        <f>'Module 1'!$V35</f>
        <v/>
      </c>
      <c r="H31" s="108" t="str">
        <f>'Module 1'!$W35</f>
        <v/>
      </c>
      <c r="I31" s="108" t="str">
        <f>'Module 1'!$X35</f>
        <v/>
      </c>
      <c r="J31" s="108" t="str">
        <f>'Module 1'!$Y35</f>
        <v/>
      </c>
      <c r="K31" s="108" t="str">
        <f>'Module 1'!$Z35</f>
        <v/>
      </c>
      <c r="L31" s="109" t="str">
        <f>'Module 1'!$AA35</f>
        <v/>
      </c>
      <c r="M31" s="110" t="str">
        <f>'Module 1'!$AB35</f>
        <v/>
      </c>
      <c r="AA31" s="197"/>
      <c r="AB31" s="197"/>
      <c r="AC31" s="197"/>
      <c r="AD31" s="197"/>
      <c r="AE31" s="26"/>
      <c r="AF31" s="26"/>
      <c r="AG31" s="198"/>
      <c r="AH31" s="198"/>
    </row>
    <row r="32" spans="6:34" hidden="1" x14ac:dyDescent="0.25">
      <c r="F32" s="204" t="str">
        <f>'Module 1'!$T36</f>
        <v xml:space="preserve">13) </v>
      </c>
      <c r="G32" s="202" t="str">
        <f>'Module 1'!$V36</f>
        <v/>
      </c>
      <c r="H32" s="108" t="str">
        <f>'Module 1'!$W36</f>
        <v/>
      </c>
      <c r="I32" s="108" t="str">
        <f>'Module 1'!$X36</f>
        <v/>
      </c>
      <c r="J32" s="108" t="str">
        <f>'Module 1'!$Y36</f>
        <v/>
      </c>
      <c r="K32" s="108" t="str">
        <f>'Module 1'!$Z36</f>
        <v/>
      </c>
      <c r="L32" s="109" t="str">
        <f>'Module 1'!$AA36</f>
        <v/>
      </c>
      <c r="M32" s="110" t="str">
        <f>'Module 1'!$AB36</f>
        <v/>
      </c>
      <c r="AA32" s="197"/>
      <c r="AB32" s="197"/>
      <c r="AC32" s="197"/>
      <c r="AD32" s="197"/>
      <c r="AE32" s="26"/>
      <c r="AF32" s="26"/>
      <c r="AG32" s="198"/>
      <c r="AH32" s="198"/>
    </row>
    <row r="33" spans="6:34" hidden="1" x14ac:dyDescent="0.25">
      <c r="F33" s="204" t="str">
        <f>'Module 1'!$T37</f>
        <v xml:space="preserve">14) </v>
      </c>
      <c r="G33" s="202" t="str">
        <f>'Module 1'!$V37</f>
        <v/>
      </c>
      <c r="H33" s="108" t="str">
        <f>'Module 1'!$W37</f>
        <v/>
      </c>
      <c r="I33" s="108" t="str">
        <f>'Module 1'!$X37</f>
        <v/>
      </c>
      <c r="J33" s="108" t="str">
        <f>'Module 1'!$Y37</f>
        <v/>
      </c>
      <c r="K33" s="108" t="str">
        <f>'Module 1'!$Z37</f>
        <v/>
      </c>
      <c r="L33" s="109" t="str">
        <f>'Module 1'!$AA37</f>
        <v/>
      </c>
      <c r="M33" s="110" t="str">
        <f>'Module 1'!$AB37</f>
        <v/>
      </c>
      <c r="AA33" s="197"/>
      <c r="AB33" s="197"/>
      <c r="AC33" s="197"/>
      <c r="AD33" s="197"/>
      <c r="AE33" s="26"/>
      <c r="AF33" s="26"/>
      <c r="AG33" s="198"/>
      <c r="AH33" s="198"/>
    </row>
    <row r="34" spans="6:34" hidden="1" x14ac:dyDescent="0.25">
      <c r="F34" s="204" t="str">
        <f>'Module 1'!$T38</f>
        <v xml:space="preserve">15) </v>
      </c>
      <c r="G34" s="202" t="str">
        <f>'Module 1'!$V38</f>
        <v/>
      </c>
      <c r="H34" s="108" t="str">
        <f>'Module 1'!$W38</f>
        <v/>
      </c>
      <c r="I34" s="108" t="str">
        <f>'Module 1'!$X38</f>
        <v/>
      </c>
      <c r="J34" s="108" t="str">
        <f>'Module 1'!$Y38</f>
        <v/>
      </c>
      <c r="K34" s="108" t="str">
        <f>'Module 1'!$Z38</f>
        <v/>
      </c>
      <c r="L34" s="109" t="str">
        <f>'Module 1'!$AA38</f>
        <v/>
      </c>
      <c r="M34" s="110" t="str">
        <f>'Module 1'!$AB38</f>
        <v/>
      </c>
      <c r="AA34" s="197"/>
      <c r="AB34" s="197"/>
      <c r="AC34" s="197"/>
      <c r="AD34" s="197"/>
      <c r="AE34" s="26"/>
      <c r="AF34" s="26"/>
      <c r="AG34" s="198"/>
      <c r="AH34" s="198"/>
    </row>
    <row r="35" spans="6:34" ht="15" hidden="1" customHeight="1" x14ac:dyDescent="0.25">
      <c r="AA35" s="891"/>
      <c r="AB35" s="891"/>
      <c r="AC35" s="891"/>
      <c r="AD35" s="891"/>
      <c r="AE35" s="26"/>
      <c r="AF35" s="26"/>
      <c r="AG35" s="62"/>
      <c r="AH35" s="62"/>
    </row>
    <row r="36" spans="6:34" ht="45" hidden="1" customHeight="1" x14ac:dyDescent="0.25">
      <c r="AA36" s="891"/>
      <c r="AB36" s="891"/>
      <c r="AC36" s="891"/>
      <c r="AD36" s="891"/>
      <c r="AE36" s="26"/>
      <c r="AF36" s="26"/>
      <c r="AG36" s="62"/>
      <c r="AH36" s="62"/>
    </row>
    <row r="37" spans="6:34" ht="15" hidden="1" customHeight="1" x14ac:dyDescent="0.25">
      <c r="AA37" s="891"/>
      <c r="AB37" s="891"/>
      <c r="AC37" s="891"/>
      <c r="AD37" s="891"/>
      <c r="AE37" s="26"/>
      <c r="AF37" s="26"/>
      <c r="AG37" s="62"/>
      <c r="AH37" s="62"/>
    </row>
    <row r="38" spans="6:34" ht="15" hidden="1" customHeight="1" x14ac:dyDescent="0.25">
      <c r="AA38" s="891"/>
      <c r="AB38" s="891"/>
      <c r="AC38" s="891"/>
      <c r="AD38" s="891"/>
      <c r="AE38" s="26"/>
      <c r="AF38" s="26"/>
      <c r="AG38" s="62"/>
      <c r="AH38" s="62"/>
    </row>
    <row r="39" spans="6:34" ht="15" hidden="1" customHeight="1" x14ac:dyDescent="0.25">
      <c r="AA39" s="891"/>
      <c r="AB39" s="891"/>
      <c r="AC39" s="891"/>
      <c r="AD39" s="891"/>
      <c r="AE39" s="26"/>
      <c r="AF39" s="26"/>
      <c r="AG39" s="62"/>
      <c r="AH39" s="62"/>
    </row>
    <row r="40" spans="6:34" ht="25.5" hidden="1" customHeight="1" x14ac:dyDescent="0.35">
      <c r="P40" s="9" t="str">
        <f>Présentation!$B$1</f>
        <v>Outil d'identification des bénéfices et des risques (BeRT) v2 :</v>
      </c>
      <c r="AA40" s="891"/>
      <c r="AB40" s="891"/>
      <c r="AC40" s="891"/>
      <c r="AD40" s="891"/>
      <c r="AE40" s="26"/>
      <c r="AF40" s="26"/>
      <c r="AG40" s="62"/>
      <c r="AH40" s="62"/>
    </row>
    <row r="41" spans="6:34" ht="21" hidden="1" customHeight="1" x14ac:dyDescent="0.35">
      <c r="P41" s="234" t="str">
        <f>Présentation!$B$2</f>
        <v>Pour aider les pays à prendre en compte et respecter les garanties de Cancún</v>
      </c>
      <c r="AA41" s="200"/>
      <c r="AB41" s="200"/>
      <c r="AC41" s="200"/>
      <c r="AD41" s="200"/>
      <c r="AE41" s="26"/>
      <c r="AF41" s="26"/>
      <c r="AG41" s="199"/>
      <c r="AH41" s="199"/>
    </row>
    <row r="42" spans="6:34" ht="15" hidden="1" customHeight="1" x14ac:dyDescent="0.25">
      <c r="AA42" s="891"/>
      <c r="AB42" s="891"/>
      <c r="AC42" s="891"/>
      <c r="AD42" s="891"/>
      <c r="AE42" s="26"/>
      <c r="AF42" s="26"/>
      <c r="AG42" s="62"/>
      <c r="AH42" s="62"/>
    </row>
    <row r="43" spans="6:34" ht="25.5" hidden="1" customHeight="1" x14ac:dyDescent="0.35">
      <c r="P43" s="9" t="str">
        <f>$F$13</f>
        <v>Tableaux des résultats</v>
      </c>
      <c r="AA43" s="891"/>
      <c r="AB43" s="891"/>
      <c r="AC43" s="891"/>
      <c r="AD43" s="891"/>
      <c r="AE43" s="26"/>
      <c r="AF43" s="26"/>
      <c r="AG43" s="62"/>
      <c r="AH43" s="62"/>
    </row>
    <row r="44" spans="6:34" ht="15" hidden="1" customHeight="1" x14ac:dyDescent="0.25">
      <c r="AA44" s="891"/>
      <c r="AB44" s="891"/>
      <c r="AC44" s="891"/>
      <c r="AD44" s="891"/>
      <c r="AE44" s="26"/>
      <c r="AF44" s="26"/>
      <c r="AG44" s="62"/>
      <c r="AH44" s="62"/>
    </row>
    <row r="45" spans="6:34" ht="25.5" hidden="1" customHeight="1" x14ac:dyDescent="0.35">
      <c r="P45" s="896" t="str">
        <f>'Module 2'!$W$3</f>
        <v>Module 2 - Identification des risques et des bénéfices des actions REDD+</v>
      </c>
      <c r="Q45" s="896"/>
      <c r="R45" s="896"/>
      <c r="S45" s="896"/>
      <c r="T45" s="896"/>
      <c r="U45" s="896"/>
      <c r="AA45" s="892"/>
      <c r="AB45" s="892"/>
      <c r="AC45" s="892"/>
      <c r="AD45" s="892"/>
      <c r="AE45" s="26"/>
      <c r="AF45" s="26"/>
      <c r="AG45" s="62"/>
      <c r="AH45" s="62"/>
    </row>
    <row r="46" spans="6:34" ht="15" hidden="1" customHeight="1" x14ac:dyDescent="0.35">
      <c r="P46" s="50"/>
      <c r="AA46" s="188"/>
      <c r="AB46" s="188"/>
      <c r="AC46" s="188"/>
      <c r="AD46" s="188"/>
      <c r="AE46" s="26"/>
      <c r="AF46" s="26"/>
      <c r="AG46" s="188"/>
      <c r="AH46" s="188"/>
    </row>
    <row r="47" spans="6:34" ht="15" hidden="1" customHeight="1" x14ac:dyDescent="0.25"/>
    <row r="48" spans="6:34" ht="75.75" hidden="1" customHeight="1" x14ac:dyDescent="0.35">
      <c r="P48" s="789" t="str">
        <f>'Module 2'!$W$37</f>
        <v>Garantie (a) - Les activités [REDD+] viennent en complément des objectifs des programmes forestiers nationaux et des conventions et accords internationaux pertinents ou [sont] compatibles avec ces objectifs.</v>
      </c>
      <c r="Q48" s="789"/>
      <c r="R48" s="789"/>
      <c r="S48" s="789"/>
      <c r="T48" s="789"/>
      <c r="U48" s="789"/>
    </row>
    <row r="49" spans="16:34" ht="15" hidden="1" customHeight="1" x14ac:dyDescent="0.25">
      <c r="AA49" s="60"/>
      <c r="AB49" s="73"/>
      <c r="AC49" s="186"/>
      <c r="AD49" s="61"/>
      <c r="AE49" s="61"/>
      <c r="AF49" s="107"/>
      <c r="AG49" s="61"/>
      <c r="AH49" s="61"/>
    </row>
    <row r="50" spans="16:34" ht="15" hidden="1" customHeight="1" x14ac:dyDescent="0.25">
      <c r="AA50" s="237"/>
      <c r="AB50" s="237"/>
      <c r="AC50" s="237"/>
      <c r="AD50" s="238"/>
      <c r="AE50" s="238"/>
      <c r="AF50" s="238"/>
      <c r="AG50" s="238"/>
      <c r="AH50" s="238"/>
    </row>
    <row r="51" spans="16:34" ht="30.75" hidden="1" customHeight="1" x14ac:dyDescent="0.25">
      <c r="P51" s="94" t="str">
        <f>'Module 2'!$W$81</f>
        <v>Tableau 2 :</v>
      </c>
      <c r="Q51" s="791" t="str">
        <f>CONCATENATE('Module 2'!$X$81," ",'Module 2'!AA14)</f>
        <v>Bénéfices et risques associés à la Garantie (a) - Compatibilité avec les objectifs nationaux et les accords internationaux.</v>
      </c>
      <c r="R51" s="791"/>
      <c r="S51" s="791"/>
      <c r="T51" s="791"/>
      <c r="U51" s="791"/>
    </row>
    <row r="52" spans="16:34" ht="15" hidden="1" customHeight="1" x14ac:dyDescent="0.25"/>
    <row r="53" spans="16:34" ht="38.25" hidden="1" x14ac:dyDescent="0.25">
      <c r="Q53" s="193" t="str">
        <f>'Module 2'!$X$84</f>
        <v>Actions REDD+ du Module 1 (toutes les actions ne présentent pas forcément des bénéfices pertinents pour la garantie considérée)</v>
      </c>
      <c r="R53" s="888" t="str">
        <f>'Module 2'!$AC$84</f>
        <v>Bénéfices</v>
      </c>
      <c r="S53" s="888"/>
      <c r="T53" s="33" t="str">
        <f>'Module 2'!$AH$85</f>
        <v>Probabilité</v>
      </c>
      <c r="U53" s="33" t="str">
        <f>'Module 2'!$AI$85</f>
        <v>Impact</v>
      </c>
    </row>
    <row r="54" spans="16:34" ht="15" hidden="1" customHeight="1" x14ac:dyDescent="0.25">
      <c r="P54" s="893" t="str">
        <f>'Module 2'!$W$84</f>
        <v>Bénéfices pertinents pour la garantie considérée</v>
      </c>
      <c r="Q54" s="192" t="str">
        <f>'Module 2'!$Y86</f>
        <v/>
      </c>
      <c r="R54" s="189" t="s">
        <v>25</v>
      </c>
      <c r="S54" s="190" t="str">
        <f>'Module 2'!$AD86</f>
        <v/>
      </c>
      <c r="T54" s="191" t="str">
        <f>'Module 2'!$AH86</f>
        <v/>
      </c>
      <c r="U54" s="191" t="str">
        <f>'Module 2'!$AI86</f>
        <v/>
      </c>
      <c r="X54" s="577"/>
    </row>
    <row r="55" spans="16:34" ht="15" hidden="1" customHeight="1" x14ac:dyDescent="0.25">
      <c r="P55" s="893"/>
      <c r="Q55" s="192" t="str">
        <f>'Module 2'!$Y87</f>
        <v/>
      </c>
      <c r="R55" s="189" t="s">
        <v>25</v>
      </c>
      <c r="S55" s="190" t="str">
        <f>'Module 2'!$AD87</f>
        <v/>
      </c>
      <c r="T55" s="191" t="str">
        <f>'Module 2'!$AH87</f>
        <v/>
      </c>
      <c r="U55" s="191" t="str">
        <f>'Module 2'!$AI87</f>
        <v/>
      </c>
      <c r="Y55" s="577" t="s">
        <v>29</v>
      </c>
    </row>
    <row r="56" spans="16:34" ht="15" hidden="1" customHeight="1" x14ac:dyDescent="0.25">
      <c r="P56" s="893"/>
      <c r="Q56" s="192" t="str">
        <f>'Module 2'!$Y88</f>
        <v/>
      </c>
      <c r="R56" s="189" t="s">
        <v>25</v>
      </c>
      <c r="S56" s="190" t="str">
        <f>'Module 2'!$AD88</f>
        <v/>
      </c>
      <c r="T56" s="191" t="str">
        <f>'Module 2'!$AH88</f>
        <v/>
      </c>
      <c r="U56" s="191" t="str">
        <f>'Module 2'!$AI88</f>
        <v/>
      </c>
      <c r="Y56" s="577" t="s">
        <v>30</v>
      </c>
    </row>
    <row r="57" spans="16:34" ht="15" hidden="1" customHeight="1" x14ac:dyDescent="0.25">
      <c r="P57" s="893"/>
      <c r="Q57" s="192" t="str">
        <f>'Module 2'!$Y89</f>
        <v/>
      </c>
      <c r="R57" s="189" t="s">
        <v>25</v>
      </c>
      <c r="S57" s="190" t="str">
        <f>'Module 2'!$AD89</f>
        <v/>
      </c>
      <c r="T57" s="191" t="str">
        <f>'Module 2'!$AH89</f>
        <v/>
      </c>
      <c r="U57" s="191" t="str">
        <f>'Module 2'!$AI89</f>
        <v/>
      </c>
      <c r="Y57" s="577" t="s">
        <v>31</v>
      </c>
    </row>
    <row r="58" spans="16:34" ht="15" hidden="1" customHeight="1" x14ac:dyDescent="0.25">
      <c r="P58" s="893"/>
      <c r="Q58" s="192" t="str">
        <f>'Module 2'!$Y90</f>
        <v/>
      </c>
      <c r="R58" s="189" t="s">
        <v>25</v>
      </c>
      <c r="S58" s="190" t="str">
        <f>'Module 2'!$AD90</f>
        <v/>
      </c>
      <c r="T58" s="191" t="str">
        <f>'Module 2'!$AH90</f>
        <v/>
      </c>
      <c r="U58" s="191" t="str">
        <f>'Module 2'!$AI90</f>
        <v/>
      </c>
      <c r="Y58" s="577" t="s">
        <v>58</v>
      </c>
    </row>
    <row r="59" spans="16:34" ht="15" hidden="1" customHeight="1" x14ac:dyDescent="0.25">
      <c r="P59" s="893"/>
      <c r="Q59" s="192" t="str">
        <f>'Module 2'!$Y91</f>
        <v/>
      </c>
      <c r="R59" s="189" t="s">
        <v>25</v>
      </c>
      <c r="S59" s="190" t="str">
        <f>'Module 2'!$AD91</f>
        <v/>
      </c>
      <c r="T59" s="191" t="str">
        <f>'Module 2'!$AH91</f>
        <v/>
      </c>
      <c r="U59" s="191" t="str">
        <f>'Module 2'!$AI91</f>
        <v/>
      </c>
    </row>
    <row r="60" spans="16:34" ht="15" hidden="1" customHeight="1" x14ac:dyDescent="0.25">
      <c r="P60" s="893"/>
      <c r="Q60" s="192" t="str">
        <f>'Module 2'!$Y92</f>
        <v/>
      </c>
      <c r="R60" s="189" t="s">
        <v>25</v>
      </c>
      <c r="S60" s="190" t="str">
        <f>'Module 2'!$AD92</f>
        <v/>
      </c>
      <c r="T60" s="191" t="str">
        <f>'Module 2'!$AH92</f>
        <v/>
      </c>
      <c r="U60" s="191" t="str">
        <f>'Module 2'!$AI92</f>
        <v/>
      </c>
    </row>
    <row r="61" spans="16:34" ht="15" hidden="1" customHeight="1" x14ac:dyDescent="0.25">
      <c r="P61" s="893"/>
      <c r="Q61" s="192" t="str">
        <f>'Module 2'!$Y93</f>
        <v/>
      </c>
      <c r="R61" s="189" t="s">
        <v>25</v>
      </c>
      <c r="S61" s="190" t="str">
        <f>'Module 2'!$AD93</f>
        <v/>
      </c>
      <c r="T61" s="191" t="str">
        <f>'Module 2'!$AH93</f>
        <v/>
      </c>
      <c r="U61" s="191" t="str">
        <f>'Module 2'!$AI93</f>
        <v/>
      </c>
    </row>
    <row r="62" spans="16:34" ht="15" hidden="1" customHeight="1" x14ac:dyDescent="0.25">
      <c r="P62" s="894"/>
      <c r="Q62" s="192" t="str">
        <f>'Module 2'!$Y94</f>
        <v/>
      </c>
      <c r="R62" s="189" t="s">
        <v>25</v>
      </c>
      <c r="S62" s="190" t="str">
        <f>'Module 2'!$AD94</f>
        <v/>
      </c>
      <c r="T62" s="191" t="str">
        <f>'Module 2'!$AH94</f>
        <v/>
      </c>
      <c r="U62" s="191" t="str">
        <f>'Module 2'!$AI94</f>
        <v/>
      </c>
    </row>
    <row r="63" spans="16:34" ht="38.25" hidden="1" x14ac:dyDescent="0.25">
      <c r="P63" s="668" t="str">
        <f>'Module 2'!$W$95</f>
        <v>Risques pertinents pour la garantie considérée</v>
      </c>
      <c r="Q63" s="194" t="str">
        <f>'Module 2'!$X$95</f>
        <v>Actions REDD+ du Module 1 (toutes les actions ne présentent pas forcément des risques pertinents pour la garantie considérée)</v>
      </c>
      <c r="R63" s="888" t="str">
        <f>'Module 2'!$AC$95</f>
        <v>Risques</v>
      </c>
      <c r="S63" s="888"/>
      <c r="T63" s="33" t="str">
        <f>'Module 2'!$AH$96</f>
        <v>Probabilité</v>
      </c>
      <c r="U63" s="33" t="str">
        <f>'Module 2'!$AI$96</f>
        <v>Impact</v>
      </c>
    </row>
    <row r="64" spans="16:34" ht="15" hidden="1" customHeight="1" x14ac:dyDescent="0.25">
      <c r="P64" s="669"/>
      <c r="Q64" s="192" t="str">
        <f>'Module 2'!$Y97</f>
        <v/>
      </c>
      <c r="R64" s="189" t="s">
        <v>25</v>
      </c>
      <c r="S64" s="190" t="str">
        <f>'Module 2'!$AD97</f>
        <v/>
      </c>
      <c r="T64" s="191" t="str">
        <f>'Module 2'!$AH97</f>
        <v/>
      </c>
      <c r="U64" s="191" t="str">
        <f>'Module 2'!$AI97</f>
        <v/>
      </c>
    </row>
    <row r="65" spans="1:38" ht="15" hidden="1" customHeight="1" x14ac:dyDescent="0.25">
      <c r="P65" s="669"/>
      <c r="Q65" s="192" t="str">
        <f>'Module 2'!$Y98</f>
        <v/>
      </c>
      <c r="R65" s="189" t="s">
        <v>25</v>
      </c>
      <c r="S65" s="190" t="str">
        <f>'Module 2'!$AD98</f>
        <v/>
      </c>
      <c r="T65" s="191" t="str">
        <f>'Module 2'!$AH98</f>
        <v/>
      </c>
      <c r="U65" s="191" t="str">
        <f>'Module 2'!$AI98</f>
        <v/>
      </c>
    </row>
    <row r="66" spans="1:38" ht="15" hidden="1" customHeight="1" x14ac:dyDescent="0.25">
      <c r="P66" s="669"/>
      <c r="Q66" s="192" t="str">
        <f>'Module 2'!$Y99</f>
        <v/>
      </c>
      <c r="R66" s="189" t="s">
        <v>25</v>
      </c>
      <c r="S66" s="190" t="str">
        <f>'Module 2'!$AD99</f>
        <v/>
      </c>
      <c r="T66" s="191" t="str">
        <f>'Module 2'!$AH99</f>
        <v/>
      </c>
      <c r="U66" s="191" t="str">
        <f>'Module 2'!$AI99</f>
        <v/>
      </c>
    </row>
    <row r="67" spans="1:38" ht="15" hidden="1" customHeight="1" x14ac:dyDescent="0.25">
      <c r="P67" s="669"/>
      <c r="Q67" s="192" t="str">
        <f>'Module 2'!$Y100</f>
        <v/>
      </c>
      <c r="R67" s="189" t="s">
        <v>25</v>
      </c>
      <c r="S67" s="190" t="str">
        <f>'Module 2'!$AD100</f>
        <v/>
      </c>
      <c r="T67" s="191" t="str">
        <f>'Module 2'!$AH100</f>
        <v/>
      </c>
      <c r="U67" s="191" t="str">
        <f>'Module 2'!$AI100</f>
        <v/>
      </c>
    </row>
    <row r="68" spans="1:38" ht="15" hidden="1" customHeight="1" x14ac:dyDescent="0.25">
      <c r="P68" s="669"/>
      <c r="Q68" s="192" t="str">
        <f>'Module 2'!$Y101</f>
        <v/>
      </c>
      <c r="R68" s="189" t="s">
        <v>25</v>
      </c>
      <c r="S68" s="190" t="str">
        <f>'Module 2'!$AD101</f>
        <v/>
      </c>
      <c r="T68" s="191" t="str">
        <f>'Module 2'!$AH101</f>
        <v/>
      </c>
      <c r="U68" s="191" t="str">
        <f>'Module 2'!$AI101</f>
        <v/>
      </c>
    </row>
    <row r="69" spans="1:38" ht="15" hidden="1" customHeight="1" x14ac:dyDescent="0.25">
      <c r="P69" s="669"/>
      <c r="Q69" s="192" t="str">
        <f>'Module 2'!$Y102</f>
        <v/>
      </c>
      <c r="R69" s="189" t="s">
        <v>25</v>
      </c>
      <c r="S69" s="190" t="str">
        <f>'Module 2'!$AD102</f>
        <v/>
      </c>
      <c r="T69" s="191" t="str">
        <f>'Module 2'!$AH102</f>
        <v/>
      </c>
      <c r="U69" s="191" t="str">
        <f>'Module 2'!$AI102</f>
        <v/>
      </c>
    </row>
    <row r="70" spans="1:38" ht="15" hidden="1" customHeight="1" x14ac:dyDescent="0.25">
      <c r="P70" s="669"/>
      <c r="Q70" s="192" t="str">
        <f>'Module 2'!$Y103</f>
        <v/>
      </c>
      <c r="R70" s="189" t="s">
        <v>25</v>
      </c>
      <c r="S70" s="190" t="str">
        <f>'Module 2'!$AD103</f>
        <v/>
      </c>
      <c r="T70" s="191" t="str">
        <f>'Module 2'!$AH103</f>
        <v/>
      </c>
      <c r="U70" s="191" t="str">
        <f>'Module 2'!$AI103</f>
        <v/>
      </c>
    </row>
    <row r="71" spans="1:38" ht="15" hidden="1" customHeight="1" x14ac:dyDescent="0.25">
      <c r="P71" s="669"/>
      <c r="Q71" s="192" t="str">
        <f>'Module 2'!$Y104</f>
        <v/>
      </c>
      <c r="R71" s="189" t="s">
        <v>25</v>
      </c>
      <c r="S71" s="190" t="str">
        <f>'Module 2'!$AD104</f>
        <v/>
      </c>
      <c r="T71" s="191" t="str">
        <f>'Module 2'!$AH104</f>
        <v/>
      </c>
      <c r="U71" s="191" t="str">
        <f>'Module 2'!$AI104</f>
        <v/>
      </c>
    </row>
    <row r="72" spans="1:38" ht="15" hidden="1" customHeight="1" x14ac:dyDescent="0.25">
      <c r="P72" s="669"/>
      <c r="Q72" s="192" t="str">
        <f>'Module 2'!$Y105</f>
        <v/>
      </c>
      <c r="R72" s="189" t="s">
        <v>25</v>
      </c>
      <c r="S72" s="190" t="str">
        <f>'Module 2'!$AD105</f>
        <v/>
      </c>
      <c r="T72" s="191" t="str">
        <f>'Module 2'!$AH105</f>
        <v/>
      </c>
      <c r="U72" s="191" t="str">
        <f>'Module 2'!$AI105</f>
        <v/>
      </c>
    </row>
    <row r="73" spans="1:38" ht="15" hidden="1" customHeight="1" x14ac:dyDescent="0.25">
      <c r="P73" s="670"/>
      <c r="Q73" s="192" t="str">
        <f>'Module 2'!$Y106</f>
        <v/>
      </c>
      <c r="R73" s="189" t="s">
        <v>25</v>
      </c>
      <c r="S73" s="190" t="str">
        <f>'Module 2'!$AD106</f>
        <v/>
      </c>
      <c r="T73" s="191" t="str">
        <f>'Module 2'!$AH106</f>
        <v/>
      </c>
      <c r="U73" s="191" t="str">
        <f>'Module 2'!$AI106</f>
        <v/>
      </c>
    </row>
    <row r="74" spans="1:38" ht="15" hidden="1" customHeight="1" x14ac:dyDescent="0.25"/>
    <row r="75" spans="1:38" ht="15" hidden="1" customHeight="1" x14ac:dyDescent="0.25"/>
    <row r="76" spans="1:38" ht="15" hidden="1" customHeight="1" x14ac:dyDescent="0.25"/>
    <row r="77" spans="1:38" ht="15" hidden="1" customHeight="1" x14ac:dyDescent="0.25"/>
    <row r="78" spans="1:38" ht="60" hidden="1" customHeight="1" x14ac:dyDescent="0.25"/>
    <row r="79" spans="1:38" ht="15" hidden="1" customHeight="1" x14ac:dyDescent="0.25"/>
    <row r="80" spans="1:38" s="16" customFormat="1" ht="15.75" hidden="1" customHeight="1" x14ac:dyDescent="0.25">
      <c r="A80" s="340"/>
      <c r="D80" s="340"/>
      <c r="E80" s="340"/>
      <c r="N80" s="340"/>
      <c r="O80" s="340"/>
      <c r="P80" s="92" t="str">
        <f>IF(Z82=FALSE,Z80,"")</f>
        <v/>
      </c>
      <c r="V80" s="340"/>
      <c r="W80" s="340"/>
      <c r="X80" s="340"/>
      <c r="Y80" s="340"/>
      <c r="Z80" s="578" t="s">
        <v>624</v>
      </c>
      <c r="AI80" s="340"/>
      <c r="AJ80" s="340"/>
      <c r="AL80" s="340"/>
    </row>
    <row r="81" spans="16:26" ht="0.95" hidden="1" customHeight="1" x14ac:dyDescent="0.25"/>
    <row r="82" spans="16:26" ht="30" hidden="1" customHeight="1" x14ac:dyDescent="0.25">
      <c r="P82" s="895" t="str">
        <f>'Module 2'!AL62</f>
        <v/>
      </c>
      <c r="Q82" s="895"/>
      <c r="R82" s="895"/>
      <c r="S82" s="895"/>
      <c r="T82" s="895"/>
      <c r="U82" s="895"/>
      <c r="Z82" s="54" t="b">
        <f>IF(P82="", TRUE, FALSE)</f>
        <v>1</v>
      </c>
    </row>
    <row r="83" spans="16:26" ht="30" hidden="1" customHeight="1" x14ac:dyDescent="0.25">
      <c r="P83" s="895" t="str">
        <f>'Module 2'!AL63</f>
        <v/>
      </c>
      <c r="Q83" s="895"/>
      <c r="R83" s="895"/>
      <c r="S83" s="895"/>
      <c r="T83" s="895"/>
      <c r="U83" s="895"/>
    </row>
    <row r="84" spans="16:26" ht="30" hidden="1" customHeight="1" x14ac:dyDescent="0.25">
      <c r="P84" s="895" t="str">
        <f>'Module 2'!AL64</f>
        <v/>
      </c>
      <c r="Q84" s="895"/>
      <c r="R84" s="895"/>
      <c r="S84" s="895"/>
      <c r="T84" s="895"/>
      <c r="U84" s="895"/>
    </row>
    <row r="85" spans="16:26" ht="30" hidden="1" customHeight="1" x14ac:dyDescent="0.25">
      <c r="P85" s="895" t="str">
        <f>'Module 2'!AL65</f>
        <v/>
      </c>
      <c r="Q85" s="895"/>
      <c r="R85" s="895"/>
      <c r="S85" s="895"/>
      <c r="T85" s="895"/>
      <c r="U85" s="895"/>
    </row>
    <row r="86" spans="16:26" ht="30" hidden="1" customHeight="1" x14ac:dyDescent="0.25">
      <c r="P86" s="895" t="str">
        <f>'Module 2'!AL66</f>
        <v/>
      </c>
      <c r="Q86" s="895"/>
      <c r="R86" s="895"/>
      <c r="S86" s="895"/>
      <c r="T86" s="895"/>
      <c r="U86" s="895"/>
    </row>
    <row r="87" spans="16:26" ht="30" hidden="1" customHeight="1" x14ac:dyDescent="0.25">
      <c r="P87" s="895" t="str">
        <f>'Module 2'!AL67</f>
        <v/>
      </c>
      <c r="Q87" s="895"/>
      <c r="R87" s="895"/>
      <c r="S87" s="895"/>
      <c r="T87" s="895"/>
      <c r="U87" s="895"/>
    </row>
    <row r="88" spans="16:26" ht="30" hidden="1" customHeight="1" x14ac:dyDescent="0.25">
      <c r="P88" s="895" t="str">
        <f>'Module 2'!AL68</f>
        <v/>
      </c>
      <c r="Q88" s="895"/>
      <c r="R88" s="895"/>
      <c r="S88" s="895"/>
      <c r="T88" s="895"/>
      <c r="U88" s="895"/>
    </row>
    <row r="89" spans="16:26" ht="30" hidden="1" customHeight="1" x14ac:dyDescent="0.25">
      <c r="P89" s="895" t="str">
        <f>'Module 2'!AL69</f>
        <v/>
      </c>
      <c r="Q89" s="895"/>
      <c r="R89" s="895"/>
      <c r="S89" s="895"/>
      <c r="T89" s="895"/>
      <c r="U89" s="895"/>
    </row>
    <row r="90" spans="16:26" ht="30" hidden="1" customHeight="1" x14ac:dyDescent="0.25">
      <c r="P90" s="895" t="str">
        <f>'Module 2'!AL70</f>
        <v/>
      </c>
      <c r="Q90" s="895"/>
      <c r="R90" s="895"/>
      <c r="S90" s="895"/>
      <c r="T90" s="895"/>
      <c r="U90" s="895"/>
    </row>
    <row r="91" spans="16:26" ht="30" hidden="1" customHeight="1" x14ac:dyDescent="0.25">
      <c r="P91" s="895" t="str">
        <f>'Module 2'!AL71</f>
        <v/>
      </c>
      <c r="Q91" s="895"/>
      <c r="R91" s="895"/>
      <c r="S91" s="895"/>
      <c r="T91" s="895"/>
      <c r="U91" s="895"/>
    </row>
    <row r="92" spans="16:26" ht="30" hidden="1" customHeight="1" x14ac:dyDescent="0.25">
      <c r="P92" s="895" t="str">
        <f>'Module 2'!AL72</f>
        <v/>
      </c>
      <c r="Q92" s="895"/>
      <c r="R92" s="895"/>
      <c r="S92" s="895"/>
      <c r="T92" s="895"/>
      <c r="U92" s="895"/>
    </row>
    <row r="93" spans="16:26" ht="15" hidden="1" customHeight="1" x14ac:dyDescent="0.25">
      <c r="P93" s="895"/>
      <c r="Q93" s="895"/>
      <c r="R93" s="895"/>
      <c r="S93" s="895"/>
      <c r="T93" s="895"/>
      <c r="U93" s="895"/>
    </row>
    <row r="94" spans="16:26" ht="15" hidden="1" customHeight="1" x14ac:dyDescent="0.25">
      <c r="P94" s="895"/>
      <c r="Q94" s="895"/>
      <c r="R94" s="895"/>
      <c r="S94" s="895"/>
      <c r="T94" s="895"/>
      <c r="U94" s="895"/>
    </row>
    <row r="95" spans="16:26" ht="15" hidden="1" customHeight="1" x14ac:dyDescent="0.25">
      <c r="P95" s="895"/>
      <c r="Q95" s="895"/>
      <c r="R95" s="895"/>
      <c r="S95" s="895"/>
      <c r="T95" s="895"/>
      <c r="U95" s="895"/>
    </row>
    <row r="96" spans="16:26" ht="15" hidden="1" customHeight="1" x14ac:dyDescent="0.25">
      <c r="P96" s="895"/>
      <c r="Q96" s="895"/>
      <c r="R96" s="895"/>
      <c r="S96" s="895"/>
      <c r="T96" s="895"/>
      <c r="U96" s="895"/>
    </row>
    <row r="97" spans="16:34" ht="15" hidden="1" customHeight="1" x14ac:dyDescent="0.25">
      <c r="P97" s="895"/>
      <c r="Q97" s="895"/>
      <c r="R97" s="895"/>
      <c r="S97" s="895"/>
      <c r="T97" s="895"/>
      <c r="U97" s="895"/>
    </row>
    <row r="98" spans="16:34" ht="15" hidden="1" customHeight="1" x14ac:dyDescent="0.25">
      <c r="P98" s="895"/>
      <c r="Q98" s="895"/>
      <c r="R98" s="895"/>
      <c r="S98" s="895"/>
      <c r="T98" s="895"/>
      <c r="U98" s="895"/>
    </row>
    <row r="99" spans="16:34" ht="15" hidden="1" customHeight="1" x14ac:dyDescent="0.25">
      <c r="P99" s="895"/>
      <c r="Q99" s="895"/>
      <c r="R99" s="895"/>
      <c r="S99" s="895"/>
      <c r="T99" s="895"/>
      <c r="U99" s="895"/>
    </row>
    <row r="100" spans="16:34" ht="50.1" hidden="1" customHeight="1" x14ac:dyDescent="0.35">
      <c r="P100" s="789" t="str">
        <f>'Module 2'!$W$126</f>
        <v>Garantie (b) - Structures nationales transparentes et efficaces de gouvernance forestière tenant compte de la législation et de la souveraineté nationales.</v>
      </c>
      <c r="Q100" s="789"/>
      <c r="R100" s="789"/>
      <c r="S100" s="789"/>
      <c r="T100" s="789"/>
      <c r="U100" s="789"/>
    </row>
    <row r="101" spans="16:34" ht="15" hidden="1" customHeight="1" x14ac:dyDescent="0.25">
      <c r="AA101" s="186"/>
      <c r="AB101" s="186"/>
      <c r="AC101" s="186"/>
      <c r="AD101" s="187"/>
      <c r="AE101" s="187"/>
      <c r="AF101" s="187"/>
      <c r="AG101" s="187"/>
      <c r="AH101" s="187"/>
    </row>
    <row r="102" spans="16:34" ht="15" hidden="1" customHeight="1" x14ac:dyDescent="0.25">
      <c r="AA102" s="186"/>
      <c r="AB102" s="186"/>
      <c r="AC102" s="186"/>
      <c r="AD102" s="187"/>
      <c r="AE102" s="187"/>
      <c r="AF102" s="187"/>
      <c r="AG102" s="187"/>
      <c r="AH102" s="187"/>
    </row>
    <row r="103" spans="16:34" ht="15.75" hidden="1" customHeight="1" x14ac:dyDescent="0.25">
      <c r="P103" s="94" t="str">
        <f>'Module 2'!$W$81</f>
        <v>Tableau 2 :</v>
      </c>
      <c r="Q103" s="94" t="str">
        <f>CONCATENATE('Module 2'!$X$81," ",'Module 2'!$AA$15)</f>
        <v>Bénéfices et risques associés à la Garantie (b) - Gouvernance forestière transparente et efficace et souveraineté.</v>
      </c>
      <c r="R103" s="92"/>
      <c r="S103" s="91"/>
    </row>
    <row r="104" spans="16:34" ht="15" hidden="1" customHeight="1" x14ac:dyDescent="0.25"/>
    <row r="105" spans="16:34" ht="38.25" hidden="1" x14ac:dyDescent="0.25">
      <c r="Q105" s="193" t="str">
        <f>'Module 2'!$X$84</f>
        <v>Actions REDD+ du Module 1 (toutes les actions ne présentent pas forcément des bénéfices pertinents pour la garantie considérée)</v>
      </c>
      <c r="R105" s="888" t="str">
        <f>'Module 2'!$AC$84</f>
        <v>Bénéfices</v>
      </c>
      <c r="S105" s="888"/>
      <c r="T105" s="33" t="str">
        <f>'Module 2'!$AH$85</f>
        <v>Probabilité</v>
      </c>
      <c r="U105" s="33" t="str">
        <f>'Module 2'!$AI$85</f>
        <v>Impact</v>
      </c>
    </row>
    <row r="106" spans="16:34" ht="15" hidden="1" customHeight="1" x14ac:dyDescent="0.25">
      <c r="P106" s="893" t="str">
        <f>'Module 2'!$W$84</f>
        <v>Bénéfices pertinents pour la garantie considérée</v>
      </c>
      <c r="Q106" s="192" t="str">
        <f>'Module 2'!$Y178</f>
        <v/>
      </c>
      <c r="R106" s="189" t="s">
        <v>25</v>
      </c>
      <c r="S106" s="190" t="str">
        <f>'Module 2'!$AD178</f>
        <v/>
      </c>
      <c r="T106" s="191" t="str">
        <f>'Module 2'!$AH178</f>
        <v/>
      </c>
      <c r="U106" s="191" t="str">
        <f>'Module 2'!$AI178</f>
        <v/>
      </c>
      <c r="X106" s="577"/>
    </row>
    <row r="107" spans="16:34" ht="15" hidden="1" customHeight="1" x14ac:dyDescent="0.25">
      <c r="P107" s="893"/>
      <c r="Q107" s="192" t="str">
        <f>'Module 2'!$Y179</f>
        <v/>
      </c>
      <c r="R107" s="189" t="s">
        <v>25</v>
      </c>
      <c r="S107" s="190" t="str">
        <f>'Module 2'!$AD179</f>
        <v/>
      </c>
      <c r="T107" s="191" t="str">
        <f>'Module 2'!$AH179</f>
        <v/>
      </c>
      <c r="U107" s="191" t="str">
        <f>'Module 2'!$AI179</f>
        <v/>
      </c>
      <c r="Y107" s="577" t="s">
        <v>29</v>
      </c>
    </row>
    <row r="108" spans="16:34" ht="15" hidden="1" customHeight="1" x14ac:dyDescent="0.25">
      <c r="P108" s="893"/>
      <c r="Q108" s="192" t="str">
        <f>'Module 2'!$Y180</f>
        <v/>
      </c>
      <c r="R108" s="189" t="s">
        <v>25</v>
      </c>
      <c r="S108" s="190" t="str">
        <f>'Module 2'!$AD180</f>
        <v/>
      </c>
      <c r="T108" s="191" t="str">
        <f>'Module 2'!$AH180</f>
        <v/>
      </c>
      <c r="U108" s="191" t="str">
        <f>'Module 2'!$AI180</f>
        <v/>
      </c>
      <c r="Y108" s="577" t="s">
        <v>30</v>
      </c>
    </row>
    <row r="109" spans="16:34" ht="15" hidden="1" customHeight="1" x14ac:dyDescent="0.25">
      <c r="P109" s="893"/>
      <c r="Q109" s="192" t="str">
        <f>'Module 2'!$Y181</f>
        <v/>
      </c>
      <c r="R109" s="189" t="s">
        <v>25</v>
      </c>
      <c r="S109" s="190" t="str">
        <f>'Module 2'!$AD181</f>
        <v/>
      </c>
      <c r="T109" s="191" t="str">
        <f>'Module 2'!$AH181</f>
        <v/>
      </c>
      <c r="U109" s="191" t="str">
        <f>'Module 2'!$AI181</f>
        <v/>
      </c>
      <c r="Y109" s="577" t="s">
        <v>31</v>
      </c>
    </row>
    <row r="110" spans="16:34" ht="15" hidden="1" customHeight="1" x14ac:dyDescent="0.25">
      <c r="P110" s="893"/>
      <c r="Q110" s="192" t="str">
        <f>'Module 2'!$Y182</f>
        <v/>
      </c>
      <c r="R110" s="189" t="s">
        <v>25</v>
      </c>
      <c r="S110" s="190" t="str">
        <f>'Module 2'!$AD182</f>
        <v/>
      </c>
      <c r="T110" s="191" t="str">
        <f>'Module 2'!$AH182</f>
        <v/>
      </c>
      <c r="U110" s="191" t="str">
        <f>'Module 2'!$AI182</f>
        <v/>
      </c>
      <c r="Y110" s="577" t="s">
        <v>58</v>
      </c>
    </row>
    <row r="111" spans="16:34" ht="15" hidden="1" customHeight="1" x14ac:dyDescent="0.25">
      <c r="P111" s="893"/>
      <c r="Q111" s="192" t="str">
        <f>'Module 2'!$Y183</f>
        <v/>
      </c>
      <c r="R111" s="189" t="s">
        <v>25</v>
      </c>
      <c r="S111" s="190" t="str">
        <f>'Module 2'!$AD183</f>
        <v/>
      </c>
      <c r="T111" s="191" t="str">
        <f>'Module 2'!$AH183</f>
        <v/>
      </c>
      <c r="U111" s="191" t="str">
        <f>'Module 2'!$AI183</f>
        <v/>
      </c>
    </row>
    <row r="112" spans="16:34" ht="15" hidden="1" customHeight="1" x14ac:dyDescent="0.25">
      <c r="P112" s="893"/>
      <c r="Q112" s="192" t="str">
        <f>'Module 2'!$Y184</f>
        <v/>
      </c>
      <c r="R112" s="189" t="s">
        <v>25</v>
      </c>
      <c r="S112" s="190" t="str">
        <f>'Module 2'!$AD184</f>
        <v/>
      </c>
      <c r="T112" s="191" t="str">
        <f>'Module 2'!$AH184</f>
        <v/>
      </c>
      <c r="U112" s="191" t="str">
        <f>'Module 2'!$AI184</f>
        <v/>
      </c>
    </row>
    <row r="113" spans="16:21" ht="15" hidden="1" customHeight="1" x14ac:dyDescent="0.25">
      <c r="P113" s="893"/>
      <c r="Q113" s="192" t="str">
        <f>'Module 2'!$Y185</f>
        <v/>
      </c>
      <c r="R113" s="189" t="s">
        <v>25</v>
      </c>
      <c r="S113" s="190" t="str">
        <f>'Module 2'!$AD185</f>
        <v/>
      </c>
      <c r="T113" s="191" t="str">
        <f>'Module 2'!$AH185</f>
        <v/>
      </c>
      <c r="U113" s="191" t="str">
        <f>'Module 2'!$AI185</f>
        <v/>
      </c>
    </row>
    <row r="114" spans="16:21" ht="15" hidden="1" customHeight="1" x14ac:dyDescent="0.25">
      <c r="P114" s="893"/>
      <c r="Q114" s="192" t="str">
        <f>'Module 2'!$Y186</f>
        <v/>
      </c>
      <c r="R114" s="189" t="s">
        <v>25</v>
      </c>
      <c r="S114" s="190" t="str">
        <f>'Module 2'!$AD186</f>
        <v/>
      </c>
      <c r="T114" s="191" t="str">
        <f>'Module 2'!$AH186</f>
        <v/>
      </c>
      <c r="U114" s="191" t="str">
        <f>'Module 2'!$AI186</f>
        <v/>
      </c>
    </row>
    <row r="115" spans="16:21" ht="15" hidden="1" customHeight="1" x14ac:dyDescent="0.25">
      <c r="P115" s="893"/>
      <c r="Q115" s="192" t="str">
        <f>'Module 2'!$Y187</f>
        <v/>
      </c>
      <c r="R115" s="189" t="s">
        <v>25</v>
      </c>
      <c r="S115" s="190" t="str">
        <f>'Module 2'!$AD187</f>
        <v/>
      </c>
      <c r="T115" s="191" t="str">
        <f>'Module 2'!$AH187</f>
        <v/>
      </c>
      <c r="U115" s="191" t="str">
        <f>'Module 2'!$AI187</f>
        <v/>
      </c>
    </row>
    <row r="116" spans="16:21" ht="15" hidden="1" customHeight="1" x14ac:dyDescent="0.25">
      <c r="P116" s="893"/>
      <c r="Q116" s="192" t="str">
        <f>'Module 2'!$Y188</f>
        <v/>
      </c>
      <c r="R116" s="189" t="s">
        <v>25</v>
      </c>
      <c r="S116" s="190" t="str">
        <f>'Module 2'!$AD188</f>
        <v/>
      </c>
      <c r="T116" s="191" t="str">
        <f>'Module 2'!$AH188</f>
        <v/>
      </c>
      <c r="U116" s="191" t="str">
        <f>'Module 2'!$AI188</f>
        <v/>
      </c>
    </row>
    <row r="117" spans="16:21" ht="15" hidden="1" customHeight="1" x14ac:dyDescent="0.25">
      <c r="P117" s="894"/>
      <c r="Q117" s="192" t="str">
        <f>'Module 2'!$Y189</f>
        <v/>
      </c>
      <c r="R117" s="189" t="s">
        <v>25</v>
      </c>
      <c r="S117" s="190" t="str">
        <f>'Module 2'!$AD189</f>
        <v/>
      </c>
      <c r="T117" s="191" t="str">
        <f>'Module 2'!$AH189</f>
        <v/>
      </c>
      <c r="U117" s="191" t="str">
        <f>'Module 2'!$AI189</f>
        <v/>
      </c>
    </row>
    <row r="118" spans="16:21" ht="38.25" hidden="1" x14ac:dyDescent="0.25">
      <c r="P118" s="649" t="str">
        <f>'Module 2'!$W$95</f>
        <v>Risques pertinents pour la garantie considérée</v>
      </c>
      <c r="Q118" s="194" t="str">
        <f>'Module 2'!$X$95</f>
        <v>Actions REDD+ du Module 1 (toutes les actions ne présentent pas forcément des risques pertinents pour la garantie considérée)</v>
      </c>
      <c r="R118" s="888" t="str">
        <f>'Module 2'!$AC$95</f>
        <v>Risques</v>
      </c>
      <c r="S118" s="888"/>
      <c r="T118" s="33" t="str">
        <f>'Module 2'!$AH$96</f>
        <v>Probabilité</v>
      </c>
      <c r="U118" s="33" t="str">
        <f>'Module 2'!$AI$96</f>
        <v>Impact</v>
      </c>
    </row>
    <row r="119" spans="16:21" ht="15" hidden="1" customHeight="1" x14ac:dyDescent="0.25">
      <c r="P119" s="650"/>
      <c r="Q119" s="192" t="str">
        <f>'Module 2'!$Y192</f>
        <v/>
      </c>
      <c r="R119" s="189" t="s">
        <v>25</v>
      </c>
      <c r="S119" s="190" t="str">
        <f>'Module 2'!$AD192</f>
        <v/>
      </c>
      <c r="T119" s="191" t="str">
        <f>'Module 2'!$AH192</f>
        <v/>
      </c>
      <c r="U119" s="191" t="str">
        <f>'Module 2'!$AI192</f>
        <v/>
      </c>
    </row>
    <row r="120" spans="16:21" ht="15" hidden="1" customHeight="1" x14ac:dyDescent="0.25">
      <c r="P120" s="650"/>
      <c r="Q120" s="192" t="str">
        <f>'Module 2'!$Y193</f>
        <v/>
      </c>
      <c r="R120" s="189" t="s">
        <v>25</v>
      </c>
      <c r="S120" s="190" t="str">
        <f>'Module 2'!$AD193</f>
        <v/>
      </c>
      <c r="T120" s="191" t="str">
        <f>'Module 2'!$AH193</f>
        <v/>
      </c>
      <c r="U120" s="191" t="str">
        <f>'Module 2'!$AI193</f>
        <v/>
      </c>
    </row>
    <row r="121" spans="16:21" ht="15" hidden="1" customHeight="1" x14ac:dyDescent="0.25">
      <c r="P121" s="650"/>
      <c r="Q121" s="192" t="str">
        <f>'Module 2'!$Y194</f>
        <v/>
      </c>
      <c r="R121" s="189" t="s">
        <v>25</v>
      </c>
      <c r="S121" s="190" t="str">
        <f>'Module 2'!$AD194</f>
        <v/>
      </c>
      <c r="T121" s="191" t="str">
        <f>'Module 2'!$AH194</f>
        <v/>
      </c>
      <c r="U121" s="191" t="str">
        <f>'Module 2'!$AI194</f>
        <v/>
      </c>
    </row>
    <row r="122" spans="16:21" ht="15" hidden="1" customHeight="1" x14ac:dyDescent="0.25">
      <c r="P122" s="650"/>
      <c r="Q122" s="192" t="str">
        <f>'Module 2'!$Y195</f>
        <v/>
      </c>
      <c r="R122" s="189" t="s">
        <v>25</v>
      </c>
      <c r="S122" s="190" t="str">
        <f>'Module 2'!$AD195</f>
        <v/>
      </c>
      <c r="T122" s="191" t="str">
        <f>'Module 2'!$AH195</f>
        <v/>
      </c>
      <c r="U122" s="191" t="str">
        <f>'Module 2'!$AI195</f>
        <v/>
      </c>
    </row>
    <row r="123" spans="16:21" ht="15" hidden="1" customHeight="1" x14ac:dyDescent="0.25">
      <c r="P123" s="650"/>
      <c r="Q123" s="192" t="str">
        <f>'Module 2'!$Y196</f>
        <v/>
      </c>
      <c r="R123" s="189" t="s">
        <v>25</v>
      </c>
      <c r="S123" s="190" t="str">
        <f>'Module 2'!$AD196</f>
        <v/>
      </c>
      <c r="T123" s="191" t="str">
        <f>'Module 2'!$AH196</f>
        <v/>
      </c>
      <c r="U123" s="191" t="str">
        <f>'Module 2'!$AI196</f>
        <v/>
      </c>
    </row>
    <row r="124" spans="16:21" ht="15" hidden="1" customHeight="1" x14ac:dyDescent="0.25">
      <c r="P124" s="650"/>
      <c r="Q124" s="192" t="str">
        <f>'Module 2'!$Y197</f>
        <v/>
      </c>
      <c r="R124" s="189" t="s">
        <v>25</v>
      </c>
      <c r="S124" s="190" t="str">
        <f>'Module 2'!$AD197</f>
        <v/>
      </c>
      <c r="T124" s="191" t="str">
        <f>'Module 2'!$AH197</f>
        <v/>
      </c>
      <c r="U124" s="191" t="str">
        <f>'Module 2'!$AI197</f>
        <v/>
      </c>
    </row>
    <row r="125" spans="16:21" ht="15" hidden="1" customHeight="1" x14ac:dyDescent="0.25">
      <c r="P125" s="650"/>
      <c r="Q125" s="192" t="str">
        <f>'Module 2'!$Y198</f>
        <v/>
      </c>
      <c r="R125" s="189" t="s">
        <v>25</v>
      </c>
      <c r="S125" s="190" t="str">
        <f>'Module 2'!$AD198</f>
        <v/>
      </c>
      <c r="T125" s="191" t="str">
        <f>'Module 2'!$AH198</f>
        <v/>
      </c>
      <c r="U125" s="191" t="str">
        <f>'Module 2'!$AI198</f>
        <v/>
      </c>
    </row>
    <row r="126" spans="16:21" ht="15" hidden="1" customHeight="1" x14ac:dyDescent="0.25">
      <c r="P126" s="650"/>
      <c r="Q126" s="192" t="str">
        <f>'Module 2'!$Y199</f>
        <v/>
      </c>
      <c r="R126" s="189" t="s">
        <v>25</v>
      </c>
      <c r="S126" s="190" t="str">
        <f>'Module 2'!$AD199</f>
        <v/>
      </c>
      <c r="T126" s="191" t="str">
        <f>'Module 2'!$AH199</f>
        <v/>
      </c>
      <c r="U126" s="191" t="str">
        <f>'Module 2'!$AI199</f>
        <v/>
      </c>
    </row>
    <row r="127" spans="16:21" ht="15" hidden="1" customHeight="1" x14ac:dyDescent="0.25">
      <c r="P127" s="650"/>
      <c r="Q127" s="192" t="str">
        <f>'Module 2'!$Y200</f>
        <v/>
      </c>
      <c r="R127" s="189" t="s">
        <v>25</v>
      </c>
      <c r="S127" s="190" t="str">
        <f>'Module 2'!$AD200</f>
        <v/>
      </c>
      <c r="T127" s="191" t="str">
        <f>'Module 2'!$AH200</f>
        <v/>
      </c>
      <c r="U127" s="191" t="str">
        <f>'Module 2'!$AI200</f>
        <v/>
      </c>
    </row>
    <row r="128" spans="16:21" ht="15" hidden="1" customHeight="1" x14ac:dyDescent="0.25">
      <c r="P128" s="650"/>
      <c r="Q128" s="192" t="str">
        <f>'Module 2'!$Y201</f>
        <v/>
      </c>
      <c r="R128" s="189" t="s">
        <v>25</v>
      </c>
      <c r="S128" s="190" t="str">
        <f>'Module 2'!$AD201</f>
        <v/>
      </c>
      <c r="T128" s="191" t="str">
        <f>'Module 2'!$AH201</f>
        <v/>
      </c>
      <c r="U128" s="191" t="str">
        <f>'Module 2'!$AI201</f>
        <v/>
      </c>
    </row>
    <row r="129" spans="16:26" ht="15" hidden="1" customHeight="1" x14ac:dyDescent="0.25">
      <c r="P129" s="650"/>
      <c r="Q129" s="192" t="str">
        <f>'Module 2'!$Y202</f>
        <v/>
      </c>
      <c r="R129" s="189" t="s">
        <v>25</v>
      </c>
      <c r="S129" s="190" t="str">
        <f>'Module 2'!$AD202</f>
        <v/>
      </c>
      <c r="T129" s="191" t="str">
        <f>'Module 2'!$AH202</f>
        <v/>
      </c>
      <c r="U129" s="191" t="str">
        <f>'Module 2'!$AI202</f>
        <v/>
      </c>
    </row>
    <row r="130" spans="16:26" ht="15" hidden="1" customHeight="1" x14ac:dyDescent="0.25">
      <c r="P130" s="650"/>
      <c r="Q130" s="192" t="str">
        <f>'Module 2'!$Y203</f>
        <v/>
      </c>
      <c r="R130" s="189" t="s">
        <v>25</v>
      </c>
      <c r="S130" s="190" t="str">
        <f>'Module 2'!$AD203</f>
        <v/>
      </c>
      <c r="T130" s="191" t="str">
        <f>'Module 2'!$AH203</f>
        <v/>
      </c>
      <c r="U130" s="191" t="str">
        <f>'Module 2'!$AI203</f>
        <v/>
      </c>
    </row>
    <row r="131" spans="16:26" ht="15" hidden="1" customHeight="1" x14ac:dyDescent="0.25">
      <c r="P131" s="650"/>
      <c r="Q131" s="192" t="str">
        <f>'Module 2'!$Y204</f>
        <v/>
      </c>
      <c r="R131" s="189" t="s">
        <v>25</v>
      </c>
      <c r="S131" s="190" t="str">
        <f>'Module 2'!$AD204</f>
        <v/>
      </c>
      <c r="T131" s="191" t="str">
        <f>'Module 2'!$AH204</f>
        <v/>
      </c>
      <c r="U131" s="191" t="str">
        <f>'Module 2'!$AI204</f>
        <v/>
      </c>
    </row>
    <row r="132" spans="16:26" ht="15" hidden="1" customHeight="1" x14ac:dyDescent="0.25">
      <c r="P132" s="650"/>
      <c r="Q132" s="192" t="str">
        <f>'Module 2'!$Y205</f>
        <v/>
      </c>
      <c r="R132" s="189" t="s">
        <v>25</v>
      </c>
      <c r="S132" s="190" t="str">
        <f>'Module 2'!$AD205</f>
        <v/>
      </c>
      <c r="T132" s="191" t="str">
        <f>'Module 2'!$AH205</f>
        <v/>
      </c>
      <c r="U132" s="191" t="str">
        <f>'Module 2'!$AI205</f>
        <v/>
      </c>
    </row>
    <row r="133" spans="16:26" ht="15" hidden="1" customHeight="1" x14ac:dyDescent="0.25">
      <c r="P133" s="650"/>
      <c r="Q133" s="192" t="str">
        <f>'Module 2'!$Y206</f>
        <v/>
      </c>
      <c r="R133" s="189" t="s">
        <v>25</v>
      </c>
      <c r="S133" s="190" t="str">
        <f>'Module 2'!$AD206</f>
        <v/>
      </c>
      <c r="T133" s="191" t="str">
        <f>'Module 2'!$AH206</f>
        <v/>
      </c>
      <c r="U133" s="191" t="str">
        <f>'Module 2'!$AI206</f>
        <v/>
      </c>
    </row>
    <row r="134" spans="16:26" ht="15" hidden="1" customHeight="1" x14ac:dyDescent="0.25"/>
    <row r="135" spans="16:26" ht="15" hidden="1" customHeight="1" x14ac:dyDescent="0.25"/>
    <row r="136" spans="16:26" ht="15" hidden="1" customHeight="1" x14ac:dyDescent="0.25"/>
    <row r="137" spans="16:26" ht="15" hidden="1" customHeight="1" x14ac:dyDescent="0.25"/>
    <row r="138" spans="16:26" ht="75" hidden="1" customHeight="1" x14ac:dyDescent="0.25"/>
    <row r="139" spans="16:26" ht="15" hidden="1" customHeight="1" x14ac:dyDescent="0.25"/>
    <row r="140" spans="16:26" ht="15.75" hidden="1" customHeight="1" x14ac:dyDescent="0.25">
      <c r="P140" s="94" t="str">
        <f>IF(Z142=FALSE,Z140,"")</f>
        <v/>
      </c>
      <c r="Z140" s="54" t="str">
        <f>$Z$80</f>
        <v>Des Questions d'orientation avec « Ne sais pas », comme réponse choisie :</v>
      </c>
    </row>
    <row r="141" spans="16:26" ht="0.95" hidden="1" customHeight="1" x14ac:dyDescent="0.25"/>
    <row r="142" spans="16:26" ht="30" hidden="1" customHeight="1" x14ac:dyDescent="0.25">
      <c r="P142" s="895" t="str">
        <f>'Module 2'!AL154</f>
        <v/>
      </c>
      <c r="Q142" s="895"/>
      <c r="R142" s="895"/>
      <c r="S142" s="895"/>
      <c r="T142" s="895"/>
      <c r="U142" s="895"/>
      <c r="Z142" s="54" t="b">
        <f>IF(P142="", TRUE, FALSE)</f>
        <v>1</v>
      </c>
    </row>
    <row r="143" spans="16:26" ht="30" hidden="1" customHeight="1" x14ac:dyDescent="0.25">
      <c r="P143" s="895" t="str">
        <f>'Module 2'!AL155</f>
        <v/>
      </c>
      <c r="Q143" s="895"/>
      <c r="R143" s="895"/>
      <c r="S143" s="895"/>
      <c r="T143" s="895"/>
      <c r="U143" s="895"/>
    </row>
    <row r="144" spans="16:26" ht="30" hidden="1" customHeight="1" x14ac:dyDescent="0.25">
      <c r="P144" s="895" t="str">
        <f>'Module 2'!AL156</f>
        <v/>
      </c>
      <c r="Q144" s="895"/>
      <c r="R144" s="895"/>
      <c r="S144" s="895"/>
      <c r="T144" s="895"/>
      <c r="U144" s="895"/>
    </row>
    <row r="145" spans="16:21" ht="30" hidden="1" customHeight="1" x14ac:dyDescent="0.25">
      <c r="P145" s="895" t="str">
        <f>'Module 2'!AL157</f>
        <v/>
      </c>
      <c r="Q145" s="895"/>
      <c r="R145" s="895"/>
      <c r="S145" s="895"/>
      <c r="T145" s="895"/>
      <c r="U145" s="895"/>
    </row>
    <row r="146" spans="16:21" ht="30" hidden="1" customHeight="1" x14ac:dyDescent="0.25">
      <c r="P146" s="895" t="str">
        <f>'Module 2'!AL158</f>
        <v/>
      </c>
      <c r="Q146" s="895"/>
      <c r="R146" s="895"/>
      <c r="S146" s="895"/>
      <c r="T146" s="895"/>
      <c r="U146" s="895"/>
    </row>
    <row r="147" spans="16:21" ht="30" hidden="1" customHeight="1" x14ac:dyDescent="0.25">
      <c r="P147" s="895" t="str">
        <f>'Module 2'!AL159</f>
        <v/>
      </c>
      <c r="Q147" s="895"/>
      <c r="R147" s="895"/>
      <c r="S147" s="895"/>
      <c r="T147" s="895"/>
      <c r="U147" s="895"/>
    </row>
    <row r="148" spans="16:21" ht="30" hidden="1" customHeight="1" x14ac:dyDescent="0.25">
      <c r="P148" s="895" t="str">
        <f>'Module 2'!AL160</f>
        <v/>
      </c>
      <c r="Q148" s="895"/>
      <c r="R148" s="895"/>
      <c r="S148" s="895"/>
      <c r="T148" s="895"/>
      <c r="U148" s="895"/>
    </row>
    <row r="149" spans="16:21" ht="30" hidden="1" customHeight="1" x14ac:dyDescent="0.25">
      <c r="P149" s="895" t="str">
        <f>'Module 2'!AL161</f>
        <v/>
      </c>
      <c r="Q149" s="895"/>
      <c r="R149" s="895"/>
      <c r="S149" s="895"/>
      <c r="T149" s="895"/>
      <c r="U149" s="895"/>
    </row>
    <row r="150" spans="16:21" ht="30" hidden="1" customHeight="1" x14ac:dyDescent="0.25">
      <c r="P150" s="895" t="str">
        <f>'Module 2'!AL162</f>
        <v/>
      </c>
      <c r="Q150" s="895"/>
      <c r="R150" s="895"/>
      <c r="S150" s="895"/>
      <c r="T150" s="895"/>
      <c r="U150" s="895"/>
    </row>
    <row r="151" spans="16:21" ht="30" hidden="1" customHeight="1" x14ac:dyDescent="0.25">
      <c r="P151" s="895" t="str">
        <f>'Module 2'!AL163</f>
        <v/>
      </c>
      <c r="Q151" s="895"/>
      <c r="R151" s="895"/>
      <c r="S151" s="895"/>
      <c r="T151" s="895"/>
      <c r="U151" s="895"/>
    </row>
    <row r="152" spans="16:21" ht="30" hidden="1" customHeight="1" x14ac:dyDescent="0.25">
      <c r="P152" s="895" t="str">
        <f>'Module 2'!AL164</f>
        <v/>
      </c>
      <c r="Q152" s="895"/>
      <c r="R152" s="895"/>
      <c r="S152" s="895"/>
      <c r="T152" s="895"/>
      <c r="U152" s="895"/>
    </row>
    <row r="153" spans="16:21" ht="15" hidden="1" customHeight="1" x14ac:dyDescent="0.25">
      <c r="P153" s="895"/>
      <c r="Q153" s="895"/>
      <c r="R153" s="895"/>
      <c r="S153" s="895"/>
      <c r="T153" s="895"/>
      <c r="U153" s="895"/>
    </row>
    <row r="154" spans="16:21" ht="15" hidden="1" customHeight="1" x14ac:dyDescent="0.25">
      <c r="P154" s="895"/>
      <c r="Q154" s="895"/>
      <c r="R154" s="895"/>
      <c r="S154" s="895"/>
      <c r="T154" s="895"/>
      <c r="U154" s="895"/>
    </row>
    <row r="155" spans="16:21" ht="15" hidden="1" customHeight="1" x14ac:dyDescent="0.25">
      <c r="P155" s="895"/>
      <c r="Q155" s="895"/>
      <c r="R155" s="895"/>
      <c r="S155" s="895"/>
      <c r="T155" s="895"/>
      <c r="U155" s="895"/>
    </row>
    <row r="156" spans="16:21" ht="15" hidden="1" customHeight="1" x14ac:dyDescent="0.25">
      <c r="P156" s="895"/>
      <c r="Q156" s="895"/>
      <c r="R156" s="895"/>
      <c r="S156" s="895"/>
      <c r="T156" s="895"/>
      <c r="U156" s="895"/>
    </row>
    <row r="157" spans="16:21" ht="15" hidden="1" customHeight="1" x14ac:dyDescent="0.25">
      <c r="P157" s="895"/>
      <c r="Q157" s="895"/>
      <c r="R157" s="895"/>
      <c r="S157" s="895"/>
      <c r="T157" s="895"/>
      <c r="U157" s="895"/>
    </row>
    <row r="158" spans="16:21" ht="15" hidden="1" customHeight="1" x14ac:dyDescent="0.25">
      <c r="P158" s="895"/>
      <c r="Q158" s="895"/>
      <c r="R158" s="895"/>
      <c r="S158" s="895"/>
      <c r="T158" s="895"/>
      <c r="U158" s="895"/>
    </row>
    <row r="159" spans="16:21" ht="15" hidden="1" customHeight="1" x14ac:dyDescent="0.25">
      <c r="P159" s="895"/>
      <c r="Q159" s="895"/>
      <c r="R159" s="895"/>
      <c r="S159" s="895"/>
      <c r="T159" s="895"/>
      <c r="U159" s="895"/>
    </row>
    <row r="160" spans="16:21" ht="134.25" hidden="1" customHeight="1" x14ac:dyDescent="0.35">
      <c r="P160" s="789" t="str">
        <f>'Module 2'!$W$230</f>
        <v>Garantie (c) - Respect des connaissances et des droits des peuples autochtones et des membres des communautés locales, en tenant compte des obligations internationales pertinentes et des situations et législations nationales, et en notant que l’Assemblée générale des Nations Unies a adopté la Déclaration des Nations Unies sur les droits des peuples autochtones.</v>
      </c>
      <c r="Q160" s="789"/>
      <c r="R160" s="789"/>
      <c r="S160" s="789"/>
      <c r="T160" s="789"/>
      <c r="U160" s="789"/>
    </row>
    <row r="161" spans="16:34" ht="15" hidden="1" customHeight="1" x14ac:dyDescent="0.25">
      <c r="AA161" s="186"/>
      <c r="AB161" s="186"/>
      <c r="AC161" s="186"/>
      <c r="AD161" s="187"/>
      <c r="AE161" s="187"/>
      <c r="AF161" s="187"/>
      <c r="AG161" s="187"/>
      <c r="AH161" s="187"/>
    </row>
    <row r="162" spans="16:34" ht="15" hidden="1" customHeight="1" x14ac:dyDescent="0.25">
      <c r="AA162" s="186"/>
      <c r="AB162" s="186"/>
      <c r="AC162" s="186"/>
      <c r="AD162" s="187"/>
      <c r="AE162" s="187"/>
      <c r="AF162" s="187"/>
      <c r="AG162" s="187"/>
      <c r="AH162" s="187"/>
    </row>
    <row r="163" spans="16:34" ht="15.75" hidden="1" customHeight="1" x14ac:dyDescent="0.25">
      <c r="P163" s="94" t="str">
        <f>'Module 2'!$W$81</f>
        <v>Tableau 2 :</v>
      </c>
      <c r="Q163" s="94" t="str">
        <f>CONCATENATE('Module 2'!$X$81)</f>
        <v>Bénéfices et risques associés à la</v>
      </c>
      <c r="R163" s="92"/>
      <c r="S163" s="91"/>
    </row>
    <row r="164" spans="16:34" ht="30.75" hidden="1" customHeight="1" x14ac:dyDescent="0.25">
      <c r="P164" s="94"/>
      <c r="Q164" s="791" t="str">
        <f>CONCATENATE('Module 2'!$AA$16)</f>
        <v>Garantie (c) - Respect des connaissances et des droits des peuples autochtones et des membres des communautés locales.</v>
      </c>
      <c r="R164" s="791"/>
      <c r="S164" s="791"/>
      <c r="T164" s="791"/>
      <c r="U164" s="791"/>
    </row>
    <row r="165" spans="16:34" ht="15" hidden="1" customHeight="1" x14ac:dyDescent="0.25"/>
    <row r="166" spans="16:34" ht="38.25" hidden="1" x14ac:dyDescent="0.25">
      <c r="Q166" s="193" t="str">
        <f>'Module 2'!$X$84</f>
        <v>Actions REDD+ du Module 1 (toutes les actions ne présentent pas forcément des bénéfices pertinents pour la garantie considérée)</v>
      </c>
      <c r="R166" s="888" t="str">
        <f>'Module 2'!$AC$84</f>
        <v>Bénéfices</v>
      </c>
      <c r="S166" s="888"/>
      <c r="T166" s="33" t="str">
        <f>'Module 2'!$AH$85</f>
        <v>Probabilité</v>
      </c>
      <c r="U166" s="33" t="str">
        <f>'Module 2'!$AI$85</f>
        <v>Impact</v>
      </c>
    </row>
    <row r="167" spans="16:34" ht="15" hidden="1" customHeight="1" x14ac:dyDescent="0.25">
      <c r="P167" s="669" t="str">
        <f>'Module 2'!$W$84</f>
        <v>Bénéfices pertinents pour la garantie considérée</v>
      </c>
      <c r="Q167" s="192" t="str">
        <f>'Module 2'!$Y280</f>
        <v/>
      </c>
      <c r="R167" s="189" t="s">
        <v>25</v>
      </c>
      <c r="S167" s="190" t="str">
        <f>'Module 2'!$AD280</f>
        <v/>
      </c>
      <c r="T167" s="191" t="str">
        <f>'Module 2'!$AH280</f>
        <v/>
      </c>
      <c r="U167" s="191" t="str">
        <f>'Module 2'!$AI280</f>
        <v/>
      </c>
      <c r="X167" s="577"/>
    </row>
    <row r="168" spans="16:34" ht="15" hidden="1" customHeight="1" x14ac:dyDescent="0.25">
      <c r="P168" s="669"/>
      <c r="Q168" s="192" t="str">
        <f>'Module 2'!$Y281</f>
        <v/>
      </c>
      <c r="R168" s="189" t="s">
        <v>25</v>
      </c>
      <c r="S168" s="190" t="str">
        <f>'Module 2'!$AD281</f>
        <v/>
      </c>
      <c r="T168" s="191" t="str">
        <f>'Module 2'!$AH281</f>
        <v/>
      </c>
      <c r="U168" s="191" t="str">
        <f>'Module 2'!$AI281</f>
        <v/>
      </c>
      <c r="Y168" s="577" t="s">
        <v>29</v>
      </c>
    </row>
    <row r="169" spans="16:34" ht="15" hidden="1" customHeight="1" x14ac:dyDescent="0.25">
      <c r="P169" s="669"/>
      <c r="Q169" s="192" t="str">
        <f>'Module 2'!$Y282</f>
        <v/>
      </c>
      <c r="R169" s="189" t="s">
        <v>25</v>
      </c>
      <c r="S169" s="190" t="str">
        <f>'Module 2'!$AD282</f>
        <v/>
      </c>
      <c r="T169" s="191" t="str">
        <f>'Module 2'!$AH282</f>
        <v/>
      </c>
      <c r="U169" s="191" t="str">
        <f>'Module 2'!$AI282</f>
        <v/>
      </c>
      <c r="Y169" s="577" t="s">
        <v>30</v>
      </c>
    </row>
    <row r="170" spans="16:34" ht="15" hidden="1" customHeight="1" x14ac:dyDescent="0.25">
      <c r="P170" s="669"/>
      <c r="Q170" s="192" t="str">
        <f>'Module 2'!$Y283</f>
        <v/>
      </c>
      <c r="R170" s="189" t="s">
        <v>25</v>
      </c>
      <c r="S170" s="190" t="str">
        <f>'Module 2'!$AD283</f>
        <v/>
      </c>
      <c r="T170" s="191" t="str">
        <f>'Module 2'!$AH283</f>
        <v/>
      </c>
      <c r="U170" s="191" t="str">
        <f>'Module 2'!$AI283</f>
        <v/>
      </c>
      <c r="Y170" s="577" t="s">
        <v>31</v>
      </c>
    </row>
    <row r="171" spans="16:34" ht="27" hidden="1" customHeight="1" x14ac:dyDescent="0.25">
      <c r="P171" s="670"/>
      <c r="Q171" s="192" t="str">
        <f>'Module 2'!$Y284</f>
        <v/>
      </c>
      <c r="R171" s="189" t="s">
        <v>25</v>
      </c>
      <c r="S171" s="190" t="str">
        <f>'Module 2'!$AD284</f>
        <v/>
      </c>
      <c r="T171" s="191" t="str">
        <f>'Module 2'!$AH284</f>
        <v/>
      </c>
      <c r="U171" s="191" t="str">
        <f>'Module 2'!$AI284</f>
        <v/>
      </c>
    </row>
    <row r="172" spans="16:34" ht="38.25" hidden="1" x14ac:dyDescent="0.25">
      <c r="P172" s="668" t="str">
        <f>'Module 2'!$W$95</f>
        <v>Risques pertinents pour la garantie considérée</v>
      </c>
      <c r="Q172" s="194" t="str">
        <f>'Module 2'!$X$95</f>
        <v>Actions REDD+ du Module 1 (toutes les actions ne présentent pas forcément des risques pertinents pour la garantie considérée)</v>
      </c>
      <c r="R172" s="888" t="str">
        <f>'Module 2'!$AC$95</f>
        <v>Risques</v>
      </c>
      <c r="S172" s="888"/>
      <c r="T172" s="33" t="str">
        <f>'Module 2'!$AH$96</f>
        <v>Probabilité</v>
      </c>
      <c r="U172" s="33" t="str">
        <f>'Module 2'!$AI$96</f>
        <v>Impact</v>
      </c>
    </row>
    <row r="173" spans="16:34" ht="15" hidden="1" customHeight="1" x14ac:dyDescent="0.25">
      <c r="P173" s="669"/>
      <c r="Q173" s="192" t="str">
        <f>'Module 2'!$Y287</f>
        <v/>
      </c>
      <c r="R173" s="189" t="s">
        <v>25</v>
      </c>
      <c r="S173" s="190" t="str">
        <f>'Module 2'!$AD287</f>
        <v/>
      </c>
      <c r="T173" s="191" t="str">
        <f>'Module 2'!$AH287</f>
        <v/>
      </c>
      <c r="U173" s="191" t="str">
        <f>'Module 2'!$AI287</f>
        <v/>
      </c>
    </row>
    <row r="174" spans="16:34" ht="15" hidden="1" customHeight="1" x14ac:dyDescent="0.25">
      <c r="P174" s="669"/>
      <c r="Q174" s="192" t="str">
        <f>'Module 2'!$Y288</f>
        <v/>
      </c>
      <c r="R174" s="189" t="s">
        <v>25</v>
      </c>
      <c r="S174" s="190" t="str">
        <f>'Module 2'!$AD288</f>
        <v/>
      </c>
      <c r="T174" s="191" t="str">
        <f>'Module 2'!$AH288</f>
        <v/>
      </c>
      <c r="U174" s="191" t="str">
        <f>'Module 2'!$AI288</f>
        <v/>
      </c>
    </row>
    <row r="175" spans="16:34" ht="15" hidden="1" customHeight="1" x14ac:dyDescent="0.25">
      <c r="P175" s="669"/>
      <c r="Q175" s="192" t="str">
        <f>'Module 2'!$Y289</f>
        <v/>
      </c>
      <c r="R175" s="189" t="s">
        <v>25</v>
      </c>
      <c r="S175" s="190" t="str">
        <f>'Module 2'!$AD289</f>
        <v/>
      </c>
      <c r="T175" s="191" t="str">
        <f>'Module 2'!$AH289</f>
        <v/>
      </c>
      <c r="U175" s="191" t="str">
        <f>'Module 2'!$AI289</f>
        <v/>
      </c>
    </row>
    <row r="176" spans="16:34" ht="15" hidden="1" customHeight="1" x14ac:dyDescent="0.25">
      <c r="P176" s="669"/>
      <c r="Q176" s="192" t="str">
        <f>'Module 2'!$Y290</f>
        <v/>
      </c>
      <c r="R176" s="189" t="s">
        <v>25</v>
      </c>
      <c r="S176" s="190" t="str">
        <f>'Module 2'!$AD290</f>
        <v/>
      </c>
      <c r="T176" s="191" t="str">
        <f>'Module 2'!$AH290</f>
        <v/>
      </c>
      <c r="U176" s="191" t="str">
        <f>'Module 2'!$AI290</f>
        <v/>
      </c>
    </row>
    <row r="177" spans="16:21" ht="15" hidden="1" customHeight="1" x14ac:dyDescent="0.25">
      <c r="P177" s="669"/>
      <c r="Q177" s="192" t="str">
        <f>'Module 2'!$Y291</f>
        <v/>
      </c>
      <c r="R177" s="189" t="s">
        <v>25</v>
      </c>
      <c r="S177" s="190" t="str">
        <f>'Module 2'!$AD291</f>
        <v/>
      </c>
      <c r="T177" s="191" t="str">
        <f>'Module 2'!$AH291</f>
        <v/>
      </c>
      <c r="U177" s="191" t="str">
        <f>'Module 2'!$AI291</f>
        <v/>
      </c>
    </row>
    <row r="178" spans="16:21" ht="15" hidden="1" customHeight="1" x14ac:dyDescent="0.25">
      <c r="P178" s="669"/>
      <c r="Q178" s="192" t="str">
        <f>'Module 2'!$Y292</f>
        <v/>
      </c>
      <c r="R178" s="189" t="s">
        <v>25</v>
      </c>
      <c r="S178" s="190" t="str">
        <f>'Module 2'!$AD292</f>
        <v/>
      </c>
      <c r="T178" s="191" t="str">
        <f>'Module 2'!$AH292</f>
        <v/>
      </c>
      <c r="U178" s="191" t="str">
        <f>'Module 2'!$AI292</f>
        <v/>
      </c>
    </row>
    <row r="179" spans="16:21" ht="15" hidden="1" customHeight="1" x14ac:dyDescent="0.25">
      <c r="P179" s="669"/>
      <c r="Q179" s="192" t="str">
        <f>'Module 2'!$Y293</f>
        <v/>
      </c>
      <c r="R179" s="189" t="s">
        <v>25</v>
      </c>
      <c r="S179" s="190" t="str">
        <f>'Module 2'!$AD293</f>
        <v/>
      </c>
      <c r="T179" s="191" t="str">
        <f>'Module 2'!$AH293</f>
        <v/>
      </c>
      <c r="U179" s="191" t="str">
        <f>'Module 2'!$AI293</f>
        <v/>
      </c>
    </row>
    <row r="180" spans="16:21" ht="15" hidden="1" customHeight="1" x14ac:dyDescent="0.25">
      <c r="P180" s="669"/>
      <c r="Q180" s="192" t="str">
        <f>'Module 2'!$Y294</f>
        <v/>
      </c>
      <c r="R180" s="189" t="s">
        <v>25</v>
      </c>
      <c r="S180" s="190" t="str">
        <f>'Module 2'!$AD294</f>
        <v/>
      </c>
      <c r="T180" s="191" t="str">
        <f>'Module 2'!$AH294</f>
        <v/>
      </c>
      <c r="U180" s="191" t="str">
        <f>'Module 2'!$AI294</f>
        <v/>
      </c>
    </row>
    <row r="181" spans="16:21" ht="15" hidden="1" customHeight="1" x14ac:dyDescent="0.25">
      <c r="P181" s="669"/>
      <c r="Q181" s="192" t="str">
        <f>'Module 2'!$Y295</f>
        <v/>
      </c>
      <c r="R181" s="189" t="s">
        <v>25</v>
      </c>
      <c r="S181" s="190" t="str">
        <f>'Module 2'!$AD295</f>
        <v/>
      </c>
      <c r="T181" s="191" t="str">
        <f>'Module 2'!$AH295</f>
        <v/>
      </c>
      <c r="U181" s="191" t="str">
        <f>'Module 2'!$AI295</f>
        <v/>
      </c>
    </row>
    <row r="182" spans="16:21" ht="15" hidden="1" customHeight="1" x14ac:dyDescent="0.25">
      <c r="P182" s="669"/>
      <c r="Q182" s="192" t="str">
        <f>'Module 2'!$Y296</f>
        <v/>
      </c>
      <c r="R182" s="189" t="s">
        <v>25</v>
      </c>
      <c r="S182" s="190" t="str">
        <f>'Module 2'!$AD296</f>
        <v/>
      </c>
      <c r="T182" s="191" t="str">
        <f>'Module 2'!$AH296</f>
        <v/>
      </c>
      <c r="U182" s="191" t="str">
        <f>'Module 2'!$AI296</f>
        <v/>
      </c>
    </row>
    <row r="183" spans="16:21" ht="15" hidden="1" customHeight="1" x14ac:dyDescent="0.25">
      <c r="P183" s="669"/>
      <c r="Q183" s="192" t="str">
        <f>'Module 2'!$Y297</f>
        <v/>
      </c>
      <c r="R183" s="189" t="s">
        <v>25</v>
      </c>
      <c r="S183" s="190" t="str">
        <f>'Module 2'!$AD297</f>
        <v/>
      </c>
      <c r="T183" s="191" t="str">
        <f>'Module 2'!$AH297</f>
        <v/>
      </c>
      <c r="U183" s="191" t="str">
        <f>'Module 2'!$AI297</f>
        <v/>
      </c>
    </row>
    <row r="184" spans="16:21" ht="15" hidden="1" customHeight="1" x14ac:dyDescent="0.25">
      <c r="P184" s="669"/>
      <c r="Q184" s="192" t="str">
        <f>'Module 2'!$Y298</f>
        <v/>
      </c>
      <c r="R184" s="189" t="s">
        <v>25</v>
      </c>
      <c r="S184" s="190" t="str">
        <f>'Module 2'!$AD298</f>
        <v/>
      </c>
      <c r="T184" s="191" t="str">
        <f>'Module 2'!$AH298</f>
        <v/>
      </c>
      <c r="U184" s="191" t="str">
        <f>'Module 2'!$AI298</f>
        <v/>
      </c>
    </row>
    <row r="185" spans="16:21" ht="15" hidden="1" customHeight="1" x14ac:dyDescent="0.25">
      <c r="P185" s="669"/>
      <c r="Q185" s="192" t="str">
        <f>'Module 2'!$Y299</f>
        <v/>
      </c>
      <c r="R185" s="189" t="s">
        <v>25</v>
      </c>
      <c r="S185" s="190" t="str">
        <f>'Module 2'!$AD299</f>
        <v/>
      </c>
      <c r="T185" s="191" t="str">
        <f>'Module 2'!$AH299</f>
        <v/>
      </c>
      <c r="U185" s="191" t="str">
        <f>'Module 2'!$AI299</f>
        <v/>
      </c>
    </row>
    <row r="186" spans="16:21" ht="15" hidden="1" customHeight="1" x14ac:dyDescent="0.25">
      <c r="P186" s="669"/>
      <c r="Q186" s="192" t="str">
        <f>'Module 2'!$Y300</f>
        <v/>
      </c>
      <c r="R186" s="189" t="s">
        <v>25</v>
      </c>
      <c r="S186" s="190" t="str">
        <f>'Module 2'!$AD300</f>
        <v/>
      </c>
      <c r="T186" s="191" t="str">
        <f>'Module 2'!$AH300</f>
        <v/>
      </c>
      <c r="U186" s="191" t="str">
        <f>'Module 2'!$AI300</f>
        <v/>
      </c>
    </row>
    <row r="187" spans="16:21" ht="15" hidden="1" customHeight="1" x14ac:dyDescent="0.25">
      <c r="P187" s="670"/>
      <c r="Q187" s="192" t="str">
        <f>'Module 2'!$Y301</f>
        <v/>
      </c>
      <c r="R187" s="189" t="s">
        <v>25</v>
      </c>
      <c r="S187" s="190" t="str">
        <f>'Module 2'!$AD301</f>
        <v/>
      </c>
      <c r="T187" s="191" t="str">
        <f>'Module 2'!$AH301</f>
        <v/>
      </c>
      <c r="U187" s="191" t="str">
        <f>'Module 2'!$AI301</f>
        <v/>
      </c>
    </row>
    <row r="188" spans="16:21" ht="15" hidden="1" customHeight="1" x14ac:dyDescent="0.25"/>
    <row r="189" spans="16:21" ht="15" hidden="1" customHeight="1" x14ac:dyDescent="0.25"/>
    <row r="190" spans="16:21" ht="15" hidden="1" customHeight="1" x14ac:dyDescent="0.25"/>
    <row r="191" spans="16:21" ht="15" hidden="1" customHeight="1" x14ac:dyDescent="0.25"/>
    <row r="192" spans="16:21" ht="75" hidden="1" customHeight="1" x14ac:dyDescent="0.25"/>
    <row r="193" spans="16:26" ht="15" hidden="1" customHeight="1" x14ac:dyDescent="0.25"/>
    <row r="194" spans="16:26" ht="15" hidden="1" customHeight="1" x14ac:dyDescent="0.25">
      <c r="P194" s="94" t="str">
        <f>IF(Z196=FALSE,Z194,"")</f>
        <v/>
      </c>
      <c r="Z194" s="54" t="str">
        <f>$Z$80</f>
        <v>Des Questions d'orientation avec « Ne sais pas », comme réponse choisie :</v>
      </c>
    </row>
    <row r="195" spans="16:26" ht="0.95" hidden="1" customHeight="1" x14ac:dyDescent="0.25"/>
    <row r="196" spans="16:26" ht="30" hidden="1" customHeight="1" x14ac:dyDescent="0.25">
      <c r="P196" s="895" t="str">
        <f>'Module 2'!AL256</f>
        <v/>
      </c>
      <c r="Q196" s="895"/>
      <c r="R196" s="895"/>
      <c r="S196" s="895"/>
      <c r="T196" s="895"/>
      <c r="U196" s="895"/>
      <c r="Z196" s="54" t="b">
        <f>IF(P196="", TRUE, FALSE)</f>
        <v>1</v>
      </c>
    </row>
    <row r="197" spans="16:26" ht="30" hidden="1" customHeight="1" x14ac:dyDescent="0.25">
      <c r="P197" s="895" t="str">
        <f>'Module 2'!AL257</f>
        <v/>
      </c>
      <c r="Q197" s="895"/>
      <c r="R197" s="895"/>
      <c r="S197" s="895"/>
      <c r="T197" s="895"/>
      <c r="U197" s="895"/>
    </row>
    <row r="198" spans="16:26" ht="30" hidden="1" customHeight="1" x14ac:dyDescent="0.25">
      <c r="P198" s="895" t="str">
        <f>'Module 2'!AL258</f>
        <v/>
      </c>
      <c r="Q198" s="895"/>
      <c r="R198" s="895"/>
      <c r="S198" s="895"/>
      <c r="T198" s="895"/>
      <c r="U198" s="895"/>
    </row>
    <row r="199" spans="16:26" ht="30" hidden="1" customHeight="1" x14ac:dyDescent="0.25">
      <c r="P199" s="895" t="str">
        <f>'Module 2'!AL259</f>
        <v/>
      </c>
      <c r="Q199" s="895"/>
      <c r="R199" s="895"/>
      <c r="S199" s="895"/>
      <c r="T199" s="895"/>
      <c r="U199" s="895"/>
    </row>
    <row r="200" spans="16:26" ht="30" hidden="1" customHeight="1" x14ac:dyDescent="0.25">
      <c r="P200" s="895" t="str">
        <f>'Module 2'!AL260</f>
        <v/>
      </c>
      <c r="Q200" s="895"/>
      <c r="R200" s="895"/>
      <c r="S200" s="895"/>
      <c r="T200" s="895"/>
      <c r="U200" s="895"/>
    </row>
    <row r="201" spans="16:26" ht="30" hidden="1" customHeight="1" x14ac:dyDescent="0.25">
      <c r="P201" s="895" t="str">
        <f>'Module 2'!AL261</f>
        <v/>
      </c>
      <c r="Q201" s="895"/>
      <c r="R201" s="895"/>
      <c r="S201" s="895"/>
      <c r="T201" s="895"/>
      <c r="U201" s="895"/>
    </row>
    <row r="202" spans="16:26" ht="30" hidden="1" customHeight="1" x14ac:dyDescent="0.25">
      <c r="P202" s="895" t="str">
        <f>'Module 2'!AL262</f>
        <v/>
      </c>
      <c r="Q202" s="895"/>
      <c r="R202" s="895"/>
      <c r="S202" s="895"/>
      <c r="T202" s="895"/>
      <c r="U202" s="895"/>
    </row>
    <row r="203" spans="16:26" ht="30" hidden="1" customHeight="1" x14ac:dyDescent="0.25">
      <c r="P203" s="895" t="str">
        <f>'Module 2'!AL263</f>
        <v/>
      </c>
      <c r="Q203" s="895"/>
      <c r="R203" s="895"/>
      <c r="S203" s="895"/>
      <c r="T203" s="895"/>
      <c r="U203" s="895"/>
    </row>
    <row r="204" spans="16:26" ht="30" hidden="1" customHeight="1" x14ac:dyDescent="0.25">
      <c r="P204" s="895" t="str">
        <f>'Module 2'!AL264</f>
        <v/>
      </c>
      <c r="Q204" s="895"/>
      <c r="R204" s="895"/>
      <c r="S204" s="895"/>
      <c r="T204" s="895"/>
      <c r="U204" s="895"/>
    </row>
    <row r="205" spans="16:26" ht="30" hidden="1" customHeight="1" x14ac:dyDescent="0.25">
      <c r="P205" s="895" t="str">
        <f>'Module 2'!AL265</f>
        <v/>
      </c>
      <c r="Q205" s="895"/>
      <c r="R205" s="895"/>
      <c r="S205" s="895"/>
      <c r="T205" s="895"/>
      <c r="U205" s="895"/>
    </row>
    <row r="206" spans="16:26" ht="30" hidden="1" customHeight="1" x14ac:dyDescent="0.25">
      <c r="P206" s="895" t="str">
        <f>'Module 2'!AL266</f>
        <v/>
      </c>
      <c r="Q206" s="895"/>
      <c r="R206" s="895"/>
      <c r="S206" s="895"/>
      <c r="T206" s="895"/>
      <c r="U206" s="895"/>
    </row>
    <row r="207" spans="16:26" ht="15" hidden="1" customHeight="1" x14ac:dyDescent="0.25">
      <c r="P207" s="895"/>
      <c r="Q207" s="895"/>
      <c r="R207" s="895"/>
      <c r="S207" s="895"/>
      <c r="T207" s="895"/>
      <c r="U207" s="895"/>
    </row>
    <row r="208" spans="16:26" ht="15" hidden="1" customHeight="1" x14ac:dyDescent="0.25">
      <c r="P208" s="895"/>
      <c r="Q208" s="895"/>
      <c r="R208" s="895"/>
      <c r="S208" s="895"/>
      <c r="T208" s="895"/>
      <c r="U208" s="895"/>
    </row>
    <row r="209" spans="16:34" ht="15" hidden="1" customHeight="1" x14ac:dyDescent="0.25">
      <c r="P209" s="895"/>
      <c r="Q209" s="895"/>
      <c r="R209" s="895"/>
      <c r="S209" s="895"/>
      <c r="T209" s="895"/>
      <c r="U209" s="895"/>
    </row>
    <row r="210" spans="16:34" ht="15" hidden="1" customHeight="1" x14ac:dyDescent="0.25">
      <c r="P210" s="895"/>
      <c r="Q210" s="895"/>
      <c r="R210" s="895"/>
      <c r="S210" s="895"/>
      <c r="T210" s="895"/>
      <c r="U210" s="895"/>
    </row>
    <row r="211" spans="16:34" ht="15" hidden="1" customHeight="1" x14ac:dyDescent="0.25">
      <c r="P211" s="895"/>
      <c r="Q211" s="895"/>
      <c r="R211" s="895"/>
      <c r="S211" s="895"/>
      <c r="T211" s="895"/>
      <c r="U211" s="895"/>
    </row>
    <row r="212" spans="16:34" ht="15" hidden="1" customHeight="1" x14ac:dyDescent="0.25">
      <c r="P212" s="895"/>
      <c r="Q212" s="895"/>
      <c r="R212" s="895"/>
      <c r="S212" s="895"/>
      <c r="T212" s="895"/>
      <c r="U212" s="895"/>
    </row>
    <row r="213" spans="16:34" ht="15" hidden="1" customHeight="1" x14ac:dyDescent="0.25">
      <c r="P213" s="895"/>
      <c r="Q213" s="895"/>
      <c r="R213" s="895"/>
      <c r="S213" s="895"/>
      <c r="T213" s="895"/>
      <c r="U213" s="895"/>
    </row>
    <row r="214" spans="16:34" ht="75" hidden="1" customHeight="1" x14ac:dyDescent="0.35">
      <c r="P214" s="789" t="str">
        <f>'Module 2'!$W$322</f>
        <v>Garantie (d) - Participation intégrale et effective des parties prenantes concernées, en particulier des peuples autochtones et des communautés locales, aux activités [REDD+].</v>
      </c>
      <c r="Q214" s="789"/>
      <c r="R214" s="789"/>
      <c r="S214" s="789"/>
      <c r="T214" s="789"/>
      <c r="U214" s="789"/>
    </row>
    <row r="215" spans="16:34" ht="15" hidden="1" customHeight="1" x14ac:dyDescent="0.25">
      <c r="AA215" s="186"/>
      <c r="AB215" s="186"/>
      <c r="AC215" s="186"/>
      <c r="AD215" s="187"/>
      <c r="AE215" s="187"/>
      <c r="AF215" s="187"/>
      <c r="AG215" s="187"/>
      <c r="AH215" s="187"/>
    </row>
    <row r="216" spans="16:34" ht="15" hidden="1" customHeight="1" x14ac:dyDescent="0.25">
      <c r="AA216" s="186"/>
      <c r="AB216" s="186"/>
      <c r="AC216" s="186"/>
      <c r="AD216" s="187"/>
      <c r="AE216" s="187"/>
      <c r="AF216" s="187"/>
      <c r="AG216" s="187"/>
      <c r="AH216" s="187"/>
    </row>
    <row r="217" spans="16:34" ht="15.75" hidden="1" customHeight="1" x14ac:dyDescent="0.25">
      <c r="P217" s="94" t="str">
        <f>'Module 2'!$W$81</f>
        <v>Tableau 2 :</v>
      </c>
      <c r="Q217" s="94" t="str">
        <f>CONCATENATE('Module 2'!$X$81," ",'Module 2'!$AA$17)</f>
        <v>Bénéfices et risques associés à la Garantie (d) - Participation totale et efficace des parties prenantes.</v>
      </c>
      <c r="R217" s="92"/>
      <c r="S217" s="91"/>
    </row>
    <row r="218" spans="16:34" ht="15" hidden="1" customHeight="1" x14ac:dyDescent="0.25"/>
    <row r="219" spans="16:34" ht="38.25" hidden="1" x14ac:dyDescent="0.25">
      <c r="Q219" s="193" t="str">
        <f>'Module 2'!$X$84</f>
        <v>Actions REDD+ du Module 1 (toutes les actions ne présentent pas forcément des bénéfices pertinents pour la garantie considérée)</v>
      </c>
      <c r="R219" s="888" t="str">
        <f>'Module 2'!$AC$84</f>
        <v>Bénéfices</v>
      </c>
      <c r="S219" s="888"/>
      <c r="T219" s="33" t="str">
        <f>'Module 2'!$AH$85</f>
        <v>Probabilité</v>
      </c>
      <c r="U219" s="33" t="str">
        <f>'Module 2'!$AI$85</f>
        <v>Impact</v>
      </c>
    </row>
    <row r="220" spans="16:34" ht="15" hidden="1" customHeight="1" x14ac:dyDescent="0.25">
      <c r="P220" s="669" t="str">
        <f>'Module 2'!$W$84</f>
        <v>Bénéfices pertinents pour la garantie considérée</v>
      </c>
      <c r="Q220" s="192" t="str">
        <f>'Module 2'!$Y366</f>
        <v/>
      </c>
      <c r="R220" s="189" t="s">
        <v>25</v>
      </c>
      <c r="S220" s="190" t="str">
        <f>'Module 2'!$AD366</f>
        <v/>
      </c>
      <c r="T220" s="191" t="str">
        <f>'Module 2'!$AH366</f>
        <v/>
      </c>
      <c r="U220" s="191" t="str">
        <f>'Module 2'!$AI366</f>
        <v/>
      </c>
      <c r="X220" s="577"/>
    </row>
    <row r="221" spans="16:34" ht="15" hidden="1" customHeight="1" x14ac:dyDescent="0.25">
      <c r="P221" s="669"/>
      <c r="Q221" s="192" t="str">
        <f>'Module 2'!$Y367</f>
        <v/>
      </c>
      <c r="R221" s="189" t="s">
        <v>25</v>
      </c>
      <c r="S221" s="190" t="str">
        <f>'Module 2'!$AD367</f>
        <v/>
      </c>
      <c r="T221" s="191" t="str">
        <f>'Module 2'!$AH367</f>
        <v/>
      </c>
      <c r="U221" s="191" t="str">
        <f>'Module 2'!$AI367</f>
        <v/>
      </c>
      <c r="Y221" s="577" t="s">
        <v>29</v>
      </c>
    </row>
    <row r="222" spans="16:34" ht="15" hidden="1" customHeight="1" x14ac:dyDescent="0.25">
      <c r="P222" s="669"/>
      <c r="Q222" s="192" t="str">
        <f>'Module 2'!$Y368</f>
        <v/>
      </c>
      <c r="R222" s="189" t="s">
        <v>25</v>
      </c>
      <c r="S222" s="190" t="str">
        <f>'Module 2'!$AD368</f>
        <v/>
      </c>
      <c r="T222" s="191" t="str">
        <f>'Module 2'!$AH368</f>
        <v/>
      </c>
      <c r="U222" s="191" t="str">
        <f>'Module 2'!$AI368</f>
        <v/>
      </c>
      <c r="Y222" s="577"/>
    </row>
    <row r="223" spans="16:34" ht="15" hidden="1" customHeight="1" x14ac:dyDescent="0.25">
      <c r="P223" s="669"/>
      <c r="Q223" s="192" t="str">
        <f>'Module 2'!$Y369</f>
        <v/>
      </c>
      <c r="R223" s="189" t="s">
        <v>25</v>
      </c>
      <c r="S223" s="190" t="str">
        <f>'Module 2'!$AD369</f>
        <v/>
      </c>
      <c r="T223" s="191" t="str">
        <f>'Module 2'!$AH369</f>
        <v/>
      </c>
      <c r="U223" s="191" t="str">
        <f>'Module 2'!$AI369</f>
        <v/>
      </c>
      <c r="Y223" s="577"/>
    </row>
    <row r="224" spans="16:34" ht="15" hidden="1" customHeight="1" x14ac:dyDescent="0.25">
      <c r="P224" s="669"/>
      <c r="Q224" s="192" t="str">
        <f>'Module 2'!$Y370</f>
        <v/>
      </c>
      <c r="R224" s="189" t="s">
        <v>25</v>
      </c>
      <c r="S224" s="190" t="str">
        <f>'Module 2'!$AD370</f>
        <v/>
      </c>
      <c r="T224" s="191" t="str">
        <f>'Module 2'!$AH370</f>
        <v/>
      </c>
      <c r="U224" s="191" t="str">
        <f>'Module 2'!$AI370</f>
        <v/>
      </c>
      <c r="Y224" s="577"/>
    </row>
    <row r="225" spans="16:25" ht="15" hidden="1" customHeight="1" x14ac:dyDescent="0.25">
      <c r="P225" s="669"/>
      <c r="Q225" s="192" t="str">
        <f>'Module 2'!$Y371</f>
        <v/>
      </c>
      <c r="R225" s="189" t="s">
        <v>25</v>
      </c>
      <c r="S225" s="190" t="str">
        <f>'Module 2'!$AD371</f>
        <v/>
      </c>
      <c r="T225" s="191" t="str">
        <f>'Module 2'!$AH371</f>
        <v/>
      </c>
      <c r="U225" s="191" t="str">
        <f>'Module 2'!$AI371</f>
        <v/>
      </c>
      <c r="Y225" s="577"/>
    </row>
    <row r="226" spans="16:25" ht="15" hidden="1" customHeight="1" x14ac:dyDescent="0.25">
      <c r="P226" s="669"/>
      <c r="Q226" s="192" t="str">
        <f>'Module 2'!$Y372</f>
        <v/>
      </c>
      <c r="R226" s="189" t="s">
        <v>25</v>
      </c>
      <c r="S226" s="190" t="str">
        <f>'Module 2'!$AD372</f>
        <v/>
      </c>
      <c r="T226" s="191" t="str">
        <f>'Module 2'!$AH372</f>
        <v/>
      </c>
      <c r="U226" s="191" t="str">
        <f>'Module 2'!$AI372</f>
        <v/>
      </c>
      <c r="Y226" s="577"/>
    </row>
    <row r="227" spans="16:25" ht="15" hidden="1" customHeight="1" x14ac:dyDescent="0.25">
      <c r="P227" s="669"/>
      <c r="Q227" s="192" t="str">
        <f>'Module 2'!$Y373</f>
        <v/>
      </c>
      <c r="R227" s="189" t="s">
        <v>25</v>
      </c>
      <c r="S227" s="190" t="str">
        <f>'Module 2'!$AD373</f>
        <v/>
      </c>
      <c r="T227" s="191" t="str">
        <f>'Module 2'!$AH373</f>
        <v/>
      </c>
      <c r="U227" s="191" t="str">
        <f>'Module 2'!$AI373</f>
        <v/>
      </c>
      <c r="Y227" s="577" t="s">
        <v>30</v>
      </c>
    </row>
    <row r="228" spans="16:25" ht="15" hidden="1" customHeight="1" x14ac:dyDescent="0.25">
      <c r="P228" s="669"/>
      <c r="Q228" s="192" t="str">
        <f>'Module 2'!$Y374</f>
        <v/>
      </c>
      <c r="R228" s="189" t="s">
        <v>25</v>
      </c>
      <c r="S228" s="190" t="str">
        <f>'Module 2'!$AD374</f>
        <v/>
      </c>
      <c r="T228" s="191" t="str">
        <f>'Module 2'!$AH374</f>
        <v/>
      </c>
      <c r="U228" s="191" t="str">
        <f>'Module 2'!$AI374</f>
        <v/>
      </c>
      <c r="Y228" s="577" t="s">
        <v>31</v>
      </c>
    </row>
    <row r="229" spans="16:25" ht="15" hidden="1" customHeight="1" x14ac:dyDescent="0.25">
      <c r="P229" s="669"/>
      <c r="Q229" s="192" t="str">
        <f>'Module 2'!$Y375</f>
        <v/>
      </c>
      <c r="R229" s="189" t="s">
        <v>25</v>
      </c>
      <c r="S229" s="190" t="str">
        <f>'Module 2'!$AD375</f>
        <v/>
      </c>
      <c r="T229" s="191" t="str">
        <f>'Module 2'!$AH375</f>
        <v/>
      </c>
      <c r="U229" s="191" t="str">
        <f>'Module 2'!$AI375</f>
        <v/>
      </c>
      <c r="Y229" s="577" t="s">
        <v>58</v>
      </c>
    </row>
    <row r="230" spans="16:25" ht="15" hidden="1" customHeight="1" x14ac:dyDescent="0.25">
      <c r="P230" s="670"/>
      <c r="Q230" s="192" t="str">
        <f>'Module 2'!$Y376</f>
        <v/>
      </c>
      <c r="R230" s="189" t="s">
        <v>25</v>
      </c>
      <c r="S230" s="190" t="str">
        <f>'Module 2'!$AD376</f>
        <v/>
      </c>
      <c r="T230" s="191" t="str">
        <f>'Module 2'!$AH376</f>
        <v/>
      </c>
      <c r="U230" s="191" t="str">
        <f>'Module 2'!$AI376</f>
        <v/>
      </c>
    </row>
    <row r="231" spans="16:25" ht="38.25" hidden="1" x14ac:dyDescent="0.25">
      <c r="P231" s="668" t="str">
        <f>'Module 2'!$W$95</f>
        <v>Risques pertinents pour la garantie considérée</v>
      </c>
      <c r="Q231" s="194" t="str">
        <f>'Module 2'!$X$95</f>
        <v>Actions REDD+ du Module 1 (toutes les actions ne présentent pas forcément des risques pertinents pour la garantie considérée)</v>
      </c>
      <c r="R231" s="888" t="str">
        <f>'Module 2'!$AC$95</f>
        <v>Risques</v>
      </c>
      <c r="S231" s="888"/>
      <c r="T231" s="33" t="str">
        <f>'Module 2'!$AH$96</f>
        <v>Probabilité</v>
      </c>
      <c r="U231" s="33" t="str">
        <f>'Module 2'!$AI$96</f>
        <v>Impact</v>
      </c>
    </row>
    <row r="232" spans="16:25" ht="15" hidden="1" customHeight="1" x14ac:dyDescent="0.25">
      <c r="P232" s="669"/>
      <c r="Q232" s="192" t="str">
        <f>'Module 2'!$Y379</f>
        <v/>
      </c>
      <c r="R232" s="189" t="s">
        <v>25</v>
      </c>
      <c r="S232" s="190" t="str">
        <f>'Module 2'!$AD379</f>
        <v/>
      </c>
      <c r="T232" s="191" t="str">
        <f>'Module 2'!$AH379</f>
        <v/>
      </c>
      <c r="U232" s="191" t="str">
        <f>'Module 2'!$AI379</f>
        <v/>
      </c>
    </row>
    <row r="233" spans="16:25" ht="15" hidden="1" customHeight="1" x14ac:dyDescent="0.25">
      <c r="P233" s="669"/>
      <c r="Q233" s="192" t="str">
        <f>'Module 2'!$Y380</f>
        <v/>
      </c>
      <c r="R233" s="189" t="s">
        <v>25</v>
      </c>
      <c r="S233" s="190" t="str">
        <f>'Module 2'!$AD380</f>
        <v/>
      </c>
      <c r="T233" s="191" t="str">
        <f>'Module 2'!$AH380</f>
        <v/>
      </c>
      <c r="U233" s="191" t="str">
        <f>'Module 2'!$AI380</f>
        <v/>
      </c>
    </row>
    <row r="234" spans="16:25" ht="15" hidden="1" customHeight="1" x14ac:dyDescent="0.25">
      <c r="P234" s="669"/>
      <c r="Q234" s="192" t="str">
        <f>'Module 2'!$Y381</f>
        <v/>
      </c>
      <c r="R234" s="189" t="s">
        <v>25</v>
      </c>
      <c r="S234" s="190" t="str">
        <f>'Module 2'!$AD381</f>
        <v/>
      </c>
      <c r="T234" s="191" t="str">
        <f>'Module 2'!$AH381</f>
        <v/>
      </c>
      <c r="U234" s="191" t="str">
        <f>'Module 2'!$AI381</f>
        <v/>
      </c>
    </row>
    <row r="235" spans="16:25" ht="15" hidden="1" customHeight="1" x14ac:dyDescent="0.25">
      <c r="P235" s="669"/>
      <c r="Q235" s="192" t="str">
        <f>'Module 2'!$Y382</f>
        <v/>
      </c>
      <c r="R235" s="189" t="s">
        <v>25</v>
      </c>
      <c r="S235" s="190" t="str">
        <f>'Module 2'!$AD382</f>
        <v/>
      </c>
      <c r="T235" s="191" t="str">
        <f>'Module 2'!$AH382</f>
        <v/>
      </c>
      <c r="U235" s="191" t="str">
        <f>'Module 2'!$AI382</f>
        <v/>
      </c>
    </row>
    <row r="236" spans="16:25" ht="15" hidden="1" customHeight="1" x14ac:dyDescent="0.25">
      <c r="P236" s="669"/>
      <c r="Q236" s="192" t="str">
        <f>'Module 2'!$Y383</f>
        <v/>
      </c>
      <c r="R236" s="189" t="s">
        <v>25</v>
      </c>
      <c r="S236" s="190" t="str">
        <f>'Module 2'!$AD383</f>
        <v/>
      </c>
      <c r="T236" s="191" t="str">
        <f>'Module 2'!$AH383</f>
        <v/>
      </c>
      <c r="U236" s="191" t="str">
        <f>'Module 2'!$AI383</f>
        <v/>
      </c>
    </row>
    <row r="237" spans="16:25" ht="15" hidden="1" customHeight="1" x14ac:dyDescent="0.25">
      <c r="P237" s="669"/>
      <c r="Q237" s="192" t="str">
        <f>'Module 2'!$Y384</f>
        <v/>
      </c>
      <c r="R237" s="189" t="s">
        <v>25</v>
      </c>
      <c r="S237" s="190" t="str">
        <f>'Module 2'!$AD384</f>
        <v/>
      </c>
      <c r="T237" s="191" t="str">
        <f>'Module 2'!$AH384</f>
        <v/>
      </c>
      <c r="U237" s="191" t="str">
        <f>'Module 2'!$AI384</f>
        <v/>
      </c>
    </row>
    <row r="238" spans="16:25" ht="15" hidden="1" customHeight="1" x14ac:dyDescent="0.25">
      <c r="P238" s="669"/>
      <c r="Q238" s="192" t="str">
        <f>'Module 2'!$Y385</f>
        <v/>
      </c>
      <c r="R238" s="189" t="s">
        <v>25</v>
      </c>
      <c r="S238" s="190" t="str">
        <f>'Module 2'!$AD385</f>
        <v/>
      </c>
      <c r="T238" s="191" t="str">
        <f>'Module 2'!$AH385</f>
        <v/>
      </c>
      <c r="U238" s="191" t="str">
        <f>'Module 2'!$AI385</f>
        <v/>
      </c>
    </row>
    <row r="239" spans="16:25" ht="15" hidden="1" customHeight="1" x14ac:dyDescent="0.25">
      <c r="P239" s="669"/>
      <c r="Q239" s="192" t="str">
        <f>'Module 2'!$Y386</f>
        <v/>
      </c>
      <c r="R239" s="189" t="s">
        <v>25</v>
      </c>
      <c r="S239" s="190" t="str">
        <f>'Module 2'!$AD386</f>
        <v/>
      </c>
      <c r="T239" s="191" t="str">
        <f>'Module 2'!$AH386</f>
        <v/>
      </c>
      <c r="U239" s="191" t="str">
        <f>'Module 2'!$AI386</f>
        <v/>
      </c>
    </row>
    <row r="240" spans="16:25" ht="15" hidden="1" customHeight="1" x14ac:dyDescent="0.25">
      <c r="P240" s="669"/>
      <c r="Q240" s="192" t="str">
        <f>'Module 2'!$Y387</f>
        <v/>
      </c>
      <c r="R240" s="189" t="s">
        <v>25</v>
      </c>
      <c r="S240" s="190" t="str">
        <f>'Module 2'!$AD387</f>
        <v/>
      </c>
      <c r="T240" s="191" t="str">
        <f>'Module 2'!$AH387</f>
        <v/>
      </c>
      <c r="U240" s="191" t="str">
        <f>'Module 2'!$AI387</f>
        <v/>
      </c>
    </row>
    <row r="241" spans="16:26" ht="15" hidden="1" customHeight="1" x14ac:dyDescent="0.25">
      <c r="P241" s="669"/>
      <c r="Q241" s="192" t="str">
        <f>'Module 2'!$Y388</f>
        <v/>
      </c>
      <c r="R241" s="189" t="s">
        <v>25</v>
      </c>
      <c r="S241" s="190" t="str">
        <f>'Module 2'!$AD388</f>
        <v/>
      </c>
      <c r="T241" s="191" t="str">
        <f>'Module 2'!$AH388</f>
        <v/>
      </c>
      <c r="U241" s="191" t="str">
        <f>'Module 2'!$AI388</f>
        <v/>
      </c>
    </row>
    <row r="242" spans="16:26" ht="15" hidden="1" customHeight="1" x14ac:dyDescent="0.25">
      <c r="P242" s="669"/>
      <c r="Q242" s="192" t="str">
        <f>'Module 2'!$Y389</f>
        <v/>
      </c>
      <c r="R242" s="189" t="s">
        <v>25</v>
      </c>
      <c r="S242" s="190" t="str">
        <f>'Module 2'!$AD389</f>
        <v/>
      </c>
      <c r="T242" s="191" t="str">
        <f>'Module 2'!$AH389</f>
        <v/>
      </c>
      <c r="U242" s="191" t="str">
        <f>'Module 2'!$AI389</f>
        <v/>
      </c>
    </row>
    <row r="243" spans="16:26" ht="15" hidden="1" customHeight="1" x14ac:dyDescent="0.25">
      <c r="P243" s="669"/>
      <c r="Q243" s="192" t="str">
        <f>'Module 2'!$Y390</f>
        <v/>
      </c>
      <c r="R243" s="189" t="s">
        <v>25</v>
      </c>
      <c r="S243" s="190" t="str">
        <f>'Module 2'!$AD390</f>
        <v/>
      </c>
      <c r="T243" s="191" t="str">
        <f>'Module 2'!$AH390</f>
        <v/>
      </c>
      <c r="U243" s="191" t="str">
        <f>'Module 2'!$AI390</f>
        <v/>
      </c>
    </row>
    <row r="244" spans="16:26" ht="15" hidden="1" customHeight="1" x14ac:dyDescent="0.25">
      <c r="P244" s="670"/>
      <c r="Q244" s="192" t="str">
        <f>'Module 2'!$Y391</f>
        <v/>
      </c>
      <c r="R244" s="189" t="s">
        <v>25</v>
      </c>
      <c r="S244" s="190" t="str">
        <f>'Module 2'!$AD391</f>
        <v/>
      </c>
      <c r="T244" s="191" t="str">
        <f>'Module 2'!$AH391</f>
        <v/>
      </c>
      <c r="U244" s="191" t="str">
        <f>'Module 2'!$AI391</f>
        <v/>
      </c>
    </row>
    <row r="245" spans="16:26" ht="15" hidden="1" customHeight="1" x14ac:dyDescent="0.25"/>
    <row r="246" spans="16:26" ht="15" hidden="1" customHeight="1" x14ac:dyDescent="0.25"/>
    <row r="247" spans="16:26" ht="15" hidden="1" customHeight="1" x14ac:dyDescent="0.25"/>
    <row r="248" spans="16:26" ht="15" hidden="1" customHeight="1" x14ac:dyDescent="0.25"/>
    <row r="249" spans="16:26" ht="75" hidden="1" customHeight="1" x14ac:dyDescent="0.25"/>
    <row r="250" spans="16:26" ht="15" hidden="1" customHeight="1" x14ac:dyDescent="0.25"/>
    <row r="251" spans="16:26" ht="15.75" hidden="1" customHeight="1" x14ac:dyDescent="0.25">
      <c r="P251" s="94" t="str">
        <f>IF(Z253=FALSE,Z251,"")</f>
        <v/>
      </c>
      <c r="Z251" s="54" t="str">
        <f>$Z$80</f>
        <v>Des Questions d'orientation avec « Ne sais pas », comme réponse choisie :</v>
      </c>
    </row>
    <row r="252" spans="16:26" ht="0.95" hidden="1" customHeight="1" x14ac:dyDescent="0.25"/>
    <row r="253" spans="16:26" ht="30" hidden="1" customHeight="1" x14ac:dyDescent="0.25">
      <c r="P253" s="895" t="str">
        <f>'Module 2'!AL345</f>
        <v/>
      </c>
      <c r="Q253" s="895"/>
      <c r="R253" s="895"/>
      <c r="S253" s="895"/>
      <c r="T253" s="895"/>
      <c r="U253" s="895"/>
      <c r="Z253" s="54" t="b">
        <f>IF(P253="", TRUE, FALSE)</f>
        <v>1</v>
      </c>
    </row>
    <row r="254" spans="16:26" ht="30" hidden="1" customHeight="1" x14ac:dyDescent="0.25">
      <c r="P254" s="895" t="str">
        <f>'Module 2'!AL346</f>
        <v/>
      </c>
      <c r="Q254" s="895"/>
      <c r="R254" s="895"/>
      <c r="S254" s="895"/>
      <c r="T254" s="895"/>
      <c r="U254" s="895"/>
    </row>
    <row r="255" spans="16:26" ht="30" hidden="1" customHeight="1" x14ac:dyDescent="0.25">
      <c r="P255" s="895" t="str">
        <f>'Module 2'!AL347</f>
        <v/>
      </c>
      <c r="Q255" s="895"/>
      <c r="R255" s="895"/>
      <c r="S255" s="895"/>
      <c r="T255" s="895"/>
      <c r="U255" s="895"/>
    </row>
    <row r="256" spans="16:26" ht="30" hidden="1" customHeight="1" x14ac:dyDescent="0.25">
      <c r="P256" s="895" t="str">
        <f>'Module 2'!AL348</f>
        <v/>
      </c>
      <c r="Q256" s="895"/>
      <c r="R256" s="895"/>
      <c r="S256" s="895"/>
      <c r="T256" s="895"/>
      <c r="U256" s="895"/>
    </row>
    <row r="257" spans="16:34" ht="30" hidden="1" customHeight="1" x14ac:dyDescent="0.25">
      <c r="P257" s="895" t="str">
        <f>'Module 2'!AL349</f>
        <v/>
      </c>
      <c r="Q257" s="895"/>
      <c r="R257" s="895"/>
      <c r="S257" s="895"/>
      <c r="T257" s="895"/>
      <c r="U257" s="895"/>
    </row>
    <row r="258" spans="16:34" ht="30" hidden="1" customHeight="1" x14ac:dyDescent="0.25">
      <c r="P258" s="895" t="str">
        <f>'Module 2'!AL350</f>
        <v/>
      </c>
      <c r="Q258" s="895"/>
      <c r="R258" s="895"/>
      <c r="S258" s="895"/>
      <c r="T258" s="895"/>
      <c r="U258" s="895"/>
    </row>
    <row r="259" spans="16:34" ht="30" hidden="1" customHeight="1" x14ac:dyDescent="0.25">
      <c r="P259" s="895" t="str">
        <f>'Module 2'!AL351</f>
        <v/>
      </c>
      <c r="Q259" s="895"/>
      <c r="R259" s="895"/>
      <c r="S259" s="895"/>
      <c r="T259" s="895"/>
      <c r="U259" s="895"/>
    </row>
    <row r="260" spans="16:34" ht="30" hidden="1" customHeight="1" x14ac:dyDescent="0.25">
      <c r="P260" s="895" t="str">
        <f>'Module 2'!AL352</f>
        <v/>
      </c>
      <c r="Q260" s="895"/>
      <c r="R260" s="895"/>
      <c r="S260" s="895"/>
      <c r="T260" s="895"/>
      <c r="U260" s="895"/>
    </row>
    <row r="261" spans="16:34" ht="15" hidden="1" customHeight="1" x14ac:dyDescent="0.25">
      <c r="P261" s="278"/>
      <c r="Q261" s="278"/>
      <c r="R261" s="278"/>
      <c r="S261" s="278"/>
      <c r="T261" s="278"/>
      <c r="U261" s="278"/>
    </row>
    <row r="262" spans="16:34" ht="15" hidden="1" customHeight="1" x14ac:dyDescent="0.25">
      <c r="P262" s="278"/>
      <c r="Q262" s="278"/>
      <c r="R262" s="278"/>
      <c r="S262" s="278"/>
      <c r="T262" s="278"/>
      <c r="U262" s="278"/>
    </row>
    <row r="263" spans="16:34" ht="15" hidden="1" customHeight="1" x14ac:dyDescent="0.25">
      <c r="P263" s="278"/>
      <c r="Q263" s="278"/>
      <c r="R263" s="278"/>
      <c r="S263" s="278"/>
      <c r="T263" s="278"/>
      <c r="U263" s="278"/>
    </row>
    <row r="264" spans="16:34" ht="15" hidden="1" customHeight="1" x14ac:dyDescent="0.25">
      <c r="P264" s="278"/>
      <c r="Q264" s="278"/>
      <c r="R264" s="278"/>
      <c r="S264" s="278"/>
      <c r="T264" s="278"/>
      <c r="U264" s="278"/>
    </row>
    <row r="265" spans="16:34" ht="15" hidden="1" customHeight="1" x14ac:dyDescent="0.25">
      <c r="P265" s="278"/>
      <c r="Q265" s="278"/>
      <c r="R265" s="278"/>
      <c r="S265" s="278"/>
      <c r="T265" s="278"/>
      <c r="U265" s="278"/>
    </row>
    <row r="266" spans="16:34" ht="15" hidden="1" customHeight="1" x14ac:dyDescent="0.25"/>
    <row r="267" spans="16:34" ht="15" hidden="1" customHeight="1" x14ac:dyDescent="0.25"/>
    <row r="268" spans="16:34" ht="137.25" hidden="1" customHeight="1" x14ac:dyDescent="0.35">
      <c r="P268" s="789" t="str">
        <f>'Module 2'!$W$411</f>
        <v>Garantie (e) - Mesures qui soient compatibles avec la préservation des forêts naturelles et de la diversité biologique, en veillant à ce que les activités [REDD+] ne se prêtent pas à une conversion des forêts naturelles mais incitent plutôt à protéger et à conserver ces forêts et les services rendus par leurs écosystèmes, ainsi qu’à renforcer d’autres avantages sociaux et environnementaux.</v>
      </c>
      <c r="Q268" s="789"/>
      <c r="R268" s="789"/>
      <c r="S268" s="789"/>
      <c r="T268" s="789"/>
      <c r="U268" s="789"/>
    </row>
    <row r="269" spans="16:34" ht="15" hidden="1" customHeight="1" x14ac:dyDescent="0.25">
      <c r="AA269" s="186"/>
      <c r="AB269" s="186"/>
      <c r="AC269" s="186"/>
      <c r="AD269" s="187"/>
      <c r="AE269" s="187"/>
      <c r="AF269" s="187"/>
      <c r="AG269" s="187"/>
      <c r="AH269" s="187"/>
    </row>
    <row r="270" spans="16:34" ht="15" hidden="1" customHeight="1" x14ac:dyDescent="0.25">
      <c r="AA270" s="186"/>
      <c r="AB270" s="186"/>
      <c r="AC270" s="186"/>
      <c r="AD270" s="187"/>
      <c r="AE270" s="187"/>
      <c r="AF270" s="187"/>
      <c r="AG270" s="187"/>
      <c r="AH270" s="187"/>
    </row>
    <row r="271" spans="16:34" ht="15.75" hidden="1" customHeight="1" x14ac:dyDescent="0.25">
      <c r="P271" s="94" t="str">
        <f>'Module 2'!$W$81</f>
        <v>Tableau 2 :</v>
      </c>
      <c r="Q271" s="94" t="str">
        <f>CONCATENATE('Module 2'!$X$81," ",'Module 2'!$AA$18)</f>
        <v>Bénéfices et risques associés à la Garantie (e) - Forêt naturelle, diversité biologique et amélioration des bénéfices.</v>
      </c>
      <c r="R271" s="92"/>
      <c r="S271" s="91"/>
    </row>
    <row r="272" spans="16:34" ht="15" hidden="1" customHeight="1" x14ac:dyDescent="0.25"/>
    <row r="273" spans="16:25" ht="38.25" hidden="1" x14ac:dyDescent="0.25">
      <c r="Q273" s="193" t="str">
        <f>'Module 2'!$X$84</f>
        <v>Actions REDD+ du Module 1 (toutes les actions ne présentent pas forcément des bénéfices pertinents pour la garantie considérée)</v>
      </c>
      <c r="R273" s="888" t="str">
        <f>'Module 2'!$AC$84</f>
        <v>Bénéfices</v>
      </c>
      <c r="S273" s="888"/>
      <c r="T273" s="33" t="str">
        <f>'Module 2'!$AH$85</f>
        <v>Probabilité</v>
      </c>
      <c r="U273" s="33" t="str">
        <f>'Module 2'!$AI$85</f>
        <v>Impact</v>
      </c>
    </row>
    <row r="274" spans="16:25" ht="15" hidden="1" customHeight="1" x14ac:dyDescent="0.25">
      <c r="P274" s="669" t="str">
        <f>'Module 2'!$W$84</f>
        <v>Bénéfices pertinents pour la garantie considérée</v>
      </c>
      <c r="Q274" s="192" t="str">
        <f>'Module 2'!$Y474</f>
        <v/>
      </c>
      <c r="R274" s="189" t="s">
        <v>25</v>
      </c>
      <c r="S274" s="190" t="str">
        <f>'Module 2'!$AD474</f>
        <v/>
      </c>
      <c r="T274" s="191" t="str">
        <f>'Module 2'!$AH474</f>
        <v/>
      </c>
      <c r="U274" s="191" t="str">
        <f>'Module 2'!$AI474</f>
        <v/>
      </c>
      <c r="X274" s="577"/>
    </row>
    <row r="275" spans="16:25" ht="15" hidden="1" customHeight="1" x14ac:dyDescent="0.25">
      <c r="P275" s="669"/>
      <c r="Q275" s="192" t="str">
        <f>'Module 2'!$Y475</f>
        <v/>
      </c>
      <c r="R275" s="189" t="s">
        <v>25</v>
      </c>
      <c r="S275" s="190" t="str">
        <f>'Module 2'!$AD475</f>
        <v/>
      </c>
      <c r="T275" s="191" t="str">
        <f>'Module 2'!$AH475</f>
        <v/>
      </c>
      <c r="U275" s="191" t="str">
        <f>'Module 2'!$AI475</f>
        <v/>
      </c>
      <c r="X275" s="577"/>
    </row>
    <row r="276" spans="16:25" ht="15" hidden="1" customHeight="1" x14ac:dyDescent="0.25">
      <c r="P276" s="669"/>
      <c r="Q276" s="192" t="str">
        <f>'Module 2'!$Y476</f>
        <v/>
      </c>
      <c r="R276" s="189" t="s">
        <v>25</v>
      </c>
      <c r="S276" s="190" t="str">
        <f>'Module 2'!$AD476</f>
        <v/>
      </c>
      <c r="T276" s="191" t="str">
        <f>'Module 2'!$AH476</f>
        <v/>
      </c>
      <c r="U276" s="191" t="str">
        <f>'Module 2'!$AI476</f>
        <v/>
      </c>
      <c r="X276" s="577"/>
    </row>
    <row r="277" spans="16:25" ht="15" hidden="1" customHeight="1" x14ac:dyDescent="0.25">
      <c r="P277" s="669"/>
      <c r="Q277" s="192" t="str">
        <f>'Module 2'!$Y477</f>
        <v/>
      </c>
      <c r="R277" s="189" t="s">
        <v>25</v>
      </c>
      <c r="S277" s="190" t="str">
        <f>'Module 2'!$AD477</f>
        <v/>
      </c>
      <c r="T277" s="191" t="str">
        <f>'Module 2'!$AH477</f>
        <v/>
      </c>
      <c r="U277" s="191" t="str">
        <f>'Module 2'!$AI477</f>
        <v/>
      </c>
      <c r="X277" s="577"/>
    </row>
    <row r="278" spans="16:25" ht="15" hidden="1" customHeight="1" x14ac:dyDescent="0.25">
      <c r="P278" s="669"/>
      <c r="Q278" s="192" t="str">
        <f>'Module 2'!$Y478</f>
        <v/>
      </c>
      <c r="R278" s="189" t="s">
        <v>25</v>
      </c>
      <c r="S278" s="190" t="str">
        <f>'Module 2'!$AD478</f>
        <v/>
      </c>
      <c r="T278" s="191" t="str">
        <f>'Module 2'!$AH478</f>
        <v/>
      </c>
      <c r="U278" s="191" t="str">
        <f>'Module 2'!$AI478</f>
        <v/>
      </c>
      <c r="X278" s="577"/>
    </row>
    <row r="279" spans="16:25" ht="15" hidden="1" customHeight="1" x14ac:dyDescent="0.25">
      <c r="P279" s="669"/>
      <c r="Q279" s="192" t="str">
        <f>'Module 2'!$Y479</f>
        <v/>
      </c>
      <c r="R279" s="189" t="s">
        <v>25</v>
      </c>
      <c r="S279" s="190" t="str">
        <f>'Module 2'!$AD479</f>
        <v/>
      </c>
      <c r="T279" s="191" t="str">
        <f>'Module 2'!$AH479</f>
        <v/>
      </c>
      <c r="U279" s="191" t="str">
        <f>'Module 2'!$AI479</f>
        <v/>
      </c>
      <c r="X279" s="577"/>
    </row>
    <row r="280" spans="16:25" ht="15" hidden="1" customHeight="1" x14ac:dyDescent="0.25">
      <c r="P280" s="669"/>
      <c r="Q280" s="192" t="str">
        <f>'Module 2'!$Y480</f>
        <v/>
      </c>
      <c r="R280" s="189" t="s">
        <v>25</v>
      </c>
      <c r="S280" s="190" t="str">
        <f>'Module 2'!$AD480</f>
        <v/>
      </c>
      <c r="T280" s="191" t="str">
        <f>'Module 2'!$AH480</f>
        <v/>
      </c>
      <c r="U280" s="191" t="str">
        <f>'Module 2'!$AI480</f>
        <v/>
      </c>
      <c r="Y280" s="577" t="s">
        <v>29</v>
      </c>
    </row>
    <row r="281" spans="16:25" ht="15" hidden="1" customHeight="1" x14ac:dyDescent="0.25">
      <c r="P281" s="669"/>
      <c r="Q281" s="192" t="str">
        <f>'Module 2'!$Y481</f>
        <v/>
      </c>
      <c r="R281" s="189" t="s">
        <v>25</v>
      </c>
      <c r="S281" s="190" t="str">
        <f>'Module 2'!$AD481</f>
        <v/>
      </c>
      <c r="T281" s="191" t="str">
        <f>'Module 2'!$AH481</f>
        <v/>
      </c>
      <c r="U281" s="191" t="str">
        <f>'Module 2'!$AI481</f>
        <v/>
      </c>
      <c r="Y281" s="577" t="s">
        <v>30</v>
      </c>
    </row>
    <row r="282" spans="16:25" ht="15" hidden="1" customHeight="1" x14ac:dyDescent="0.25">
      <c r="P282" s="669"/>
      <c r="Q282" s="192" t="str">
        <f>'Module 2'!$Y482</f>
        <v/>
      </c>
      <c r="R282" s="189" t="s">
        <v>25</v>
      </c>
      <c r="S282" s="190" t="str">
        <f>'Module 2'!$AD482</f>
        <v/>
      </c>
      <c r="T282" s="191" t="str">
        <f>'Module 2'!$AH482</f>
        <v/>
      </c>
      <c r="U282" s="191" t="str">
        <f>'Module 2'!$AI482</f>
        <v/>
      </c>
      <c r="Y282" s="577" t="s">
        <v>31</v>
      </c>
    </row>
    <row r="283" spans="16:25" ht="15" hidden="1" customHeight="1" x14ac:dyDescent="0.25">
      <c r="P283" s="669"/>
      <c r="Q283" s="192" t="str">
        <f>'Module 2'!$Y483</f>
        <v/>
      </c>
      <c r="R283" s="189" t="s">
        <v>25</v>
      </c>
      <c r="S283" s="190" t="str">
        <f>'Module 2'!$AD483</f>
        <v/>
      </c>
      <c r="T283" s="191" t="str">
        <f>'Module 2'!$AH483</f>
        <v/>
      </c>
      <c r="U283" s="191" t="str">
        <f>'Module 2'!$AI483</f>
        <v/>
      </c>
      <c r="Y283" s="577" t="s">
        <v>58</v>
      </c>
    </row>
    <row r="284" spans="16:25" ht="15" hidden="1" customHeight="1" x14ac:dyDescent="0.25">
      <c r="P284" s="669"/>
      <c r="Q284" s="192" t="str">
        <f>'Module 2'!$Y484</f>
        <v/>
      </c>
      <c r="R284" s="189" t="s">
        <v>25</v>
      </c>
      <c r="S284" s="190" t="str">
        <f>'Module 2'!$AD484</f>
        <v/>
      </c>
      <c r="T284" s="191" t="str">
        <f>'Module 2'!$AH484</f>
        <v/>
      </c>
      <c r="U284" s="191" t="str">
        <f>'Module 2'!$AI484</f>
        <v/>
      </c>
      <c r="Y284" s="577"/>
    </row>
    <row r="285" spans="16:25" ht="15" hidden="1" customHeight="1" x14ac:dyDescent="0.25">
      <c r="P285" s="669"/>
      <c r="Q285" s="192" t="str">
        <f>'Module 2'!$Y485</f>
        <v/>
      </c>
      <c r="R285" s="189" t="s">
        <v>25</v>
      </c>
      <c r="S285" s="190" t="str">
        <f>'Module 2'!$AD485</f>
        <v/>
      </c>
      <c r="T285" s="191" t="str">
        <f>'Module 2'!$AH485</f>
        <v/>
      </c>
      <c r="U285" s="191" t="str">
        <f>'Module 2'!$AI485</f>
        <v/>
      </c>
      <c r="Y285" s="577"/>
    </row>
    <row r="286" spans="16:25" ht="15" hidden="1" customHeight="1" x14ac:dyDescent="0.25">
      <c r="P286" s="669"/>
      <c r="Q286" s="192" t="str">
        <f>'Module 2'!$Y486</f>
        <v/>
      </c>
      <c r="R286" s="189" t="s">
        <v>25</v>
      </c>
      <c r="S286" s="190" t="str">
        <f>'Module 2'!$AD486</f>
        <v/>
      </c>
      <c r="T286" s="191" t="str">
        <f>'Module 2'!$AH486</f>
        <v/>
      </c>
      <c r="U286" s="191" t="str">
        <f>'Module 2'!$AI486</f>
        <v/>
      </c>
      <c r="Y286" s="577"/>
    </row>
    <row r="287" spans="16:25" ht="15" hidden="1" customHeight="1" x14ac:dyDescent="0.25">
      <c r="P287" s="669"/>
      <c r="Q287" s="192" t="str">
        <f>'Module 2'!$Y487</f>
        <v/>
      </c>
      <c r="R287" s="189" t="s">
        <v>25</v>
      </c>
      <c r="S287" s="190" t="str">
        <f>'Module 2'!$AD487</f>
        <v/>
      </c>
      <c r="T287" s="191" t="str">
        <f>'Module 2'!$AH487</f>
        <v/>
      </c>
      <c r="U287" s="191" t="str">
        <f>'Module 2'!$AI487</f>
        <v/>
      </c>
      <c r="Y287" s="577"/>
    </row>
    <row r="288" spans="16:25" ht="15" hidden="1" customHeight="1" x14ac:dyDescent="0.25">
      <c r="P288" s="670"/>
      <c r="Q288" s="192" t="str">
        <f>'Module 2'!$Y488</f>
        <v/>
      </c>
      <c r="R288" s="189" t="s">
        <v>25</v>
      </c>
      <c r="S288" s="190" t="str">
        <f>'Module 2'!$AD488</f>
        <v/>
      </c>
      <c r="T288" s="191" t="str">
        <f>'Module 2'!$AH488</f>
        <v/>
      </c>
      <c r="U288" s="191" t="str">
        <f>'Module 2'!$AI488</f>
        <v/>
      </c>
    </row>
    <row r="289" spans="16:21" ht="38.25" hidden="1" x14ac:dyDescent="0.25">
      <c r="P289" s="668" t="str">
        <f>'Module 2'!$W$95</f>
        <v>Risques pertinents pour la garantie considérée</v>
      </c>
      <c r="Q289" s="194" t="str">
        <f>'Module 2'!$X$95</f>
        <v>Actions REDD+ du Module 1 (toutes les actions ne présentent pas forcément des risques pertinents pour la garantie considérée)</v>
      </c>
      <c r="R289" s="888" t="str">
        <f>'Module 2'!$AC$95</f>
        <v>Risques</v>
      </c>
      <c r="S289" s="888"/>
      <c r="T289" s="33" t="str">
        <f>'Module 2'!$AH$96</f>
        <v>Probabilité</v>
      </c>
      <c r="U289" s="33" t="str">
        <f>'Module 2'!$AI$96</f>
        <v>Impact</v>
      </c>
    </row>
    <row r="290" spans="16:21" ht="15" hidden="1" customHeight="1" x14ac:dyDescent="0.25">
      <c r="P290" s="669"/>
      <c r="Q290" s="192" t="str">
        <f>'Module 2'!$Y491</f>
        <v/>
      </c>
      <c r="R290" s="189" t="s">
        <v>25</v>
      </c>
      <c r="S290" s="190" t="str">
        <f>'Module 2'!$AD491</f>
        <v/>
      </c>
      <c r="T290" s="191" t="str">
        <f>'Module 2'!$AH491</f>
        <v/>
      </c>
      <c r="U290" s="191" t="str">
        <f>'Module 2'!$AI491</f>
        <v/>
      </c>
    </row>
    <row r="291" spans="16:21" ht="15" hidden="1" customHeight="1" x14ac:dyDescent="0.25">
      <c r="P291" s="669"/>
      <c r="Q291" s="192" t="str">
        <f>'Module 2'!$Y492</f>
        <v/>
      </c>
      <c r="R291" s="189" t="s">
        <v>25</v>
      </c>
      <c r="S291" s="190" t="str">
        <f>'Module 2'!$AD492</f>
        <v/>
      </c>
      <c r="T291" s="191" t="str">
        <f>'Module 2'!$AH492</f>
        <v/>
      </c>
      <c r="U291" s="191" t="str">
        <f>'Module 2'!$AI492</f>
        <v/>
      </c>
    </row>
    <row r="292" spans="16:21" ht="15" hidden="1" customHeight="1" x14ac:dyDescent="0.25">
      <c r="P292" s="669"/>
      <c r="Q292" s="192" t="str">
        <f>'Module 2'!$Y493</f>
        <v/>
      </c>
      <c r="R292" s="189" t="s">
        <v>25</v>
      </c>
      <c r="S292" s="190" t="str">
        <f>'Module 2'!$AD493</f>
        <v/>
      </c>
      <c r="T292" s="191" t="str">
        <f>'Module 2'!$AH493</f>
        <v/>
      </c>
      <c r="U292" s="191" t="str">
        <f>'Module 2'!$AI493</f>
        <v/>
      </c>
    </row>
    <row r="293" spans="16:21" ht="15" hidden="1" customHeight="1" x14ac:dyDescent="0.25">
      <c r="P293" s="669"/>
      <c r="Q293" s="192" t="str">
        <f>'Module 2'!$Y494</f>
        <v/>
      </c>
      <c r="R293" s="189" t="s">
        <v>25</v>
      </c>
      <c r="S293" s="190" t="str">
        <f>'Module 2'!$AD494</f>
        <v/>
      </c>
      <c r="T293" s="191" t="str">
        <f>'Module 2'!$AH494</f>
        <v/>
      </c>
      <c r="U293" s="191" t="str">
        <f>'Module 2'!$AI494</f>
        <v/>
      </c>
    </row>
    <row r="294" spans="16:21" ht="15" hidden="1" customHeight="1" x14ac:dyDescent="0.25">
      <c r="P294" s="669"/>
      <c r="Q294" s="192" t="str">
        <f>'Module 2'!$Y495</f>
        <v/>
      </c>
      <c r="R294" s="189" t="s">
        <v>25</v>
      </c>
      <c r="S294" s="190" t="str">
        <f>'Module 2'!$AD495</f>
        <v/>
      </c>
      <c r="T294" s="191" t="str">
        <f>'Module 2'!$AH495</f>
        <v/>
      </c>
      <c r="U294" s="191" t="str">
        <f>'Module 2'!$AI495</f>
        <v/>
      </c>
    </row>
    <row r="295" spans="16:21" ht="15" hidden="1" customHeight="1" x14ac:dyDescent="0.25">
      <c r="P295" s="669"/>
      <c r="Q295" s="192" t="str">
        <f>'Module 2'!$Y496</f>
        <v/>
      </c>
      <c r="R295" s="189" t="s">
        <v>25</v>
      </c>
      <c r="S295" s="190" t="str">
        <f>'Module 2'!$AD496</f>
        <v/>
      </c>
      <c r="T295" s="191" t="str">
        <f>'Module 2'!$AH496</f>
        <v/>
      </c>
      <c r="U295" s="191" t="str">
        <f>'Module 2'!$AI496</f>
        <v/>
      </c>
    </row>
    <row r="296" spans="16:21" ht="15" hidden="1" customHeight="1" x14ac:dyDescent="0.25">
      <c r="P296" s="669"/>
      <c r="Q296" s="192" t="str">
        <f>'Module 2'!$Y497</f>
        <v/>
      </c>
      <c r="R296" s="189" t="s">
        <v>25</v>
      </c>
      <c r="S296" s="190" t="str">
        <f>'Module 2'!$AD497</f>
        <v/>
      </c>
      <c r="T296" s="191" t="str">
        <f>'Module 2'!$AH497</f>
        <v/>
      </c>
      <c r="U296" s="191" t="str">
        <f>'Module 2'!$AI497</f>
        <v/>
      </c>
    </row>
    <row r="297" spans="16:21" ht="15" hidden="1" customHeight="1" x14ac:dyDescent="0.25">
      <c r="P297" s="669"/>
      <c r="Q297" s="192" t="str">
        <f>'Module 2'!$Y498</f>
        <v/>
      </c>
      <c r="R297" s="189" t="s">
        <v>25</v>
      </c>
      <c r="S297" s="190" t="str">
        <f>'Module 2'!$AD498</f>
        <v/>
      </c>
      <c r="T297" s="191" t="str">
        <f>'Module 2'!$AH498</f>
        <v/>
      </c>
      <c r="U297" s="191" t="str">
        <f>'Module 2'!$AI498</f>
        <v/>
      </c>
    </row>
    <row r="298" spans="16:21" ht="15" hidden="1" customHeight="1" x14ac:dyDescent="0.25">
      <c r="P298" s="669"/>
      <c r="Q298" s="192" t="str">
        <f>'Module 2'!$Y499</f>
        <v/>
      </c>
      <c r="R298" s="189" t="s">
        <v>25</v>
      </c>
      <c r="S298" s="190" t="str">
        <f>'Module 2'!$AD499</f>
        <v/>
      </c>
      <c r="T298" s="191" t="str">
        <f>'Module 2'!$AH499</f>
        <v/>
      </c>
      <c r="U298" s="191" t="str">
        <f>'Module 2'!$AI499</f>
        <v/>
      </c>
    </row>
    <row r="299" spans="16:21" ht="15" hidden="1" customHeight="1" x14ac:dyDescent="0.25">
      <c r="P299" s="669"/>
      <c r="Q299" s="192" t="str">
        <f>'Module 2'!$Y500</f>
        <v/>
      </c>
      <c r="R299" s="189" t="s">
        <v>25</v>
      </c>
      <c r="S299" s="190" t="str">
        <f>'Module 2'!$AD500</f>
        <v/>
      </c>
      <c r="T299" s="191" t="str">
        <f>'Module 2'!$AH500</f>
        <v/>
      </c>
      <c r="U299" s="191" t="str">
        <f>'Module 2'!$AI500</f>
        <v/>
      </c>
    </row>
    <row r="300" spans="16:21" ht="15" hidden="1" customHeight="1" x14ac:dyDescent="0.25">
      <c r="P300" s="669"/>
      <c r="Q300" s="192" t="str">
        <f>'Module 2'!$Y501</f>
        <v/>
      </c>
      <c r="R300" s="189" t="s">
        <v>25</v>
      </c>
      <c r="S300" s="190" t="str">
        <f>'Module 2'!$AD501</f>
        <v/>
      </c>
      <c r="T300" s="191" t="str">
        <f>'Module 2'!$AH501</f>
        <v/>
      </c>
      <c r="U300" s="191" t="str">
        <f>'Module 2'!$AI501</f>
        <v/>
      </c>
    </row>
    <row r="301" spans="16:21" ht="15" hidden="1" customHeight="1" x14ac:dyDescent="0.25">
      <c r="P301" s="669"/>
      <c r="Q301" s="192" t="str">
        <f>'Module 2'!$Y502</f>
        <v/>
      </c>
      <c r="R301" s="189" t="s">
        <v>25</v>
      </c>
      <c r="S301" s="190" t="str">
        <f>'Module 2'!$AD502</f>
        <v/>
      </c>
      <c r="T301" s="191" t="str">
        <f>'Module 2'!$AH502</f>
        <v/>
      </c>
      <c r="U301" s="191" t="str">
        <f>'Module 2'!$AI502</f>
        <v/>
      </c>
    </row>
    <row r="302" spans="16:21" ht="15" hidden="1" customHeight="1" x14ac:dyDescent="0.25">
      <c r="P302" s="669"/>
      <c r="Q302" s="192" t="str">
        <f>'Module 2'!$Y503</f>
        <v/>
      </c>
      <c r="R302" s="189" t="s">
        <v>25</v>
      </c>
      <c r="S302" s="190" t="str">
        <f>'Module 2'!$AD503</f>
        <v/>
      </c>
      <c r="T302" s="191" t="str">
        <f>'Module 2'!$AH503</f>
        <v/>
      </c>
      <c r="U302" s="191" t="str">
        <f>'Module 2'!$AI503</f>
        <v/>
      </c>
    </row>
    <row r="303" spans="16:21" ht="15" hidden="1" customHeight="1" x14ac:dyDescent="0.25">
      <c r="P303" s="669"/>
      <c r="Q303" s="192" t="str">
        <f>'Module 2'!$Y504</f>
        <v/>
      </c>
      <c r="R303" s="189" t="s">
        <v>25</v>
      </c>
      <c r="S303" s="190" t="str">
        <f>'Module 2'!$AD504</f>
        <v/>
      </c>
      <c r="T303" s="191" t="str">
        <f>'Module 2'!$AH504</f>
        <v/>
      </c>
      <c r="U303" s="191" t="str">
        <f>'Module 2'!$AI504</f>
        <v/>
      </c>
    </row>
    <row r="304" spans="16:21" ht="15" hidden="1" customHeight="1" x14ac:dyDescent="0.25">
      <c r="P304" s="670"/>
      <c r="Q304" s="192" t="str">
        <f>'Module 2'!$Y505</f>
        <v/>
      </c>
      <c r="R304" s="189" t="s">
        <v>25</v>
      </c>
      <c r="S304" s="190" t="str">
        <f>'Module 2'!$AD505</f>
        <v/>
      </c>
      <c r="T304" s="191" t="str">
        <f>'Module 2'!$AH505</f>
        <v/>
      </c>
      <c r="U304" s="191" t="str">
        <f>'Module 2'!$AI505</f>
        <v/>
      </c>
    </row>
    <row r="305" spans="16:26" ht="15" hidden="1" customHeight="1" x14ac:dyDescent="0.25"/>
    <row r="306" spans="16:26" ht="15" hidden="1" customHeight="1" x14ac:dyDescent="0.25"/>
    <row r="307" spans="16:26" ht="15" hidden="1" customHeight="1" x14ac:dyDescent="0.25"/>
    <row r="308" spans="16:26" ht="15" hidden="1" customHeight="1" x14ac:dyDescent="0.25"/>
    <row r="309" spans="16:26" ht="15" hidden="1" customHeight="1" x14ac:dyDescent="0.25"/>
    <row r="310" spans="16:26" ht="15" hidden="1" customHeight="1" x14ac:dyDescent="0.25">
      <c r="Z310" s="54" t="str">
        <f>$Z$80</f>
        <v>Des Questions d'orientation avec « Ne sais pas », comme réponse choisie :</v>
      </c>
    </row>
    <row r="311" spans="16:26" ht="15" hidden="1" customHeight="1" x14ac:dyDescent="0.25"/>
    <row r="312" spans="16:26" ht="22.5" hidden="1" customHeight="1" x14ac:dyDescent="0.25">
      <c r="P312" s="92" t="str">
        <f>IF(Z314=FALSE,Z310,"")</f>
        <v/>
      </c>
    </row>
    <row r="313" spans="16:26" ht="0.95" hidden="1" customHeight="1" x14ac:dyDescent="0.25">
      <c r="P313" s="895"/>
      <c r="Q313" s="895"/>
      <c r="R313" s="895"/>
      <c r="S313" s="895"/>
      <c r="T313" s="895"/>
      <c r="U313" s="895"/>
    </row>
    <row r="314" spans="16:26" ht="30" hidden="1" customHeight="1" x14ac:dyDescent="0.25">
      <c r="P314" s="895" t="str">
        <f>'Module 2'!AL435</f>
        <v/>
      </c>
      <c r="Q314" s="895"/>
      <c r="R314" s="895"/>
      <c r="S314" s="895"/>
      <c r="T314" s="895"/>
      <c r="U314" s="895"/>
      <c r="Z314" s="54" t="b">
        <f>IF(P314="", TRUE, FALSE)</f>
        <v>1</v>
      </c>
    </row>
    <row r="315" spans="16:26" ht="30" hidden="1" customHeight="1" x14ac:dyDescent="0.25">
      <c r="P315" s="895" t="str">
        <f>'Module 2'!AL436</f>
        <v/>
      </c>
      <c r="Q315" s="895"/>
      <c r="R315" s="895"/>
      <c r="S315" s="895"/>
      <c r="T315" s="895"/>
      <c r="U315" s="895"/>
    </row>
    <row r="316" spans="16:26" ht="30" hidden="1" customHeight="1" x14ac:dyDescent="0.25">
      <c r="P316" s="895" t="str">
        <f>'Module 2'!AL437</f>
        <v/>
      </c>
      <c r="Q316" s="895"/>
      <c r="R316" s="895"/>
      <c r="S316" s="895"/>
      <c r="T316" s="895"/>
      <c r="U316" s="895"/>
    </row>
    <row r="317" spans="16:26" ht="30" hidden="1" customHeight="1" x14ac:dyDescent="0.25">
      <c r="P317" s="895" t="str">
        <f>'Module 2'!AL438</f>
        <v/>
      </c>
      <c r="Q317" s="895"/>
      <c r="R317" s="895"/>
      <c r="S317" s="895"/>
      <c r="T317" s="895"/>
      <c r="U317" s="895"/>
    </row>
    <row r="318" spans="16:26" ht="30" hidden="1" customHeight="1" x14ac:dyDescent="0.25">
      <c r="P318" s="895" t="str">
        <f>'Module 2'!AL439</f>
        <v/>
      </c>
      <c r="Q318" s="895"/>
      <c r="R318" s="895"/>
      <c r="S318" s="895"/>
      <c r="T318" s="895"/>
      <c r="U318" s="895"/>
    </row>
    <row r="319" spans="16:26" ht="30" hidden="1" customHeight="1" x14ac:dyDescent="0.25">
      <c r="P319" s="895" t="str">
        <f>'Module 2'!AL440</f>
        <v/>
      </c>
      <c r="Q319" s="895"/>
      <c r="R319" s="895"/>
      <c r="S319" s="895"/>
      <c r="T319" s="895"/>
      <c r="U319" s="895"/>
    </row>
    <row r="320" spans="16:26" ht="30" hidden="1" customHeight="1" x14ac:dyDescent="0.25">
      <c r="P320" s="895" t="str">
        <f>'Module 2'!AL441</f>
        <v/>
      </c>
      <c r="Q320" s="895"/>
      <c r="R320" s="895"/>
      <c r="S320" s="895"/>
      <c r="T320" s="895"/>
      <c r="U320" s="895"/>
    </row>
    <row r="321" spans="16:21" ht="30" hidden="1" customHeight="1" x14ac:dyDescent="0.25">
      <c r="P321" s="895" t="str">
        <f>'Module 2'!AL442</f>
        <v/>
      </c>
      <c r="Q321" s="895"/>
      <c r="R321" s="895"/>
      <c r="S321" s="895"/>
      <c r="T321" s="895"/>
      <c r="U321" s="895"/>
    </row>
    <row r="322" spans="16:21" ht="30" hidden="1" customHeight="1" x14ac:dyDescent="0.25">
      <c r="P322" s="895" t="str">
        <f>'Module 2'!AL443</f>
        <v/>
      </c>
      <c r="Q322" s="895"/>
      <c r="R322" s="895"/>
      <c r="S322" s="895"/>
      <c r="T322" s="895"/>
      <c r="U322" s="895"/>
    </row>
    <row r="323" spans="16:21" ht="30" hidden="1" customHeight="1" x14ac:dyDescent="0.25">
      <c r="P323" s="895" t="str">
        <f>'Module 2'!AL444</f>
        <v/>
      </c>
      <c r="Q323" s="895"/>
      <c r="R323" s="895"/>
      <c r="S323" s="895"/>
      <c r="T323" s="895"/>
      <c r="U323" s="895"/>
    </row>
    <row r="324" spans="16:21" ht="30" hidden="1" customHeight="1" x14ac:dyDescent="0.25">
      <c r="P324" s="895" t="str">
        <f>'Module 2'!AL445</f>
        <v/>
      </c>
      <c r="Q324" s="895"/>
      <c r="R324" s="895"/>
      <c r="S324" s="895"/>
      <c r="T324" s="895"/>
      <c r="U324" s="895"/>
    </row>
    <row r="325" spans="16:21" ht="30" hidden="1" customHeight="1" x14ac:dyDescent="0.25">
      <c r="P325" s="895" t="str">
        <f>'Module 2'!AL446</f>
        <v/>
      </c>
      <c r="Q325" s="895"/>
      <c r="R325" s="895"/>
      <c r="S325" s="895"/>
      <c r="T325" s="895"/>
      <c r="U325" s="895"/>
    </row>
    <row r="326" spans="16:21" ht="30" hidden="1" customHeight="1" x14ac:dyDescent="0.25">
      <c r="P326" s="895" t="str">
        <f>'Module 2'!AL447</f>
        <v/>
      </c>
      <c r="Q326" s="895"/>
      <c r="R326" s="895"/>
      <c r="S326" s="895"/>
      <c r="T326" s="895"/>
      <c r="U326" s="895"/>
    </row>
    <row r="327" spans="16:21" ht="30" hidden="1" customHeight="1" x14ac:dyDescent="0.25">
      <c r="P327" s="895" t="str">
        <f>'Module 2'!AL448</f>
        <v/>
      </c>
      <c r="Q327" s="895"/>
      <c r="R327" s="895"/>
      <c r="S327" s="895"/>
      <c r="T327" s="895"/>
      <c r="U327" s="895"/>
    </row>
    <row r="328" spans="16:21" ht="30" hidden="1" customHeight="1" x14ac:dyDescent="0.25">
      <c r="P328" s="895" t="str">
        <f>'Module 2'!AL449</f>
        <v/>
      </c>
      <c r="Q328" s="895"/>
      <c r="R328" s="895"/>
      <c r="S328" s="895"/>
      <c r="T328" s="895"/>
      <c r="U328" s="895"/>
    </row>
    <row r="329" spans="16:21" ht="30" hidden="1" customHeight="1" x14ac:dyDescent="0.25">
      <c r="P329" s="895" t="str">
        <f>'Module 2'!AL450</f>
        <v/>
      </c>
      <c r="Q329" s="895"/>
      <c r="R329" s="895"/>
      <c r="S329" s="895"/>
      <c r="T329" s="895"/>
      <c r="U329" s="895"/>
    </row>
    <row r="330" spans="16:21" ht="30" hidden="1" customHeight="1" x14ac:dyDescent="0.25">
      <c r="P330" s="895" t="str">
        <f>'Module 2'!AL451</f>
        <v/>
      </c>
      <c r="Q330" s="895"/>
      <c r="R330" s="895"/>
      <c r="S330" s="895"/>
      <c r="T330" s="895"/>
      <c r="U330" s="895"/>
    </row>
    <row r="331" spans="16:21" ht="30" hidden="1" customHeight="1" x14ac:dyDescent="0.25">
      <c r="P331" s="895" t="str">
        <f>'Module 2'!AL452</f>
        <v/>
      </c>
      <c r="Q331" s="895"/>
      <c r="R331" s="895"/>
      <c r="S331" s="895"/>
      <c r="T331" s="895"/>
      <c r="U331" s="895"/>
    </row>
    <row r="332" spans="16:21" ht="30" hidden="1" customHeight="1" x14ac:dyDescent="0.25">
      <c r="P332" s="895" t="str">
        <f>'Module 2'!AL453</f>
        <v/>
      </c>
      <c r="Q332" s="895"/>
      <c r="R332" s="895"/>
      <c r="S332" s="895"/>
      <c r="T332" s="895"/>
      <c r="U332" s="895"/>
    </row>
    <row r="333" spans="16:21" ht="30" hidden="1" customHeight="1" x14ac:dyDescent="0.25">
      <c r="P333" s="895" t="str">
        <f>'Module 2'!AL454</f>
        <v/>
      </c>
      <c r="Q333" s="895"/>
      <c r="R333" s="895"/>
      <c r="S333" s="895"/>
      <c r="T333" s="895"/>
      <c r="U333" s="895"/>
    </row>
    <row r="334" spans="16:21" ht="30" hidden="1" customHeight="1" x14ac:dyDescent="0.25">
      <c r="P334" s="895" t="str">
        <f>'Module 2'!AL456</f>
        <v/>
      </c>
      <c r="Q334" s="895"/>
      <c r="R334" s="895"/>
      <c r="S334" s="895"/>
      <c r="T334" s="895"/>
      <c r="U334" s="895"/>
    </row>
    <row r="335" spans="16:21" ht="30" hidden="1" customHeight="1" x14ac:dyDescent="0.25">
      <c r="P335" s="895" t="str">
        <f>'Module 2'!AL457</f>
        <v/>
      </c>
      <c r="Q335" s="895"/>
      <c r="R335" s="895"/>
      <c r="S335" s="895"/>
      <c r="T335" s="895"/>
      <c r="U335" s="895"/>
    </row>
    <row r="336" spans="16:21" ht="30" hidden="1" customHeight="1" x14ac:dyDescent="0.25">
      <c r="P336" s="895" t="str">
        <f>'Module 2'!AL458</f>
        <v/>
      </c>
      <c r="Q336" s="895"/>
      <c r="R336" s="895"/>
      <c r="S336" s="895"/>
      <c r="T336" s="895"/>
      <c r="U336" s="895"/>
    </row>
    <row r="337" spans="16:34" ht="15" hidden="1" customHeight="1" x14ac:dyDescent="0.25">
      <c r="P337" s="895"/>
      <c r="Q337" s="895"/>
      <c r="R337" s="895"/>
      <c r="S337" s="895"/>
      <c r="T337" s="895"/>
      <c r="U337" s="895"/>
    </row>
    <row r="338" spans="16:34" ht="15" hidden="1" customHeight="1" x14ac:dyDescent="0.25">
      <c r="P338" s="895"/>
      <c r="Q338" s="895"/>
      <c r="R338" s="895"/>
      <c r="S338" s="895"/>
      <c r="T338" s="895"/>
      <c r="U338" s="895"/>
    </row>
    <row r="339" spans="16:34" ht="15" hidden="1" customHeight="1" x14ac:dyDescent="0.25">
      <c r="P339" s="895"/>
      <c r="Q339" s="895"/>
      <c r="R339" s="895"/>
      <c r="S339" s="895"/>
      <c r="T339" s="895"/>
      <c r="U339" s="895"/>
    </row>
    <row r="340" spans="16:34" ht="15" hidden="1" customHeight="1" x14ac:dyDescent="0.25">
      <c r="P340" s="895"/>
      <c r="Q340" s="895"/>
      <c r="R340" s="895"/>
      <c r="S340" s="895"/>
      <c r="T340" s="895"/>
      <c r="U340" s="895"/>
    </row>
    <row r="341" spans="16:34" ht="15" hidden="1" customHeight="1" x14ac:dyDescent="0.25">
      <c r="P341" s="895"/>
      <c r="Q341" s="895"/>
      <c r="R341" s="895"/>
      <c r="S341" s="895"/>
      <c r="T341" s="895"/>
      <c r="U341" s="895"/>
    </row>
    <row r="342" spans="16:34" ht="15" hidden="1" customHeight="1" x14ac:dyDescent="0.25">
      <c r="P342" s="895"/>
      <c r="Q342" s="895"/>
      <c r="R342" s="895"/>
      <c r="S342" s="895"/>
      <c r="T342" s="895"/>
      <c r="U342" s="895"/>
    </row>
    <row r="343" spans="16:34" ht="15" hidden="1" customHeight="1" x14ac:dyDescent="0.25">
      <c r="P343" s="895"/>
      <c r="Q343" s="895"/>
      <c r="R343" s="895"/>
      <c r="S343" s="895"/>
      <c r="T343" s="895"/>
      <c r="U343" s="895"/>
    </row>
    <row r="344" spans="16:34" ht="25.5" hidden="1" customHeight="1" x14ac:dyDescent="0.35">
      <c r="P344" s="789" t="str">
        <f>'Module 2'!$W$525</f>
        <v>Garantie (f) - Mesures visant à prendre en compte les risques d’inversion.</v>
      </c>
      <c r="Q344" s="789"/>
      <c r="R344" s="789"/>
      <c r="S344" s="789"/>
      <c r="T344" s="789"/>
      <c r="U344" s="789"/>
    </row>
    <row r="345" spans="16:34" ht="15" hidden="1" customHeight="1" x14ac:dyDescent="0.25">
      <c r="AA345" s="186"/>
      <c r="AB345" s="186"/>
      <c r="AC345" s="186"/>
      <c r="AD345" s="187"/>
      <c r="AE345" s="187"/>
      <c r="AF345" s="187"/>
      <c r="AG345" s="187"/>
      <c r="AH345" s="187"/>
    </row>
    <row r="346" spans="16:34" ht="15" hidden="1" customHeight="1" x14ac:dyDescent="0.25">
      <c r="AA346" s="186"/>
      <c r="AB346" s="186"/>
      <c r="AC346" s="186"/>
      <c r="AD346" s="187"/>
      <c r="AE346" s="187"/>
      <c r="AF346" s="187"/>
      <c r="AG346" s="187"/>
      <c r="AH346" s="187"/>
    </row>
    <row r="347" spans="16:34" ht="15.75" hidden="1" customHeight="1" x14ac:dyDescent="0.25">
      <c r="P347" s="94" t="str">
        <f>'Module 2'!$W$81</f>
        <v>Tableau 2 :</v>
      </c>
      <c r="Q347" s="94" t="str">
        <f>CONCATENATE("Risks relating to"," ",'Module 2'!$AA$19)</f>
        <v>Risks relating to Garantie (f) - Gestion des risques d'inversion.</v>
      </c>
      <c r="R347" s="92"/>
      <c r="S347" s="91"/>
    </row>
    <row r="348" spans="16:34" ht="15" hidden="1" customHeight="1" x14ac:dyDescent="0.25"/>
    <row r="349" spans="16:34" ht="38.25" hidden="1" x14ac:dyDescent="0.25">
      <c r="P349" s="668" t="str">
        <f>'Module 2'!$W$95</f>
        <v>Risques pertinents pour la garantie considérée</v>
      </c>
      <c r="Q349" s="194" t="str">
        <f>'Module 2'!$X$95</f>
        <v>Actions REDD+ du Module 1 (toutes les actions ne présentent pas forcément des risques pertinents pour la garantie considérée)</v>
      </c>
      <c r="R349" s="888" t="str">
        <f>'Module 2'!$AC$95</f>
        <v>Risques</v>
      </c>
      <c r="S349" s="888"/>
      <c r="T349" s="33" t="str">
        <f>'Module 2'!$AH$96</f>
        <v>Probabilité</v>
      </c>
      <c r="U349" s="33" t="str">
        <f>'Module 2'!$AI$96</f>
        <v>Impact</v>
      </c>
    </row>
    <row r="350" spans="16:34" ht="15" hidden="1" customHeight="1" x14ac:dyDescent="0.25">
      <c r="P350" s="669"/>
      <c r="Q350" s="192" t="str">
        <f>'Module 2'!$Y573</f>
        <v/>
      </c>
      <c r="R350" s="189" t="s">
        <v>25</v>
      </c>
      <c r="S350" s="190" t="str">
        <f>'Module 2'!$AD573</f>
        <v/>
      </c>
      <c r="T350" s="191" t="str">
        <f>'Module 2'!$AH573</f>
        <v/>
      </c>
      <c r="U350" s="191" t="str">
        <f>'Module 2'!$AI573</f>
        <v/>
      </c>
    </row>
    <row r="351" spans="16:34" ht="15" hidden="1" customHeight="1" x14ac:dyDescent="0.25">
      <c r="P351" s="669"/>
      <c r="Q351" s="192" t="str">
        <f>'Module 2'!$Y574</f>
        <v/>
      </c>
      <c r="R351" s="189" t="s">
        <v>25</v>
      </c>
      <c r="S351" s="190" t="str">
        <f>'Module 2'!$AD574</f>
        <v/>
      </c>
      <c r="T351" s="191" t="str">
        <f>'Module 2'!$AH574</f>
        <v/>
      </c>
      <c r="U351" s="191" t="str">
        <f>'Module 2'!$AI574</f>
        <v/>
      </c>
    </row>
    <row r="352" spans="16:34" ht="15" hidden="1" customHeight="1" x14ac:dyDescent="0.25">
      <c r="P352" s="669"/>
      <c r="Q352" s="192" t="str">
        <f>'Module 2'!$Y575</f>
        <v/>
      </c>
      <c r="R352" s="189" t="s">
        <v>25</v>
      </c>
      <c r="S352" s="190" t="str">
        <f>'Module 2'!$AD575</f>
        <v/>
      </c>
      <c r="T352" s="191" t="str">
        <f>'Module 2'!$AH575</f>
        <v/>
      </c>
      <c r="U352" s="191" t="str">
        <f>'Module 2'!$AI575</f>
        <v/>
      </c>
    </row>
    <row r="353" spans="1:38" ht="15" hidden="1" customHeight="1" x14ac:dyDescent="0.25">
      <c r="P353" s="669"/>
      <c r="Q353" s="192" t="str">
        <f>'Module 2'!$Y576</f>
        <v/>
      </c>
      <c r="R353" s="189" t="s">
        <v>25</v>
      </c>
      <c r="S353" s="190" t="str">
        <f>'Module 2'!$AD576</f>
        <v/>
      </c>
      <c r="T353" s="191" t="str">
        <f>'Module 2'!$AH576</f>
        <v/>
      </c>
      <c r="U353" s="191" t="str">
        <f>'Module 2'!$AI576</f>
        <v/>
      </c>
    </row>
    <row r="354" spans="1:38" ht="15" hidden="1" customHeight="1" x14ac:dyDescent="0.25">
      <c r="P354" s="669"/>
      <c r="Q354" s="192" t="str">
        <f>'Module 2'!$Y577</f>
        <v/>
      </c>
      <c r="R354" s="189" t="s">
        <v>25</v>
      </c>
      <c r="S354" s="190" t="str">
        <f>'Module 2'!$AD577</f>
        <v/>
      </c>
      <c r="T354" s="191" t="str">
        <f>'Module 2'!$AH577</f>
        <v/>
      </c>
      <c r="U354" s="191" t="str">
        <f>'Module 2'!$AI577</f>
        <v/>
      </c>
    </row>
    <row r="355" spans="1:38" ht="15" hidden="1" customHeight="1" x14ac:dyDescent="0.25">
      <c r="P355" s="669"/>
      <c r="Q355" s="192" t="str">
        <f>'Module 2'!$Y578</f>
        <v/>
      </c>
      <c r="R355" s="189" t="s">
        <v>25</v>
      </c>
      <c r="S355" s="190" t="str">
        <f>'Module 2'!$AD578</f>
        <v/>
      </c>
      <c r="T355" s="191" t="str">
        <f>'Module 2'!$AH578</f>
        <v/>
      </c>
      <c r="U355" s="191" t="str">
        <f>'Module 2'!$AI578</f>
        <v/>
      </c>
    </row>
    <row r="356" spans="1:38" ht="15" hidden="1" customHeight="1" x14ac:dyDescent="0.25">
      <c r="P356" s="669"/>
      <c r="Q356" s="192" t="str">
        <f>'Module 2'!$Y579</f>
        <v/>
      </c>
      <c r="R356" s="189" t="s">
        <v>25</v>
      </c>
      <c r="S356" s="190" t="str">
        <f>'Module 2'!$AD579</f>
        <v/>
      </c>
      <c r="T356" s="191" t="str">
        <f>'Module 2'!$AH579</f>
        <v/>
      </c>
      <c r="U356" s="191" t="str">
        <f>'Module 2'!$AI579</f>
        <v/>
      </c>
    </row>
    <row r="357" spans="1:38" ht="15" hidden="1" customHeight="1" x14ac:dyDescent="0.25">
      <c r="P357" s="669"/>
      <c r="Q357" s="192" t="str">
        <f>'Module 2'!$Y580</f>
        <v/>
      </c>
      <c r="R357" s="189" t="s">
        <v>25</v>
      </c>
      <c r="S357" s="190" t="str">
        <f>'Module 2'!$AD580</f>
        <v/>
      </c>
      <c r="T357" s="191" t="str">
        <f>'Module 2'!$AH580</f>
        <v/>
      </c>
      <c r="U357" s="191" t="str">
        <f>'Module 2'!$AI580</f>
        <v/>
      </c>
    </row>
    <row r="358" spans="1:38" ht="15" hidden="1" customHeight="1" x14ac:dyDescent="0.25">
      <c r="P358" s="669"/>
      <c r="Q358" s="192" t="str">
        <f>'Module 2'!$Y581</f>
        <v/>
      </c>
      <c r="R358" s="189" t="s">
        <v>25</v>
      </c>
      <c r="S358" s="190" t="str">
        <f>'Module 2'!$AD581</f>
        <v/>
      </c>
      <c r="T358" s="191" t="str">
        <f>'Module 2'!$AH581</f>
        <v/>
      </c>
      <c r="U358" s="191" t="str">
        <f>'Module 2'!$AI581</f>
        <v/>
      </c>
    </row>
    <row r="359" spans="1:38" ht="15" hidden="1" customHeight="1" x14ac:dyDescent="0.25">
      <c r="P359" s="669"/>
      <c r="Q359" s="192" t="str">
        <f>'Module 2'!$Y582</f>
        <v/>
      </c>
      <c r="R359" s="189" t="s">
        <v>25</v>
      </c>
      <c r="S359" s="190" t="str">
        <f>'Module 2'!$AD582</f>
        <v/>
      </c>
      <c r="T359" s="191" t="str">
        <f>'Module 2'!$AH582</f>
        <v/>
      </c>
      <c r="U359" s="191" t="str">
        <f>'Module 2'!$AI582</f>
        <v/>
      </c>
    </row>
    <row r="360" spans="1:38" ht="15" hidden="1" customHeight="1" x14ac:dyDescent="0.25"/>
    <row r="361" spans="1:38" ht="15" hidden="1" customHeight="1" x14ac:dyDescent="0.25"/>
    <row r="362" spans="1:38" ht="15" hidden="1" customHeight="1" x14ac:dyDescent="0.25"/>
    <row r="363" spans="1:38" ht="15" hidden="1" customHeight="1" x14ac:dyDescent="0.25"/>
    <row r="364" spans="1:38" ht="75" hidden="1" customHeight="1" x14ac:dyDescent="0.25"/>
    <row r="365" spans="1:38" ht="15" hidden="1" customHeight="1" x14ac:dyDescent="0.25"/>
    <row r="366" spans="1:38" s="16" customFormat="1" ht="30" hidden="1" customHeight="1" x14ac:dyDescent="0.25">
      <c r="A366" s="340"/>
      <c r="D366" s="340"/>
      <c r="E366" s="340"/>
      <c r="N366" s="340"/>
      <c r="O366" s="340"/>
      <c r="P366" s="283" t="str">
        <f>IF(Z368=FALSE,Z366,"")</f>
        <v/>
      </c>
      <c r="V366" s="340"/>
      <c r="W366" s="340"/>
      <c r="X366" s="340"/>
      <c r="Y366" s="340"/>
      <c r="Z366" s="55" t="str">
        <f>$Z$80</f>
        <v>Des Questions d'orientation avec « Ne sais pas », comme réponse choisie :</v>
      </c>
      <c r="AI366" s="340"/>
      <c r="AJ366" s="340"/>
      <c r="AL366" s="340"/>
    </row>
    <row r="367" spans="1:38" ht="0.95" hidden="1" customHeight="1" x14ac:dyDescent="0.25"/>
    <row r="368" spans="1:38" ht="15" hidden="1" customHeight="1" x14ac:dyDescent="0.25">
      <c r="P368" s="895" t="str">
        <f>'Module 2'!AL546</f>
        <v/>
      </c>
      <c r="Q368" s="895"/>
      <c r="R368" s="895"/>
      <c r="S368" s="895"/>
      <c r="T368" s="895"/>
      <c r="U368" s="895"/>
      <c r="Z368" s="54" t="b">
        <f>IF(P368="", TRUE, FALSE)</f>
        <v>1</v>
      </c>
    </row>
    <row r="369" spans="16:34" ht="15" hidden="1" customHeight="1" x14ac:dyDescent="0.25">
      <c r="P369" s="895" t="str">
        <f>'Module 2'!AL547</f>
        <v/>
      </c>
      <c r="Q369" s="895"/>
      <c r="R369" s="895"/>
      <c r="S369" s="895"/>
      <c r="T369" s="895"/>
      <c r="U369" s="895"/>
    </row>
    <row r="370" spans="16:34" ht="15" hidden="1" customHeight="1" x14ac:dyDescent="0.25">
      <c r="P370" s="895" t="str">
        <f>'Module 2'!AL548</f>
        <v/>
      </c>
      <c r="Q370" s="895"/>
      <c r="R370" s="895"/>
      <c r="S370" s="895"/>
      <c r="T370" s="895"/>
      <c r="U370" s="895"/>
    </row>
    <row r="371" spans="16:34" ht="15" hidden="1" customHeight="1" x14ac:dyDescent="0.25">
      <c r="P371" s="895" t="str">
        <f>'Module 2'!AL549</f>
        <v/>
      </c>
      <c r="Q371" s="895"/>
      <c r="R371" s="895"/>
      <c r="S371" s="895"/>
      <c r="T371" s="895"/>
      <c r="U371" s="895"/>
    </row>
    <row r="372" spans="16:34" ht="15" hidden="1" customHeight="1" x14ac:dyDescent="0.25">
      <c r="P372" s="895" t="str">
        <f>'Module 2'!AL550</f>
        <v/>
      </c>
      <c r="Q372" s="895"/>
      <c r="R372" s="895"/>
      <c r="S372" s="895"/>
      <c r="T372" s="895"/>
      <c r="U372" s="895"/>
    </row>
    <row r="373" spans="16:34" ht="15" hidden="1" customHeight="1" x14ac:dyDescent="0.25">
      <c r="P373" s="895" t="str">
        <f>'Module 2'!AL551</f>
        <v/>
      </c>
      <c r="Q373" s="895"/>
      <c r="R373" s="895"/>
      <c r="S373" s="895"/>
      <c r="T373" s="895"/>
      <c r="U373" s="895"/>
    </row>
    <row r="374" spans="16:34" ht="15" hidden="1" customHeight="1" x14ac:dyDescent="0.25"/>
    <row r="375" spans="16:34" ht="15" hidden="1" customHeight="1" x14ac:dyDescent="0.25"/>
    <row r="376" spans="16:34" ht="15" hidden="1" customHeight="1" x14ac:dyDescent="0.25"/>
    <row r="377" spans="16:34" ht="15" hidden="1" customHeight="1" x14ac:dyDescent="0.25"/>
    <row r="378" spans="16:34" ht="15" hidden="1" customHeight="1" x14ac:dyDescent="0.25"/>
    <row r="379" spans="16:34" ht="15" hidden="1" customHeight="1" x14ac:dyDescent="0.25"/>
    <row r="380" spans="16:34" ht="15" hidden="1" customHeight="1" x14ac:dyDescent="0.25"/>
    <row r="381" spans="16:34" ht="25.5" hidden="1" customHeight="1" x14ac:dyDescent="0.35">
      <c r="P381" s="789" t="str">
        <f>'Module 2'!$W$602</f>
        <v>Garantie (g) - Mesures visant à réduire les déplacements d’émissions.</v>
      </c>
      <c r="Q381" s="789"/>
      <c r="R381" s="789"/>
      <c r="S381" s="789"/>
      <c r="T381" s="789"/>
      <c r="U381" s="789"/>
    </row>
    <row r="382" spans="16:34" ht="15" hidden="1" customHeight="1" x14ac:dyDescent="0.25">
      <c r="AA382" s="186"/>
      <c r="AB382" s="186"/>
      <c r="AC382" s="186"/>
      <c r="AD382" s="187"/>
      <c r="AE382" s="187"/>
      <c r="AF382" s="187"/>
      <c r="AG382" s="187"/>
      <c r="AH382" s="187"/>
    </row>
    <row r="383" spans="16:34" ht="15" hidden="1" customHeight="1" x14ac:dyDescent="0.25">
      <c r="AA383" s="186"/>
      <c r="AB383" s="186"/>
      <c r="AC383" s="186"/>
      <c r="AD383" s="187"/>
      <c r="AE383" s="187"/>
      <c r="AF383" s="187"/>
      <c r="AG383" s="187"/>
      <c r="AH383" s="187"/>
    </row>
    <row r="384" spans="16:34" ht="15.75" hidden="1" customHeight="1" x14ac:dyDescent="0.25">
      <c r="P384" s="94" t="str">
        <f>'Module 2'!$W$81</f>
        <v>Tableau 2 :</v>
      </c>
      <c r="Q384" s="94" t="str">
        <f>CONCATENATE("Risks relating to"," ",'Module 2'!$AA$20)</f>
        <v>Risks relating to Garantie (g) - Réduction du déplacement des émissions.</v>
      </c>
      <c r="R384" s="92"/>
      <c r="S384" s="91"/>
    </row>
    <row r="385" spans="16:21" ht="15" hidden="1" customHeight="1" x14ac:dyDescent="0.25"/>
    <row r="386" spans="16:21" ht="38.25" hidden="1" x14ac:dyDescent="0.25">
      <c r="P386" s="668" t="str">
        <f>'Module 2'!$W$95</f>
        <v>Risques pertinents pour la garantie considérée</v>
      </c>
      <c r="Q386" s="194" t="str">
        <f>'Module 2'!$X$95</f>
        <v>Actions REDD+ du Module 1 (toutes les actions ne présentent pas forcément des risques pertinents pour la garantie considérée)</v>
      </c>
      <c r="R386" s="888" t="str">
        <f>'Module 2'!$AC$95</f>
        <v>Risques</v>
      </c>
      <c r="S386" s="888"/>
      <c r="T386" s="33" t="str">
        <f>'Module 2'!$AH$96</f>
        <v>Probabilité</v>
      </c>
      <c r="U386" s="33" t="str">
        <f>'Module 2'!$AI$96</f>
        <v>Impact</v>
      </c>
    </row>
    <row r="387" spans="16:21" ht="15" hidden="1" customHeight="1" x14ac:dyDescent="0.25">
      <c r="P387" s="669"/>
      <c r="Q387" s="192" t="str">
        <f>'Module 2'!$Y653</f>
        <v/>
      </c>
      <c r="R387" s="189" t="s">
        <v>25</v>
      </c>
      <c r="S387" s="190" t="str">
        <f>'Module 2'!$AD653</f>
        <v/>
      </c>
      <c r="T387" s="191" t="str">
        <f>'Module 2'!$AH653</f>
        <v/>
      </c>
      <c r="U387" s="191" t="str">
        <f>'Module 2'!$AI653</f>
        <v/>
      </c>
    </row>
    <row r="388" spans="16:21" ht="15" hidden="1" customHeight="1" x14ac:dyDescent="0.25">
      <c r="P388" s="669"/>
      <c r="Q388" s="192" t="str">
        <f>'Module 2'!$Y654</f>
        <v/>
      </c>
      <c r="R388" s="189" t="s">
        <v>25</v>
      </c>
      <c r="S388" s="190" t="str">
        <f>'Module 2'!$AD654</f>
        <v/>
      </c>
      <c r="T388" s="191" t="str">
        <f>'Module 2'!$AH654</f>
        <v/>
      </c>
      <c r="U388" s="191" t="str">
        <f>'Module 2'!$AI654</f>
        <v/>
      </c>
    </row>
    <row r="389" spans="16:21" ht="15" hidden="1" customHeight="1" x14ac:dyDescent="0.25">
      <c r="P389" s="669"/>
      <c r="Q389" s="192" t="str">
        <f>'Module 2'!$Y655</f>
        <v/>
      </c>
      <c r="R389" s="189" t="s">
        <v>25</v>
      </c>
      <c r="S389" s="190" t="str">
        <f>'Module 2'!$AD655</f>
        <v/>
      </c>
      <c r="T389" s="191" t="str">
        <f>'Module 2'!$AH655</f>
        <v/>
      </c>
      <c r="U389" s="191" t="str">
        <f>'Module 2'!$AI655</f>
        <v/>
      </c>
    </row>
    <row r="390" spans="16:21" ht="15" hidden="1" customHeight="1" x14ac:dyDescent="0.25">
      <c r="P390" s="669"/>
      <c r="Q390" s="192" t="str">
        <f>'Module 2'!$Y656</f>
        <v/>
      </c>
      <c r="R390" s="189" t="s">
        <v>25</v>
      </c>
      <c r="S390" s="190" t="str">
        <f>'Module 2'!$AD656</f>
        <v/>
      </c>
      <c r="T390" s="191" t="str">
        <f>'Module 2'!$AH656</f>
        <v/>
      </c>
      <c r="U390" s="191" t="str">
        <f>'Module 2'!$AI656</f>
        <v/>
      </c>
    </row>
    <row r="391" spans="16:21" ht="15" hidden="1" customHeight="1" x14ac:dyDescent="0.25">
      <c r="P391" s="669"/>
      <c r="Q391" s="192" t="str">
        <f>'Module 2'!$Y657</f>
        <v/>
      </c>
      <c r="R391" s="189" t="s">
        <v>25</v>
      </c>
      <c r="S391" s="190" t="str">
        <f>'Module 2'!$AD657</f>
        <v/>
      </c>
      <c r="T391" s="191" t="str">
        <f>'Module 2'!$AH657</f>
        <v/>
      </c>
      <c r="U391" s="191" t="str">
        <f>'Module 2'!$AI657</f>
        <v/>
      </c>
    </row>
    <row r="392" spans="16:21" ht="15" hidden="1" customHeight="1" x14ac:dyDescent="0.25">
      <c r="P392" s="669"/>
      <c r="Q392" s="192" t="str">
        <f>'Module 2'!$Y658</f>
        <v/>
      </c>
      <c r="R392" s="189" t="s">
        <v>25</v>
      </c>
      <c r="S392" s="190" t="str">
        <f>'Module 2'!$AD658</f>
        <v/>
      </c>
      <c r="T392" s="191" t="str">
        <f>'Module 2'!$AH658</f>
        <v/>
      </c>
      <c r="U392" s="191" t="str">
        <f>'Module 2'!$AI658</f>
        <v/>
      </c>
    </row>
    <row r="393" spans="16:21" ht="15" hidden="1" customHeight="1" x14ac:dyDescent="0.25">
      <c r="P393" s="669"/>
      <c r="Q393" s="192" t="str">
        <f>'Module 2'!$Y659</f>
        <v/>
      </c>
      <c r="R393" s="189" t="s">
        <v>25</v>
      </c>
      <c r="S393" s="190" t="str">
        <f>'Module 2'!$AD659</f>
        <v/>
      </c>
      <c r="T393" s="191" t="str">
        <f>'Module 2'!$AH659</f>
        <v/>
      </c>
      <c r="U393" s="191" t="str">
        <f>'Module 2'!$AI659</f>
        <v/>
      </c>
    </row>
    <row r="394" spans="16:21" ht="15" hidden="1" customHeight="1" x14ac:dyDescent="0.25">
      <c r="P394" s="669"/>
      <c r="Q394" s="192" t="str">
        <f>'Module 2'!$Y660</f>
        <v/>
      </c>
      <c r="R394" s="189" t="s">
        <v>25</v>
      </c>
      <c r="S394" s="190" t="str">
        <f>'Module 2'!$AD660</f>
        <v/>
      </c>
      <c r="T394" s="191" t="str">
        <f>'Module 2'!$AH660</f>
        <v/>
      </c>
      <c r="U394" s="191" t="str">
        <f>'Module 2'!$AI660</f>
        <v/>
      </c>
    </row>
    <row r="395" spans="16:21" ht="15" hidden="1" customHeight="1" x14ac:dyDescent="0.25">
      <c r="P395" s="669"/>
      <c r="Q395" s="192" t="str">
        <f>'Module 2'!$Y661</f>
        <v/>
      </c>
      <c r="R395" s="189" t="s">
        <v>25</v>
      </c>
      <c r="S395" s="190" t="str">
        <f>'Module 2'!$AD661</f>
        <v/>
      </c>
      <c r="T395" s="191" t="str">
        <f>'Module 2'!$AH661</f>
        <v/>
      </c>
      <c r="U395" s="191" t="str">
        <f>'Module 2'!$AI661</f>
        <v/>
      </c>
    </row>
    <row r="396" spans="16:21" ht="15" hidden="1" customHeight="1" x14ac:dyDescent="0.25">
      <c r="P396" s="669"/>
      <c r="Q396" s="192" t="str">
        <f>'Module 2'!$Y662</f>
        <v/>
      </c>
      <c r="R396" s="189" t="s">
        <v>25</v>
      </c>
      <c r="S396" s="190" t="str">
        <f>'Module 2'!$AD662</f>
        <v/>
      </c>
      <c r="T396" s="191" t="str">
        <f>'Module 2'!$AH662</f>
        <v/>
      </c>
      <c r="U396" s="191" t="str">
        <f>'Module 2'!$AI662</f>
        <v/>
      </c>
    </row>
    <row r="397" spans="16:21" ht="15" hidden="1" customHeight="1" x14ac:dyDescent="0.25">
      <c r="P397" s="669"/>
      <c r="Q397" s="192" t="str">
        <f>'Module 2'!$Y663</f>
        <v/>
      </c>
      <c r="R397" s="189" t="s">
        <v>25</v>
      </c>
      <c r="S397" s="190" t="str">
        <f>'Module 2'!$AD663</f>
        <v/>
      </c>
      <c r="T397" s="191" t="str">
        <f>'Module 2'!$AH663</f>
        <v/>
      </c>
      <c r="U397" s="191" t="str">
        <f>'Module 2'!$AI663</f>
        <v/>
      </c>
    </row>
    <row r="398" spans="16:21" ht="15" hidden="1" customHeight="1" x14ac:dyDescent="0.25">
      <c r="P398" s="670"/>
      <c r="Q398" s="192" t="str">
        <f>'Module 2'!$Y664</f>
        <v/>
      </c>
      <c r="R398" s="189" t="s">
        <v>25</v>
      </c>
      <c r="S398" s="190" t="str">
        <f>'Module 2'!$AD664</f>
        <v/>
      </c>
      <c r="T398" s="191" t="str">
        <f>'Module 2'!$AH664</f>
        <v/>
      </c>
      <c r="U398" s="191" t="str">
        <f>'Module 2'!$AI664</f>
        <v/>
      </c>
    </row>
    <row r="399" spans="16:21" ht="15" hidden="1" customHeight="1" x14ac:dyDescent="0.25"/>
    <row r="400" spans="16:21" ht="15" hidden="1" customHeight="1" x14ac:dyDescent="0.25"/>
    <row r="401" spans="16:26" ht="15" hidden="1" customHeight="1" x14ac:dyDescent="0.25"/>
    <row r="402" spans="16:26" ht="15" hidden="1" customHeight="1" x14ac:dyDescent="0.25"/>
    <row r="403" spans="16:26" ht="75" hidden="1" customHeight="1" x14ac:dyDescent="0.25">
      <c r="Z403" s="52"/>
    </row>
    <row r="404" spans="16:26" ht="15" hidden="1" customHeight="1" x14ac:dyDescent="0.25"/>
    <row r="405" spans="16:26" ht="15.75" hidden="1" customHeight="1" x14ac:dyDescent="0.25">
      <c r="P405" s="94" t="str">
        <f>IF(Z407=FALSE,Z405,"")</f>
        <v/>
      </c>
      <c r="Z405" s="54" t="str">
        <f>$Z$80</f>
        <v>Des Questions d'orientation avec « Ne sais pas », comme réponse choisie :</v>
      </c>
    </row>
    <row r="406" spans="16:26" ht="0.95" hidden="1" customHeight="1" x14ac:dyDescent="0.25"/>
    <row r="407" spans="16:26" ht="30" hidden="1" customHeight="1" x14ac:dyDescent="0.25">
      <c r="P407" s="895" t="str">
        <f>'Module 2'!AL625</f>
        <v/>
      </c>
      <c r="Q407" s="895"/>
      <c r="R407" s="895"/>
      <c r="S407" s="895"/>
      <c r="T407" s="895"/>
      <c r="U407" s="895"/>
      <c r="Z407" s="54" t="b">
        <f>IF(P407="", TRUE, FALSE)</f>
        <v>1</v>
      </c>
    </row>
    <row r="408" spans="16:26" ht="30" hidden="1" customHeight="1" x14ac:dyDescent="0.25">
      <c r="P408" s="895" t="str">
        <f>'Module 2'!AL626</f>
        <v/>
      </c>
      <c r="Q408" s="895"/>
      <c r="R408" s="895"/>
      <c r="S408" s="895"/>
      <c r="T408" s="895"/>
      <c r="U408" s="895"/>
    </row>
    <row r="409" spans="16:26" ht="30" hidden="1" customHeight="1" x14ac:dyDescent="0.25">
      <c r="P409" s="895" t="str">
        <f>'Module 2'!AL627</f>
        <v/>
      </c>
      <c r="Q409" s="895"/>
      <c r="R409" s="895"/>
      <c r="S409" s="895"/>
      <c r="T409" s="895"/>
      <c r="U409" s="895"/>
    </row>
    <row r="410" spans="16:26" ht="30" hidden="1" customHeight="1" x14ac:dyDescent="0.25">
      <c r="P410" s="895" t="str">
        <f>'Module 2'!AL628</f>
        <v/>
      </c>
      <c r="Q410" s="895"/>
      <c r="R410" s="895"/>
      <c r="S410" s="895"/>
      <c r="T410" s="895"/>
      <c r="U410" s="895"/>
    </row>
    <row r="411" spans="16:26" ht="30" hidden="1" customHeight="1" x14ac:dyDescent="0.25">
      <c r="P411" s="895" t="str">
        <f>'Module 2'!AL629</f>
        <v/>
      </c>
      <c r="Q411" s="895"/>
      <c r="R411" s="895"/>
      <c r="S411" s="895"/>
      <c r="T411" s="895"/>
      <c r="U411" s="895"/>
    </row>
    <row r="412" spans="16:26" ht="30" hidden="1" customHeight="1" x14ac:dyDescent="0.25">
      <c r="P412" s="895" t="str">
        <f>'Module 2'!AL630</f>
        <v/>
      </c>
      <c r="Q412" s="895"/>
      <c r="R412" s="895"/>
      <c r="S412" s="895"/>
      <c r="T412" s="895"/>
      <c r="U412" s="895"/>
    </row>
    <row r="413" spans="16:26" ht="30" hidden="1" customHeight="1" x14ac:dyDescent="0.25">
      <c r="P413" s="895" t="str">
        <f>'Module 2'!AL631</f>
        <v/>
      </c>
      <c r="Q413" s="895"/>
      <c r="R413" s="895"/>
      <c r="S413" s="895"/>
      <c r="T413" s="895"/>
      <c r="U413" s="895"/>
    </row>
    <row r="414" spans="16:26" ht="15" hidden="1" customHeight="1" x14ac:dyDescent="0.25">
      <c r="P414" s="895"/>
      <c r="Q414" s="895"/>
      <c r="R414" s="895"/>
      <c r="S414" s="895"/>
      <c r="T414" s="895"/>
      <c r="U414" s="895"/>
    </row>
    <row r="415" spans="16:26" ht="15" hidden="1" customHeight="1" x14ac:dyDescent="0.25">
      <c r="P415" s="278"/>
      <c r="Q415" s="278"/>
      <c r="R415" s="278"/>
      <c r="S415" s="278"/>
      <c r="T415" s="278"/>
      <c r="U415" s="278"/>
    </row>
    <row r="416" spans="16:26" ht="15" hidden="1" customHeight="1" x14ac:dyDescent="0.25">
      <c r="P416" s="278"/>
      <c r="Q416" s="278"/>
      <c r="R416" s="278"/>
      <c r="S416" s="278"/>
      <c r="T416" s="278"/>
      <c r="U416" s="278"/>
    </row>
    <row r="417" spans="16:37" ht="15" hidden="1" customHeight="1" x14ac:dyDescent="0.25">
      <c r="P417" s="278"/>
      <c r="Q417" s="278"/>
      <c r="R417" s="278"/>
      <c r="S417" s="278"/>
      <c r="T417" s="278"/>
      <c r="U417" s="278"/>
    </row>
    <row r="418" spans="16:37" ht="15" hidden="1" customHeight="1" x14ac:dyDescent="0.25">
      <c r="P418" s="278"/>
      <c r="Q418" s="278"/>
      <c r="R418" s="278"/>
      <c r="S418" s="278"/>
      <c r="T418" s="278"/>
      <c r="U418" s="278"/>
    </row>
    <row r="419" spans="16:37" ht="15" hidden="1" customHeight="1" x14ac:dyDescent="0.25">
      <c r="P419" s="278"/>
      <c r="Q419" s="278"/>
      <c r="R419" s="278"/>
      <c r="S419" s="278"/>
      <c r="T419" s="278"/>
      <c r="U419" s="278"/>
    </row>
    <row r="420" spans="16:37" ht="15" hidden="1" customHeight="1" x14ac:dyDescent="0.25"/>
    <row r="421" spans="16:37" ht="15" hidden="1" customHeight="1" x14ac:dyDescent="0.25">
      <c r="S421" t="s">
        <v>88</v>
      </c>
    </row>
    <row r="422" spans="16:37" ht="15" hidden="1" customHeight="1" x14ac:dyDescent="0.25"/>
    <row r="423" spans="16:37" ht="15" hidden="1" customHeight="1" x14ac:dyDescent="0.25"/>
    <row r="424" spans="16:37" ht="15.75" hidden="1" customHeight="1" x14ac:dyDescent="0.25">
      <c r="P424" s="8"/>
    </row>
    <row r="425" spans="16:37" ht="15" hidden="1" customHeight="1" x14ac:dyDescent="0.25"/>
    <row r="426" spans="16:37" ht="15" hidden="1" customHeight="1" x14ac:dyDescent="0.25"/>
    <row r="427" spans="16:37" ht="15" hidden="1" customHeight="1" x14ac:dyDescent="0.25"/>
    <row r="428" spans="16:37" ht="25.5" hidden="1" customHeight="1" x14ac:dyDescent="0.35">
      <c r="P428" s="16"/>
      <c r="Q428" s="16"/>
      <c r="R428" s="16"/>
      <c r="S428" s="16"/>
      <c r="T428" s="16"/>
      <c r="U428" s="16"/>
      <c r="AA428" s="9" t="str">
        <f>Présentation!$B$1</f>
        <v>Outil d'identification des bénéfices et des risques (BeRT) v2 :</v>
      </c>
      <c r="AB428" s="9"/>
      <c r="AC428" s="9"/>
      <c r="AK428" s="9" t="str">
        <f>Présentation!$B$1</f>
        <v>Outil d'identification des bénéfices et des risques (BeRT) v2 :</v>
      </c>
    </row>
    <row r="429" spans="16:37" ht="30" hidden="1" customHeight="1" x14ac:dyDescent="0.35">
      <c r="P429" s="16"/>
      <c r="Q429" s="16"/>
      <c r="R429" s="16"/>
      <c r="S429" s="16"/>
      <c r="T429" s="16"/>
      <c r="U429" s="16"/>
      <c r="AA429" s="301" t="str">
        <f>Présentation!$B$2</f>
        <v>Pour aider les pays à prendre en compte et respecter les garanties de Cancún</v>
      </c>
      <c r="AB429" s="9"/>
      <c r="AC429" s="9"/>
      <c r="AK429" s="301" t="str">
        <f>Présentation!$B$2</f>
        <v>Pour aider les pays à prendre en compte et respecter les garanties de Cancún</v>
      </c>
    </row>
    <row r="430" spans="16:37" ht="25.5" hidden="1" customHeight="1" x14ac:dyDescent="0.35">
      <c r="P430" s="16"/>
      <c r="Q430" s="16"/>
      <c r="R430" s="16"/>
      <c r="S430" s="16"/>
      <c r="T430" s="16"/>
      <c r="U430" s="16"/>
      <c r="AA430" s="9" t="str">
        <f>$F$13</f>
        <v>Tableaux des résultats</v>
      </c>
      <c r="AB430" s="9"/>
      <c r="AC430" s="9"/>
      <c r="AK430" s="9" t="str">
        <f>$F$13</f>
        <v>Tableaux des résultats</v>
      </c>
    </row>
    <row r="431" spans="16:37" ht="15" hidden="1" customHeight="1" x14ac:dyDescent="0.25"/>
    <row r="432" spans="16:37" ht="25.5" hidden="1" customHeight="1" x14ac:dyDescent="0.35">
      <c r="P432" s="16"/>
      <c r="Q432" s="16"/>
      <c r="R432" s="16"/>
      <c r="S432" s="16"/>
      <c r="T432" s="16"/>
      <c r="U432" s="16"/>
      <c r="AA432" s="896" t="str">
        <f>Présentation!$C$17</f>
        <v>Module 3 - Identification des politiques, lois et règlementations pertinentes</v>
      </c>
      <c r="AB432" s="896"/>
      <c r="AC432" s="896"/>
      <c r="AD432" s="896"/>
      <c r="AE432" s="896"/>
      <c r="AF432" s="896"/>
      <c r="AG432" s="896"/>
      <c r="AH432" s="896"/>
    </row>
    <row r="433" spans="16:36" ht="15" hidden="1" customHeight="1" x14ac:dyDescent="0.35">
      <c r="P433" s="16"/>
      <c r="Q433" s="16"/>
      <c r="R433" s="16"/>
      <c r="S433" s="16"/>
      <c r="T433" s="16"/>
      <c r="U433" s="16"/>
      <c r="AA433" s="10"/>
      <c r="AB433" s="10"/>
      <c r="AC433" s="10"/>
    </row>
    <row r="434" spans="16:36" ht="75" hidden="1" customHeight="1" x14ac:dyDescent="0.35">
      <c r="P434" s="16"/>
      <c r="Q434" s="16"/>
      <c r="R434" s="16"/>
      <c r="S434" s="16"/>
      <c r="T434" s="16"/>
      <c r="U434" s="16"/>
      <c r="AA434" s="789" t="str">
        <f>'Module 3'!$O$30</f>
        <v>Garantie (a) - Les activités [REDD+] viennent en complément des objectifs des programmes forestiers nationaux et des conventions et accords internationaux pertinents ou [sont] compatibles avec ces objectifs.</v>
      </c>
      <c r="AB434" s="789"/>
      <c r="AC434" s="789"/>
      <c r="AD434" s="789"/>
      <c r="AE434" s="789"/>
      <c r="AF434" s="789"/>
      <c r="AG434" s="789"/>
      <c r="AH434" s="789"/>
    </row>
    <row r="435" spans="16:36" ht="15" hidden="1" customHeight="1" x14ac:dyDescent="0.25">
      <c r="P435" s="16"/>
      <c r="Q435" s="16"/>
      <c r="R435" s="16"/>
      <c r="S435" s="16"/>
      <c r="T435" s="16"/>
      <c r="U435" s="16"/>
    </row>
    <row r="436" spans="16:36" ht="0.95" hidden="1" customHeight="1" x14ac:dyDescent="0.25">
      <c r="P436" s="16"/>
      <c r="Q436" s="16"/>
      <c r="R436" s="16"/>
      <c r="S436" s="16"/>
      <c r="T436" s="16"/>
      <c r="U436" s="16"/>
    </row>
    <row r="437" spans="16:36" ht="30.75" hidden="1" customHeight="1" x14ac:dyDescent="0.25">
      <c r="AA437" s="791" t="str">
        <f>'Module 3'!$C$62</f>
        <v>Tableau 3 :Politiques, lois ou règlementations (PLR) pertinentes pour la Garantie (a) - Compatibilité avec les objectifs nationaux et les accords internationaux.</v>
      </c>
      <c r="AB437" s="791"/>
      <c r="AC437" s="791"/>
      <c r="AD437" s="791"/>
      <c r="AE437" s="791"/>
      <c r="AF437" s="791"/>
      <c r="AG437" s="791"/>
      <c r="AH437" s="791"/>
    </row>
    <row r="438" spans="16:36" ht="15" hidden="1" customHeight="1" x14ac:dyDescent="0.25"/>
    <row r="439" spans="16:36" ht="36" hidden="1" x14ac:dyDescent="0.25">
      <c r="AA439" s="220" t="str">
        <f>'Module 3'!$O$68</f>
        <v>Bénéfices</v>
      </c>
      <c r="AB439" s="33" t="str">
        <f>'Module 3'!$P$66</f>
        <v>Description</v>
      </c>
      <c r="AC439" s="33" t="str">
        <f>'Module 3'!$Q$66</f>
        <v>Qté.</v>
      </c>
      <c r="AD439" s="33" t="str">
        <f>'Module 3'!$R$66</f>
        <v>PLR pertinentes pour le bénéfice</v>
      </c>
      <c r="AE439" s="33" t="str">
        <f>'Module 3'!$S$66</f>
        <v>Comment le bénéfice est-il couvert par ces PLR ?</v>
      </c>
      <c r="AF439" s="33" t="str">
        <f>'Module 3'!$T$66</f>
        <v>Ces PLR sont-elles mises en œuvre de manière efficace ?</v>
      </c>
      <c r="AG439" s="33" t="str">
        <f>'Module 3'!$U$66</f>
        <v>PLR conflictuelles ?</v>
      </c>
      <c r="AH439" s="33" t="str">
        <f>'Module 3'!$V$66</f>
        <v>Lacunes identifiées</v>
      </c>
    </row>
    <row r="440" spans="16:36" ht="15" hidden="1" customHeight="1" x14ac:dyDescent="0.25">
      <c r="AA440" s="221"/>
      <c r="AB440" s="99" t="str">
        <f>'Module 3'!P68</f>
        <v/>
      </c>
      <c r="AC440" s="99" t="str">
        <f>'Module 3'!Q68</f>
        <v/>
      </c>
      <c r="AD440" s="99" t="str">
        <f>'Module 3'!R68</f>
        <v/>
      </c>
      <c r="AE440" s="99" t="str">
        <f>'Module 3'!S68</f>
        <v/>
      </c>
      <c r="AF440" s="99" t="str">
        <f>'Module 3'!T68</f>
        <v/>
      </c>
      <c r="AG440" s="99" t="str">
        <f>'Module 3'!U68</f>
        <v/>
      </c>
      <c r="AH440" s="99" t="str">
        <f>'Module 3'!V68</f>
        <v/>
      </c>
      <c r="AJ440" s="54" t="s">
        <v>39</v>
      </c>
    </row>
    <row r="441" spans="16:36" ht="15" hidden="1" customHeight="1" x14ac:dyDescent="0.25">
      <c r="AA441" s="221"/>
      <c r="AB441" s="99" t="str">
        <f>'Module 3'!P69</f>
        <v/>
      </c>
      <c r="AC441" s="99" t="str">
        <f>'Module 3'!Q69</f>
        <v/>
      </c>
      <c r="AD441" s="99" t="str">
        <f>'Module 3'!R69</f>
        <v/>
      </c>
      <c r="AE441" s="99" t="str">
        <f>'Module 3'!S69</f>
        <v/>
      </c>
      <c r="AF441" s="99" t="str">
        <f>'Module 3'!T69</f>
        <v/>
      </c>
      <c r="AG441" s="99" t="str">
        <f>'Module 3'!U69</f>
        <v/>
      </c>
      <c r="AH441" s="99" t="str">
        <f>'Module 3'!V69</f>
        <v/>
      </c>
      <c r="AJ441" s="54" t="s">
        <v>40</v>
      </c>
    </row>
    <row r="442" spans="16:36" ht="15" hidden="1" customHeight="1" x14ac:dyDescent="0.25">
      <c r="AA442" s="221"/>
      <c r="AB442" s="99" t="str">
        <f>'Module 3'!P70</f>
        <v/>
      </c>
      <c r="AC442" s="99" t="str">
        <f>'Module 3'!Q70</f>
        <v/>
      </c>
      <c r="AD442" s="99" t="str">
        <f>'Module 3'!R70</f>
        <v/>
      </c>
      <c r="AE442" s="99" t="str">
        <f>'Module 3'!S70</f>
        <v/>
      </c>
      <c r="AF442" s="99" t="str">
        <f>'Module 3'!T70</f>
        <v/>
      </c>
      <c r="AG442" s="99" t="str">
        <f>'Module 3'!U70</f>
        <v/>
      </c>
      <c r="AH442" s="99" t="str">
        <f>'Module 3'!V70</f>
        <v/>
      </c>
      <c r="AJ442" s="54" t="s">
        <v>41</v>
      </c>
    </row>
    <row r="443" spans="16:36" ht="15" hidden="1" customHeight="1" x14ac:dyDescent="0.25">
      <c r="AA443" s="221"/>
      <c r="AB443" s="99" t="str">
        <f>'Module 3'!P71</f>
        <v/>
      </c>
      <c r="AC443" s="99" t="str">
        <f>'Module 3'!Q71</f>
        <v/>
      </c>
      <c r="AD443" s="99" t="str">
        <f>'Module 3'!R71</f>
        <v/>
      </c>
      <c r="AE443" s="99" t="str">
        <f>'Module 3'!S71</f>
        <v/>
      </c>
      <c r="AF443" s="99" t="str">
        <f>'Module 3'!T71</f>
        <v/>
      </c>
      <c r="AG443" s="99" t="str">
        <f>'Module 3'!U71</f>
        <v/>
      </c>
      <c r="AH443" s="99" t="str">
        <f>'Module 3'!V71</f>
        <v/>
      </c>
      <c r="AJ443" s="54" t="s">
        <v>42</v>
      </c>
    </row>
    <row r="444" spans="16:36" ht="15" hidden="1" customHeight="1" x14ac:dyDescent="0.25">
      <c r="AA444" s="221"/>
      <c r="AB444" s="99" t="str">
        <f>'Module 3'!P72</f>
        <v/>
      </c>
      <c r="AC444" s="99" t="str">
        <f>'Module 3'!Q72</f>
        <v/>
      </c>
      <c r="AD444" s="99" t="str">
        <f>'Module 3'!R72</f>
        <v/>
      </c>
      <c r="AE444" s="99" t="str">
        <f>'Module 3'!S72</f>
        <v/>
      </c>
      <c r="AF444" s="99" t="str">
        <f>'Module 3'!T72</f>
        <v/>
      </c>
      <c r="AG444" s="99" t="str">
        <f>'Module 3'!U72</f>
        <v/>
      </c>
      <c r="AH444" s="99" t="str">
        <f>'Module 3'!V72</f>
        <v/>
      </c>
      <c r="AJ444" s="54" t="s">
        <v>43</v>
      </c>
    </row>
    <row r="445" spans="16:36" ht="15" hidden="1" customHeight="1" x14ac:dyDescent="0.25">
      <c r="AA445" s="221"/>
      <c r="AB445" s="99" t="str">
        <f>'Module 3'!P73</f>
        <v/>
      </c>
      <c r="AC445" s="99" t="str">
        <f>'Module 3'!Q73</f>
        <v/>
      </c>
      <c r="AD445" s="99" t="str">
        <f>'Module 3'!R73</f>
        <v/>
      </c>
      <c r="AE445" s="99" t="str">
        <f>'Module 3'!S73</f>
        <v/>
      </c>
      <c r="AF445" s="99" t="str">
        <f>'Module 3'!T73</f>
        <v/>
      </c>
      <c r="AG445" s="99" t="str">
        <f>'Module 3'!U73</f>
        <v/>
      </c>
      <c r="AH445" s="99" t="str">
        <f>'Module 3'!V73</f>
        <v/>
      </c>
      <c r="AJ445" s="54" t="s">
        <v>44</v>
      </c>
    </row>
    <row r="446" spans="16:36" ht="15" hidden="1" customHeight="1" x14ac:dyDescent="0.25">
      <c r="AA446" s="221"/>
      <c r="AB446" s="99" t="str">
        <f>'Module 3'!P74</f>
        <v/>
      </c>
      <c r="AC446" s="99" t="str">
        <f>'Module 3'!Q74</f>
        <v/>
      </c>
      <c r="AD446" s="99" t="str">
        <f>'Module 3'!R74</f>
        <v/>
      </c>
      <c r="AE446" s="99" t="str">
        <f>'Module 3'!S74</f>
        <v/>
      </c>
      <c r="AF446" s="99" t="str">
        <f>'Module 3'!T74</f>
        <v/>
      </c>
      <c r="AG446" s="99" t="str">
        <f>'Module 3'!U74</f>
        <v/>
      </c>
      <c r="AH446" s="99" t="str">
        <f>'Module 3'!V74</f>
        <v/>
      </c>
      <c r="AJ446" s="54" t="s">
        <v>44</v>
      </c>
    </row>
    <row r="447" spans="16:36" ht="15" hidden="1" customHeight="1" x14ac:dyDescent="0.25">
      <c r="AA447" s="221"/>
      <c r="AB447" s="99" t="str">
        <f>'Module 3'!P75</f>
        <v/>
      </c>
      <c r="AC447" s="99" t="str">
        <f>'Module 3'!Q75</f>
        <v/>
      </c>
      <c r="AD447" s="99" t="str">
        <f>'Module 3'!R75</f>
        <v/>
      </c>
      <c r="AE447" s="99" t="str">
        <f>'Module 3'!S75</f>
        <v/>
      </c>
      <c r="AF447" s="99" t="str">
        <f>'Module 3'!T75</f>
        <v/>
      </c>
      <c r="AG447" s="99" t="str">
        <f>'Module 3'!U75</f>
        <v/>
      </c>
      <c r="AH447" s="99" t="str">
        <f>'Module 3'!V75</f>
        <v/>
      </c>
      <c r="AJ447" s="54" t="s">
        <v>44</v>
      </c>
    </row>
    <row r="448" spans="16:36" ht="15" hidden="1" customHeight="1" x14ac:dyDescent="0.25">
      <c r="AA448" s="222"/>
      <c r="AB448" s="99" t="str">
        <f>'Module 3'!P76</f>
        <v/>
      </c>
      <c r="AC448" s="99" t="str">
        <f>'Module 3'!Q76</f>
        <v/>
      </c>
      <c r="AD448" s="99" t="str">
        <f>'Module 3'!R76</f>
        <v/>
      </c>
      <c r="AE448" s="99" t="str">
        <f>'Module 3'!S76</f>
        <v/>
      </c>
      <c r="AF448" s="99" t="str">
        <f>'Module 3'!T76</f>
        <v/>
      </c>
      <c r="AG448" s="99" t="str">
        <f>'Module 3'!U76</f>
        <v/>
      </c>
      <c r="AH448" s="99" t="str">
        <f>'Module 3'!V76</f>
        <v/>
      </c>
      <c r="AJ448" s="54" t="s">
        <v>44</v>
      </c>
    </row>
    <row r="449" spans="16:44" ht="36" hidden="1" x14ac:dyDescent="0.25">
      <c r="AA449" s="223" t="str">
        <f>'Module 3'!$O$79</f>
        <v>Risques</v>
      </c>
      <c r="AB449" s="33" t="str">
        <f>'Module 3'!$P$77</f>
        <v>Description</v>
      </c>
      <c r="AC449" s="33" t="str">
        <f>'Module 3'!$Q$77</f>
        <v>Qté.</v>
      </c>
      <c r="AD449" s="33" t="str">
        <f>'Module 3'!$R$77</f>
        <v>Comment le risque est-il couvert par ces PLR ?</v>
      </c>
      <c r="AE449" s="33" t="str">
        <f>'Module 3'!$S$77</f>
        <v>Comment le risque est-il couvert par ces PLR ?</v>
      </c>
      <c r="AF449" s="33" t="str">
        <f>'Module 3'!$T$77</f>
        <v>Ces PLR sont-elles mises en œuvre de manière efficace ?</v>
      </c>
      <c r="AG449" s="33" t="str">
        <f>'Module 3'!$U$77</f>
        <v>PLR conflictuelles ?</v>
      </c>
      <c r="AH449" s="33" t="str">
        <f>'Module 3'!$V$77</f>
        <v>Lacunes identifiées</v>
      </c>
      <c r="AJ449" s="54"/>
    </row>
    <row r="450" spans="16:44" ht="15" hidden="1" customHeight="1" x14ac:dyDescent="0.25">
      <c r="P450" s="16"/>
      <c r="Q450" s="16"/>
      <c r="R450" s="16"/>
      <c r="S450" s="16"/>
      <c r="T450" s="16"/>
      <c r="U450" s="16"/>
      <c r="AA450" s="224"/>
      <c r="AB450" s="99" t="str">
        <f>'Module 3'!P79</f>
        <v/>
      </c>
      <c r="AC450" s="99" t="str">
        <f>'Module 3'!Q79</f>
        <v/>
      </c>
      <c r="AD450" s="99" t="str">
        <f>'Module 3'!R79</f>
        <v/>
      </c>
      <c r="AE450" s="99" t="str">
        <f>'Module 3'!S79</f>
        <v/>
      </c>
      <c r="AF450" s="99" t="str">
        <f>'Module 3'!T79</f>
        <v/>
      </c>
      <c r="AG450" s="99" t="str">
        <f>'Module 3'!U79</f>
        <v/>
      </c>
      <c r="AH450" s="99" t="str">
        <f>'Module 3'!V79</f>
        <v/>
      </c>
    </row>
    <row r="451" spans="16:44" ht="15" hidden="1" customHeight="1" x14ac:dyDescent="0.25">
      <c r="P451" s="16"/>
      <c r="Q451" s="16"/>
      <c r="R451" s="16"/>
      <c r="S451" s="16"/>
      <c r="T451" s="16"/>
      <c r="U451" s="16"/>
      <c r="AA451" s="224"/>
      <c r="AB451" s="99" t="str">
        <f>'Module 3'!P80</f>
        <v/>
      </c>
      <c r="AC451" s="99" t="str">
        <f>'Module 3'!Q80</f>
        <v/>
      </c>
      <c r="AD451" s="99" t="str">
        <f>'Module 3'!R80</f>
        <v/>
      </c>
      <c r="AE451" s="99" t="str">
        <f>'Module 3'!S80</f>
        <v/>
      </c>
      <c r="AF451" s="99" t="str">
        <f>'Module 3'!T80</f>
        <v/>
      </c>
      <c r="AG451" s="99" t="str">
        <f>'Module 3'!U80</f>
        <v/>
      </c>
      <c r="AH451" s="99" t="str">
        <f>'Module 3'!V80</f>
        <v/>
      </c>
    </row>
    <row r="452" spans="16:44" ht="15" hidden="1" customHeight="1" x14ac:dyDescent="0.25">
      <c r="P452" s="16"/>
      <c r="Q452" s="16"/>
      <c r="R452" s="16"/>
      <c r="S452" s="16"/>
      <c r="T452" s="16"/>
      <c r="U452" s="16"/>
      <c r="AA452" s="224"/>
      <c r="AB452" s="99" t="str">
        <f>'Module 3'!P81</f>
        <v/>
      </c>
      <c r="AC452" s="99" t="str">
        <f>'Module 3'!Q81</f>
        <v/>
      </c>
      <c r="AD452" s="99" t="str">
        <f>'Module 3'!R81</f>
        <v/>
      </c>
      <c r="AE452" s="99" t="str">
        <f>'Module 3'!S81</f>
        <v/>
      </c>
      <c r="AF452" s="99" t="str">
        <f>'Module 3'!T81</f>
        <v/>
      </c>
      <c r="AG452" s="99" t="str">
        <f>'Module 3'!U81</f>
        <v/>
      </c>
      <c r="AH452" s="99" t="str">
        <f>'Module 3'!V81</f>
        <v/>
      </c>
    </row>
    <row r="453" spans="16:44" ht="15" hidden="1" customHeight="1" x14ac:dyDescent="0.25">
      <c r="AA453" s="224"/>
      <c r="AB453" s="99" t="str">
        <f>'Module 3'!P82</f>
        <v/>
      </c>
      <c r="AC453" s="99" t="str">
        <f>'Module 3'!Q82</f>
        <v/>
      </c>
      <c r="AD453" s="99" t="str">
        <f>'Module 3'!R82</f>
        <v/>
      </c>
      <c r="AE453" s="99" t="str">
        <f>'Module 3'!S82</f>
        <v/>
      </c>
      <c r="AF453" s="99" t="str">
        <f>'Module 3'!T82</f>
        <v/>
      </c>
      <c r="AG453" s="99" t="str">
        <f>'Module 3'!U82</f>
        <v/>
      </c>
      <c r="AH453" s="99" t="str">
        <f>'Module 3'!V82</f>
        <v/>
      </c>
    </row>
    <row r="454" spans="16:44" ht="15" hidden="1" customHeight="1" x14ac:dyDescent="0.25">
      <c r="AA454" s="224"/>
      <c r="AB454" s="99" t="str">
        <f>'Module 3'!P83</f>
        <v/>
      </c>
      <c r="AC454" s="99" t="str">
        <f>'Module 3'!Q83</f>
        <v/>
      </c>
      <c r="AD454" s="99" t="str">
        <f>'Module 3'!R83</f>
        <v/>
      </c>
      <c r="AE454" s="99" t="str">
        <f>'Module 3'!S83</f>
        <v/>
      </c>
      <c r="AF454" s="99" t="str">
        <f>'Module 3'!T83</f>
        <v/>
      </c>
      <c r="AG454" s="99" t="str">
        <f>'Module 3'!U83</f>
        <v/>
      </c>
      <c r="AH454" s="99" t="str">
        <f>'Module 3'!V83</f>
        <v/>
      </c>
    </row>
    <row r="455" spans="16:44" ht="15" hidden="1" customHeight="1" x14ac:dyDescent="0.25">
      <c r="AA455" s="224"/>
      <c r="AB455" s="104" t="str">
        <f>'Module 3'!P84</f>
        <v/>
      </c>
      <c r="AC455" s="104" t="str">
        <f>'Module 3'!Q84</f>
        <v/>
      </c>
      <c r="AD455" s="99" t="str">
        <f>'Module 3'!R84</f>
        <v/>
      </c>
      <c r="AE455" s="99" t="str">
        <f>'Module 3'!S84</f>
        <v/>
      </c>
      <c r="AF455" s="99" t="str">
        <f>'Module 3'!T84</f>
        <v/>
      </c>
      <c r="AG455" s="99" t="str">
        <f>'Module 3'!U84</f>
        <v/>
      </c>
      <c r="AH455" s="99" t="str">
        <f>'Module 3'!V84</f>
        <v/>
      </c>
    </row>
    <row r="456" spans="16:44" ht="15" hidden="1" customHeight="1" x14ac:dyDescent="0.25">
      <c r="AA456" s="224"/>
      <c r="AB456" s="104" t="str">
        <f>'Module 3'!P85</f>
        <v/>
      </c>
      <c r="AC456" s="104" t="str">
        <f>'Module 3'!Q85</f>
        <v/>
      </c>
      <c r="AD456" s="99" t="str">
        <f>'Module 3'!R85</f>
        <v/>
      </c>
      <c r="AE456" s="99" t="str">
        <f>'Module 3'!S85</f>
        <v/>
      </c>
      <c r="AF456" s="99" t="str">
        <f>'Module 3'!T85</f>
        <v/>
      </c>
      <c r="AG456" s="99" t="str">
        <f>'Module 3'!U85</f>
        <v/>
      </c>
      <c r="AH456" s="99" t="str">
        <f>'Module 3'!V85</f>
        <v/>
      </c>
    </row>
    <row r="457" spans="16:44" ht="15" hidden="1" customHeight="1" x14ac:dyDescent="0.25">
      <c r="AA457" s="224"/>
      <c r="AB457" s="104" t="str">
        <f>'Module 3'!P86</f>
        <v/>
      </c>
      <c r="AC457" s="104" t="str">
        <f>'Module 3'!Q86</f>
        <v/>
      </c>
      <c r="AD457" s="99" t="str">
        <f>'Module 3'!R86</f>
        <v/>
      </c>
      <c r="AE457" s="99" t="str">
        <f>'Module 3'!S86</f>
        <v/>
      </c>
      <c r="AF457" s="99" t="str">
        <f>'Module 3'!T86</f>
        <v/>
      </c>
      <c r="AG457" s="99" t="str">
        <f>'Module 3'!U86</f>
        <v/>
      </c>
      <c r="AH457" s="99" t="str">
        <f>'Module 3'!V86</f>
        <v/>
      </c>
    </row>
    <row r="458" spans="16:44" ht="15" hidden="1" customHeight="1" x14ac:dyDescent="0.25">
      <c r="AA458" s="224"/>
      <c r="AB458" s="104" t="str">
        <f>'Module 3'!P87</f>
        <v/>
      </c>
      <c r="AC458" s="104" t="str">
        <f>'Module 3'!Q87</f>
        <v/>
      </c>
      <c r="AD458" s="99" t="str">
        <f>'Module 3'!R87</f>
        <v/>
      </c>
      <c r="AE458" s="99" t="str">
        <f>'Module 3'!S87</f>
        <v/>
      </c>
      <c r="AF458" s="99" t="str">
        <f>'Module 3'!T87</f>
        <v/>
      </c>
      <c r="AG458" s="99" t="str">
        <f>'Module 3'!U87</f>
        <v/>
      </c>
      <c r="AH458" s="99" t="str">
        <f>'Module 3'!V87</f>
        <v/>
      </c>
    </row>
    <row r="459" spans="16:44" ht="15.75" hidden="1" customHeight="1" thickBot="1" x14ac:dyDescent="0.3">
      <c r="AA459" s="225"/>
      <c r="AB459" s="104" t="str">
        <f>'Module 3'!P88</f>
        <v/>
      </c>
      <c r="AC459" s="104" t="str">
        <f>'Module 3'!Q88</f>
        <v/>
      </c>
      <c r="AD459" s="99" t="str">
        <f>'Module 3'!R88</f>
        <v/>
      </c>
      <c r="AE459" s="99" t="str">
        <f>'Module 3'!S88</f>
        <v/>
      </c>
      <c r="AF459" s="99" t="str">
        <f>'Module 3'!T88</f>
        <v/>
      </c>
      <c r="AG459" s="99" t="str">
        <f>'Module 3'!U88</f>
        <v/>
      </c>
      <c r="AH459" s="99" t="str">
        <f>'Module 3'!V88</f>
        <v/>
      </c>
    </row>
    <row r="460" spans="16:44" ht="99.95" hidden="1" customHeight="1" thickTop="1" x14ac:dyDescent="0.25">
      <c r="AA460" s="897" t="str">
        <f>'Module 3'!$O$89</f>
        <v>Couverture globale des PLR / lacunes de la garantie :</v>
      </c>
      <c r="AB460" s="898"/>
      <c r="AC460" s="898"/>
      <c r="AD460" s="889" t="str">
        <f>'Module 3'!Q89</f>
        <v xml:space="preserve"> </v>
      </c>
      <c r="AE460" s="889"/>
      <c r="AF460" s="889"/>
      <c r="AG460" s="889"/>
      <c r="AH460" s="890"/>
    </row>
    <row r="461" spans="16:44" ht="99.95" hidden="1" customHeight="1" x14ac:dyDescent="0.25"/>
    <row r="462" spans="16:44" ht="15" hidden="1" customHeight="1" x14ac:dyDescent="0.25"/>
    <row r="463" spans="16:44" ht="45" hidden="1" customHeight="1" x14ac:dyDescent="0.35">
      <c r="AK463" s="320" t="str">
        <f>Présentation!$C$17</f>
        <v>Module 3 - Identification des politiques, lois et règlementations pertinentes</v>
      </c>
      <c r="AL463" s="579"/>
      <c r="AM463" s="318"/>
      <c r="AN463" s="318"/>
      <c r="AO463" s="318"/>
      <c r="AP463" s="318"/>
      <c r="AQ463" s="318"/>
      <c r="AR463" s="318"/>
    </row>
    <row r="464" spans="16:44" ht="102" hidden="1" x14ac:dyDescent="0.35">
      <c r="AK464" s="319" t="str">
        <f>'Module 3'!$O$30</f>
        <v>Garantie (a) - Les activités [REDD+] viennent en complément des objectifs des programmes forestiers nationaux et des conventions et accords internationaux pertinents ou [sont] compatibles avec ces objectifs.</v>
      </c>
      <c r="AL464" s="580"/>
      <c r="AM464" s="319"/>
      <c r="AN464" s="319"/>
      <c r="AO464" s="319"/>
      <c r="AP464" s="319"/>
      <c r="AQ464" s="319"/>
      <c r="AR464" s="319"/>
    </row>
    <row r="465" spans="37:37" ht="45" hidden="1" customHeight="1" x14ac:dyDescent="0.25">
      <c r="AK465" s="321" t="s">
        <v>625</v>
      </c>
    </row>
    <row r="466" spans="37:37" hidden="1" x14ac:dyDescent="0.25">
      <c r="AK466" s="112" t="str">
        <f>'Module 3'!V37</f>
        <v/>
      </c>
    </row>
    <row r="467" spans="37:37" hidden="1" x14ac:dyDescent="0.25">
      <c r="AK467" s="112" t="str">
        <f>'Module 3'!V38</f>
        <v/>
      </c>
    </row>
    <row r="468" spans="37:37" hidden="1" x14ac:dyDescent="0.25">
      <c r="AK468" s="112" t="str">
        <f>'Module 3'!V39</f>
        <v/>
      </c>
    </row>
    <row r="469" spans="37:37" hidden="1" x14ac:dyDescent="0.25">
      <c r="AK469" s="112" t="str">
        <f>'Module 3'!V40</f>
        <v/>
      </c>
    </row>
    <row r="470" spans="37:37" hidden="1" x14ac:dyDescent="0.25">
      <c r="AK470" s="112" t="str">
        <f>'Module 3'!V41</f>
        <v/>
      </c>
    </row>
    <row r="471" spans="37:37" hidden="1" x14ac:dyDescent="0.25">
      <c r="AK471" s="112" t="str">
        <f>'Module 3'!V42</f>
        <v/>
      </c>
    </row>
    <row r="472" spans="37:37" ht="15" hidden="1" customHeight="1" x14ac:dyDescent="0.25">
      <c r="AK472" s="112" t="str">
        <f>'Module 3'!V43</f>
        <v/>
      </c>
    </row>
    <row r="473" spans="37:37" ht="15" hidden="1" customHeight="1" x14ac:dyDescent="0.25">
      <c r="AK473" s="112" t="str">
        <f>'Module 3'!V44</f>
        <v/>
      </c>
    </row>
    <row r="474" spans="37:37" ht="15" hidden="1" customHeight="1" x14ac:dyDescent="0.25">
      <c r="AK474" s="112" t="str">
        <f>'Module 3'!V45</f>
        <v/>
      </c>
    </row>
    <row r="475" spans="37:37" ht="15" hidden="1" customHeight="1" x14ac:dyDescent="0.25">
      <c r="AK475" s="112" t="str">
        <f>'Module 3'!V46</f>
        <v/>
      </c>
    </row>
    <row r="476" spans="37:37" ht="15" hidden="1" customHeight="1" x14ac:dyDescent="0.25">
      <c r="AK476" s="112" t="str">
        <f>'Module 3'!V47</f>
        <v/>
      </c>
    </row>
    <row r="477" spans="37:37" ht="15" hidden="1" customHeight="1" x14ac:dyDescent="0.25">
      <c r="AK477" s="112" t="str">
        <f>'Module 3'!V48</f>
        <v/>
      </c>
    </row>
    <row r="478" spans="37:37" ht="15" hidden="1" customHeight="1" x14ac:dyDescent="0.25">
      <c r="AK478" s="112" t="str">
        <f>'Module 3'!V49</f>
        <v/>
      </c>
    </row>
    <row r="479" spans="37:37" ht="15" hidden="1" customHeight="1" x14ac:dyDescent="0.25">
      <c r="AK479" s="112" t="str">
        <f>'Module 3'!V50</f>
        <v/>
      </c>
    </row>
    <row r="480" spans="37:37" ht="15" hidden="1" customHeight="1" x14ac:dyDescent="0.25">
      <c r="AK480" s="112" t="str">
        <f>'Module 3'!V51</f>
        <v/>
      </c>
    </row>
    <row r="481" spans="16:37" ht="15" hidden="1" customHeight="1" x14ac:dyDescent="0.25">
      <c r="AK481" s="112" t="str">
        <f>'Module 3'!V52</f>
        <v/>
      </c>
    </row>
    <row r="482" spans="16:37" ht="15" hidden="1" customHeight="1" x14ac:dyDescent="0.25">
      <c r="AK482" s="112" t="str">
        <f>'Module 3'!V53</f>
        <v/>
      </c>
    </row>
    <row r="483" spans="16:37" ht="15" hidden="1" customHeight="1" x14ac:dyDescent="0.25">
      <c r="AK483" s="112" t="str">
        <f>'Module 3'!V54</f>
        <v/>
      </c>
    </row>
    <row r="484" spans="16:37" ht="15" hidden="1" customHeight="1" x14ac:dyDescent="0.25">
      <c r="AK484" s="112" t="str">
        <f>'Module 3'!V55</f>
        <v/>
      </c>
    </row>
    <row r="485" spans="16:37" ht="15" hidden="1" customHeight="1" x14ac:dyDescent="0.25">
      <c r="AK485" s="112" t="str">
        <f>'Module 3'!V56</f>
        <v/>
      </c>
    </row>
    <row r="486" spans="16:37" ht="110.1" hidden="1" customHeight="1" x14ac:dyDescent="0.25"/>
    <row r="487" spans="16:37" ht="15" hidden="1" customHeight="1" x14ac:dyDescent="0.25"/>
    <row r="488" spans="16:37" ht="45" hidden="1" customHeight="1" x14ac:dyDescent="0.35">
      <c r="P488" s="16"/>
      <c r="Q488" s="16"/>
      <c r="R488" s="16"/>
      <c r="S488" s="16"/>
      <c r="T488" s="16"/>
      <c r="U488" s="16"/>
      <c r="AA488" s="789" t="str">
        <f>'Module 3'!$O$126</f>
        <v>Garantie (b) - Structures nationales transparentes et efficaces de gouvernance forestière tenant compte de la législation et de la souveraineté nationales.</v>
      </c>
      <c r="AB488" s="789"/>
      <c r="AC488" s="789"/>
      <c r="AD488" s="789"/>
      <c r="AE488" s="789"/>
      <c r="AF488" s="789"/>
      <c r="AG488" s="789"/>
      <c r="AH488" s="789"/>
    </row>
    <row r="489" spans="16:37" ht="15" hidden="1" customHeight="1" x14ac:dyDescent="0.25">
      <c r="P489" s="16"/>
      <c r="Q489" s="16"/>
      <c r="R489" s="16"/>
      <c r="S489" s="16"/>
      <c r="T489" s="16"/>
      <c r="U489" s="16"/>
    </row>
    <row r="490" spans="16:37" ht="0.95" hidden="1" customHeight="1" x14ac:dyDescent="0.25">
      <c r="P490" s="16"/>
      <c r="Q490" s="16"/>
      <c r="R490" s="16"/>
      <c r="S490" s="16"/>
      <c r="T490" s="16"/>
      <c r="U490" s="16"/>
    </row>
    <row r="491" spans="16:37" ht="30" hidden="1" customHeight="1" x14ac:dyDescent="0.25">
      <c r="AA491" s="791" t="str">
        <f>'Module 3'!$C$153</f>
        <v>Tableau 3 :Politiques, lois ou règlementations (PLR) pertinentes pour la Garantie (b) - Gouvernance forestière transparente et efficace et souveraineté.</v>
      </c>
      <c r="AB491" s="791"/>
      <c r="AC491" s="791"/>
      <c r="AD491" s="791"/>
      <c r="AE491" s="791"/>
      <c r="AF491" s="791"/>
      <c r="AG491" s="791"/>
      <c r="AH491" s="791"/>
    </row>
    <row r="492" spans="16:37" ht="15" hidden="1" customHeight="1" x14ac:dyDescent="0.25"/>
    <row r="493" spans="16:37" ht="36" hidden="1" x14ac:dyDescent="0.25">
      <c r="AA493" s="220" t="str">
        <f>'Module 3'!$O$68</f>
        <v>Bénéfices</v>
      </c>
      <c r="AB493" s="33" t="str">
        <f>'Module 3'!$P$66</f>
        <v>Description</v>
      </c>
      <c r="AC493" s="33" t="str">
        <f>'Module 3'!$Q$66</f>
        <v>Qté.</v>
      </c>
      <c r="AD493" s="33" t="str">
        <f>'Module 3'!$R$66</f>
        <v>PLR pertinentes pour le bénéfice</v>
      </c>
      <c r="AE493" s="33" t="str">
        <f>'Module 3'!$S$66</f>
        <v>Comment le bénéfice est-il couvert par ces PLR ?</v>
      </c>
      <c r="AF493" s="33" t="str">
        <f>'Module 3'!$T$66</f>
        <v>Ces PLR sont-elles mises en œuvre de manière efficace ?</v>
      </c>
      <c r="AG493" s="33" t="str">
        <f>'Module 3'!$U$66</f>
        <v>PLR conflictuelles ?</v>
      </c>
      <c r="AH493" s="33" t="str">
        <f>'Module 3'!$V$66</f>
        <v>Lacunes identifiées</v>
      </c>
    </row>
    <row r="494" spans="16:37" ht="15" hidden="1" customHeight="1" x14ac:dyDescent="0.25">
      <c r="AA494" s="221"/>
      <c r="AB494" s="99" t="str">
        <f>'Module 3'!P159</f>
        <v/>
      </c>
      <c r="AC494" s="99" t="str">
        <f>'Module 3'!Q159</f>
        <v/>
      </c>
      <c r="AD494" s="99" t="str">
        <f>'Module 3'!R159</f>
        <v/>
      </c>
      <c r="AE494" s="99" t="str">
        <f>'Module 3'!S159</f>
        <v/>
      </c>
      <c r="AF494" s="99" t="str">
        <f>'Module 3'!T159</f>
        <v/>
      </c>
      <c r="AG494" s="99" t="str">
        <f>'Module 3'!U159</f>
        <v/>
      </c>
      <c r="AH494" s="99" t="str">
        <f>'Module 3'!V159</f>
        <v/>
      </c>
      <c r="AJ494" s="54" t="s">
        <v>39</v>
      </c>
    </row>
    <row r="495" spans="16:37" ht="15" hidden="1" customHeight="1" x14ac:dyDescent="0.25">
      <c r="AA495" s="221"/>
      <c r="AB495" s="99" t="str">
        <f>'Module 3'!P160</f>
        <v/>
      </c>
      <c r="AC495" s="99" t="str">
        <f>'Module 3'!Q160</f>
        <v/>
      </c>
      <c r="AD495" s="99" t="str">
        <f>'Module 3'!R160</f>
        <v/>
      </c>
      <c r="AE495" s="99" t="str">
        <f>'Module 3'!S160</f>
        <v/>
      </c>
      <c r="AF495" s="99" t="str">
        <f>'Module 3'!T160</f>
        <v/>
      </c>
      <c r="AG495" s="99" t="str">
        <f>'Module 3'!U160</f>
        <v/>
      </c>
      <c r="AH495" s="99" t="str">
        <f>'Module 3'!V160</f>
        <v/>
      </c>
      <c r="AJ495" s="54" t="s">
        <v>40</v>
      </c>
    </row>
    <row r="496" spans="16:37" ht="15" hidden="1" customHeight="1" x14ac:dyDescent="0.25">
      <c r="AA496" s="221"/>
      <c r="AB496" s="99" t="str">
        <f>'Module 3'!P161</f>
        <v/>
      </c>
      <c r="AC496" s="99" t="str">
        <f>'Module 3'!Q161</f>
        <v/>
      </c>
      <c r="AD496" s="99" t="str">
        <f>'Module 3'!R161</f>
        <v/>
      </c>
      <c r="AE496" s="99" t="str">
        <f>'Module 3'!S161</f>
        <v/>
      </c>
      <c r="AF496" s="99" t="str">
        <f>'Module 3'!T161</f>
        <v/>
      </c>
      <c r="AG496" s="99" t="str">
        <f>'Module 3'!U161</f>
        <v/>
      </c>
      <c r="AH496" s="99" t="str">
        <f>'Module 3'!V161</f>
        <v/>
      </c>
      <c r="AJ496" s="54" t="s">
        <v>41</v>
      </c>
    </row>
    <row r="497" spans="16:36" ht="15" hidden="1" customHeight="1" x14ac:dyDescent="0.25">
      <c r="AA497" s="221"/>
      <c r="AB497" s="99" t="str">
        <f>'Module 3'!P162</f>
        <v/>
      </c>
      <c r="AC497" s="99" t="str">
        <f>'Module 3'!Q162</f>
        <v/>
      </c>
      <c r="AD497" s="99" t="str">
        <f>'Module 3'!R162</f>
        <v/>
      </c>
      <c r="AE497" s="99" t="str">
        <f>'Module 3'!S162</f>
        <v/>
      </c>
      <c r="AF497" s="99" t="str">
        <f>'Module 3'!T162</f>
        <v/>
      </c>
      <c r="AG497" s="99" t="str">
        <f>'Module 3'!U162</f>
        <v/>
      </c>
      <c r="AH497" s="99" t="str">
        <f>'Module 3'!V162</f>
        <v/>
      </c>
      <c r="AJ497" s="54" t="s">
        <v>42</v>
      </c>
    </row>
    <row r="498" spans="16:36" ht="15" hidden="1" customHeight="1" x14ac:dyDescent="0.25">
      <c r="AA498" s="221"/>
      <c r="AB498" s="99" t="str">
        <f>'Module 3'!P163</f>
        <v/>
      </c>
      <c r="AC498" s="99" t="str">
        <f>'Module 3'!Q163</f>
        <v/>
      </c>
      <c r="AD498" s="99" t="str">
        <f>'Module 3'!R163</f>
        <v/>
      </c>
      <c r="AE498" s="99" t="str">
        <f>'Module 3'!S163</f>
        <v/>
      </c>
      <c r="AF498" s="99" t="str">
        <f>'Module 3'!T163</f>
        <v/>
      </c>
      <c r="AG498" s="99" t="str">
        <f>'Module 3'!U163</f>
        <v/>
      </c>
      <c r="AH498" s="99" t="str">
        <f>'Module 3'!V163</f>
        <v/>
      </c>
      <c r="AJ498" s="54" t="s">
        <v>43</v>
      </c>
    </row>
    <row r="499" spans="16:36" ht="15" hidden="1" customHeight="1" x14ac:dyDescent="0.25">
      <c r="AA499" s="221"/>
      <c r="AB499" s="99" t="str">
        <f>'Module 3'!P164</f>
        <v/>
      </c>
      <c r="AC499" s="99" t="str">
        <f>'Module 3'!Q164</f>
        <v/>
      </c>
      <c r="AD499" s="99" t="str">
        <f>'Module 3'!R164</f>
        <v/>
      </c>
      <c r="AE499" s="99" t="str">
        <f>'Module 3'!S164</f>
        <v/>
      </c>
      <c r="AF499" s="99" t="str">
        <f>'Module 3'!T164</f>
        <v/>
      </c>
      <c r="AG499" s="99" t="str">
        <f>'Module 3'!U164</f>
        <v/>
      </c>
      <c r="AH499" s="99" t="str">
        <f>'Module 3'!V164</f>
        <v/>
      </c>
      <c r="AJ499" s="54" t="s">
        <v>44</v>
      </c>
    </row>
    <row r="500" spans="16:36" ht="15" hidden="1" customHeight="1" x14ac:dyDescent="0.25">
      <c r="AA500" s="221"/>
      <c r="AB500" s="99" t="str">
        <f>'Module 3'!P165</f>
        <v/>
      </c>
      <c r="AC500" s="99" t="str">
        <f>'Module 3'!Q165</f>
        <v/>
      </c>
      <c r="AD500" s="99" t="str">
        <f>'Module 3'!R165</f>
        <v/>
      </c>
      <c r="AE500" s="99" t="str">
        <f>'Module 3'!S165</f>
        <v/>
      </c>
      <c r="AF500" s="99" t="str">
        <f>'Module 3'!T165</f>
        <v/>
      </c>
      <c r="AG500" s="99" t="str">
        <f>'Module 3'!U165</f>
        <v/>
      </c>
      <c r="AH500" s="99" t="str">
        <f>'Module 3'!V165</f>
        <v/>
      </c>
      <c r="AJ500" s="54" t="s">
        <v>44</v>
      </c>
    </row>
    <row r="501" spans="16:36" ht="15" hidden="1" customHeight="1" x14ac:dyDescent="0.25">
      <c r="AA501" s="221"/>
      <c r="AB501" s="99" t="str">
        <f>'Module 3'!P166</f>
        <v/>
      </c>
      <c r="AC501" s="99" t="str">
        <f>'Module 3'!Q166</f>
        <v/>
      </c>
      <c r="AD501" s="99" t="str">
        <f>'Module 3'!R166</f>
        <v/>
      </c>
      <c r="AE501" s="99" t="str">
        <f>'Module 3'!S166</f>
        <v/>
      </c>
      <c r="AF501" s="99" t="str">
        <f>'Module 3'!T166</f>
        <v/>
      </c>
      <c r="AG501" s="99" t="str">
        <f>'Module 3'!U166</f>
        <v/>
      </c>
      <c r="AH501" s="99" t="str">
        <f>'Module 3'!V166</f>
        <v/>
      </c>
      <c r="AJ501" s="54"/>
    </row>
    <row r="502" spans="16:36" ht="15" hidden="1" customHeight="1" x14ac:dyDescent="0.25">
      <c r="AA502" s="221"/>
      <c r="AB502" s="99" t="str">
        <f>'Module 3'!P167</f>
        <v/>
      </c>
      <c r="AC502" s="99" t="str">
        <f>'Module 3'!Q167</f>
        <v/>
      </c>
      <c r="AD502" s="99" t="str">
        <f>'Module 3'!R167</f>
        <v/>
      </c>
      <c r="AE502" s="99" t="str">
        <f>'Module 3'!S167</f>
        <v/>
      </c>
      <c r="AF502" s="99" t="str">
        <f>'Module 3'!T167</f>
        <v/>
      </c>
      <c r="AG502" s="99" t="str">
        <f>'Module 3'!U167</f>
        <v/>
      </c>
      <c r="AH502" s="99" t="str">
        <f>'Module 3'!V167</f>
        <v/>
      </c>
      <c r="AJ502" s="54"/>
    </row>
    <row r="503" spans="16:36" ht="15" hidden="1" customHeight="1" x14ac:dyDescent="0.25">
      <c r="AA503" s="221"/>
      <c r="AB503" s="99" t="str">
        <f>'Module 3'!P168</f>
        <v/>
      </c>
      <c r="AC503" s="99" t="str">
        <f>'Module 3'!Q168</f>
        <v/>
      </c>
      <c r="AD503" s="99" t="str">
        <f>'Module 3'!R168</f>
        <v/>
      </c>
      <c r="AE503" s="99" t="str">
        <f>'Module 3'!S168</f>
        <v/>
      </c>
      <c r="AF503" s="99" t="str">
        <f>'Module 3'!T168</f>
        <v/>
      </c>
      <c r="AG503" s="99" t="str">
        <f>'Module 3'!U168</f>
        <v/>
      </c>
      <c r="AH503" s="99" t="str">
        <f>'Module 3'!V168</f>
        <v/>
      </c>
      <c r="AJ503" s="54"/>
    </row>
    <row r="504" spans="16:36" ht="15" hidden="1" customHeight="1" x14ac:dyDescent="0.25">
      <c r="AA504" s="221"/>
      <c r="AB504" s="99" t="str">
        <f>'Module 3'!P169</f>
        <v/>
      </c>
      <c r="AC504" s="99" t="str">
        <f>'Module 3'!Q169</f>
        <v/>
      </c>
      <c r="AD504" s="99" t="str">
        <f>'Module 3'!R169</f>
        <v/>
      </c>
      <c r="AE504" s="99" t="str">
        <f>'Module 3'!S169</f>
        <v/>
      </c>
      <c r="AF504" s="99" t="str">
        <f>'Module 3'!T169</f>
        <v/>
      </c>
      <c r="AG504" s="99" t="str">
        <f>'Module 3'!U169</f>
        <v/>
      </c>
      <c r="AH504" s="99" t="str">
        <f>'Module 3'!V169</f>
        <v/>
      </c>
      <c r="AJ504" s="54"/>
    </row>
    <row r="505" spans="16:36" ht="15" hidden="1" customHeight="1" x14ac:dyDescent="0.25">
      <c r="AA505" s="222"/>
      <c r="AB505" s="99" t="str">
        <f>'Module 3'!P170</f>
        <v/>
      </c>
      <c r="AC505" s="99" t="str">
        <f>'Module 3'!Q170</f>
        <v/>
      </c>
      <c r="AD505" s="99" t="str">
        <f>'Module 3'!R170</f>
        <v/>
      </c>
      <c r="AE505" s="99" t="str">
        <f>'Module 3'!S170</f>
        <v/>
      </c>
      <c r="AF505" s="99" t="str">
        <f>'Module 3'!T170</f>
        <v/>
      </c>
      <c r="AG505" s="99" t="str">
        <f>'Module 3'!U170</f>
        <v/>
      </c>
      <c r="AH505" s="99" t="str">
        <f>'Module 3'!V170</f>
        <v/>
      </c>
      <c r="AJ505" s="54" t="s">
        <v>44</v>
      </c>
    </row>
    <row r="506" spans="16:36" ht="36" hidden="1" x14ac:dyDescent="0.25">
      <c r="AA506" s="223" t="str">
        <f>'Module 3'!$O$79</f>
        <v>Risques</v>
      </c>
      <c r="AB506" s="33" t="str">
        <f>'Module 3'!$P$77</f>
        <v>Description</v>
      </c>
      <c r="AC506" s="33" t="str">
        <f>'Module 3'!$Q$77</f>
        <v>Qté.</v>
      </c>
      <c r="AD506" s="33" t="str">
        <f>'Module 3'!$R$77</f>
        <v>Comment le risque est-il couvert par ces PLR ?</v>
      </c>
      <c r="AE506" s="33" t="str">
        <f>'Module 3'!$S$77</f>
        <v>Comment le risque est-il couvert par ces PLR ?</v>
      </c>
      <c r="AF506" s="33" t="str">
        <f>'Module 3'!$T$77</f>
        <v>Ces PLR sont-elles mises en œuvre de manière efficace ?</v>
      </c>
      <c r="AG506" s="33" t="str">
        <f>'Module 3'!$U$77</f>
        <v>PLR conflictuelles ?</v>
      </c>
      <c r="AH506" s="33" t="str">
        <f>'Module 3'!$V$77</f>
        <v>Lacunes identifiées</v>
      </c>
      <c r="AJ506" s="54"/>
    </row>
    <row r="507" spans="16:36" ht="15" hidden="1" customHeight="1" x14ac:dyDescent="0.25">
      <c r="P507" s="16"/>
      <c r="Q507" s="16"/>
      <c r="R507" s="16"/>
      <c r="S507" s="16"/>
      <c r="T507" s="16"/>
      <c r="U507" s="16"/>
      <c r="AA507" s="224"/>
      <c r="AB507" s="99" t="str">
        <f>'Module 3'!P173</f>
        <v/>
      </c>
      <c r="AC507" s="99" t="str">
        <f>'Module 3'!Q173</f>
        <v/>
      </c>
      <c r="AD507" s="99" t="str">
        <f>'Module 3'!R173</f>
        <v/>
      </c>
      <c r="AE507" s="99" t="str">
        <f>'Module 3'!S173</f>
        <v/>
      </c>
      <c r="AF507" s="99" t="str">
        <f>'Module 3'!T173</f>
        <v/>
      </c>
      <c r="AG507" s="99" t="str">
        <f>'Module 3'!U173</f>
        <v/>
      </c>
      <c r="AH507" s="99" t="str">
        <f>'Module 3'!V173</f>
        <v/>
      </c>
    </row>
    <row r="508" spans="16:36" ht="15" hidden="1" customHeight="1" x14ac:dyDescent="0.25">
      <c r="P508" s="16"/>
      <c r="Q508" s="16"/>
      <c r="R508" s="16"/>
      <c r="S508" s="16"/>
      <c r="T508" s="16"/>
      <c r="U508" s="16"/>
      <c r="AA508" s="224"/>
      <c r="AB508" s="99" t="str">
        <f>'Module 3'!P174</f>
        <v/>
      </c>
      <c r="AC508" s="99" t="str">
        <f>'Module 3'!Q174</f>
        <v/>
      </c>
      <c r="AD508" s="99" t="str">
        <f>'Module 3'!R174</f>
        <v/>
      </c>
      <c r="AE508" s="99" t="str">
        <f>'Module 3'!S174</f>
        <v/>
      </c>
      <c r="AF508" s="99" t="str">
        <f>'Module 3'!T174</f>
        <v/>
      </c>
      <c r="AG508" s="99" t="str">
        <f>'Module 3'!U174</f>
        <v/>
      </c>
      <c r="AH508" s="99" t="str">
        <f>'Module 3'!V174</f>
        <v/>
      </c>
    </row>
    <row r="509" spans="16:36" ht="15" hidden="1" customHeight="1" x14ac:dyDescent="0.25">
      <c r="P509" s="16"/>
      <c r="Q509" s="16"/>
      <c r="R509" s="16"/>
      <c r="S509" s="16"/>
      <c r="T509" s="16"/>
      <c r="U509" s="16"/>
      <c r="AA509" s="224"/>
      <c r="AB509" s="99" t="str">
        <f>'Module 3'!P175</f>
        <v/>
      </c>
      <c r="AC509" s="99" t="str">
        <f>'Module 3'!Q175</f>
        <v/>
      </c>
      <c r="AD509" s="99" t="str">
        <f>'Module 3'!R175</f>
        <v/>
      </c>
      <c r="AE509" s="99" t="str">
        <f>'Module 3'!S175</f>
        <v/>
      </c>
      <c r="AF509" s="99" t="str">
        <f>'Module 3'!T175</f>
        <v/>
      </c>
      <c r="AG509" s="99" t="str">
        <f>'Module 3'!U175</f>
        <v/>
      </c>
      <c r="AH509" s="99" t="str">
        <f>'Module 3'!V175</f>
        <v/>
      </c>
    </row>
    <row r="510" spans="16:36" ht="15" hidden="1" customHeight="1" x14ac:dyDescent="0.25">
      <c r="AA510" s="224"/>
      <c r="AB510" s="99" t="str">
        <f>'Module 3'!P176</f>
        <v/>
      </c>
      <c r="AC510" s="99" t="str">
        <f>'Module 3'!Q176</f>
        <v/>
      </c>
      <c r="AD510" s="99" t="str">
        <f>'Module 3'!R176</f>
        <v/>
      </c>
      <c r="AE510" s="99" t="str">
        <f>'Module 3'!S176</f>
        <v/>
      </c>
      <c r="AF510" s="99" t="str">
        <f>'Module 3'!T176</f>
        <v/>
      </c>
      <c r="AG510" s="99" t="str">
        <f>'Module 3'!U176</f>
        <v/>
      </c>
      <c r="AH510" s="99" t="str">
        <f>'Module 3'!V176</f>
        <v/>
      </c>
    </row>
    <row r="511" spans="16:36" ht="15" hidden="1" customHeight="1" x14ac:dyDescent="0.25">
      <c r="AA511" s="224"/>
      <c r="AB511" s="99" t="str">
        <f>'Module 3'!P177</f>
        <v/>
      </c>
      <c r="AC511" s="99" t="str">
        <f>'Module 3'!Q177</f>
        <v/>
      </c>
      <c r="AD511" s="99" t="str">
        <f>'Module 3'!R177</f>
        <v/>
      </c>
      <c r="AE511" s="99" t="str">
        <f>'Module 3'!S177</f>
        <v/>
      </c>
      <c r="AF511" s="99" t="str">
        <f>'Module 3'!T177</f>
        <v/>
      </c>
      <c r="AG511" s="99" t="str">
        <f>'Module 3'!U177</f>
        <v/>
      </c>
      <c r="AH511" s="99" t="str">
        <f>'Module 3'!V177</f>
        <v/>
      </c>
    </row>
    <row r="512" spans="16:36" ht="15" hidden="1" customHeight="1" x14ac:dyDescent="0.25">
      <c r="AA512" s="224"/>
      <c r="AB512" s="99" t="str">
        <f>'Module 3'!P178</f>
        <v/>
      </c>
      <c r="AC512" s="99" t="str">
        <f>'Module 3'!Q178</f>
        <v/>
      </c>
      <c r="AD512" s="99" t="str">
        <f>'Module 3'!R178</f>
        <v/>
      </c>
      <c r="AE512" s="99" t="str">
        <f>'Module 3'!S178</f>
        <v/>
      </c>
      <c r="AF512" s="99" t="str">
        <f>'Module 3'!T178</f>
        <v/>
      </c>
      <c r="AG512" s="99" t="str">
        <f>'Module 3'!U178</f>
        <v/>
      </c>
      <c r="AH512" s="99" t="str">
        <f>'Module 3'!V178</f>
        <v/>
      </c>
    </row>
    <row r="513" spans="27:37" ht="15" hidden="1" customHeight="1" x14ac:dyDescent="0.25">
      <c r="AA513" s="224"/>
      <c r="AB513" s="99" t="str">
        <f>'Module 3'!P179</f>
        <v/>
      </c>
      <c r="AC513" s="99" t="str">
        <f>'Module 3'!Q179</f>
        <v/>
      </c>
      <c r="AD513" s="99" t="str">
        <f>'Module 3'!R179</f>
        <v/>
      </c>
      <c r="AE513" s="99" t="str">
        <f>'Module 3'!S179</f>
        <v/>
      </c>
      <c r="AF513" s="99" t="str">
        <f>'Module 3'!T179</f>
        <v/>
      </c>
      <c r="AG513" s="99" t="str">
        <f>'Module 3'!U179</f>
        <v/>
      </c>
      <c r="AH513" s="99" t="str">
        <f>'Module 3'!V179</f>
        <v/>
      </c>
    </row>
    <row r="514" spans="27:37" ht="15" hidden="1" customHeight="1" x14ac:dyDescent="0.25">
      <c r="AA514" s="224"/>
      <c r="AB514" s="99" t="str">
        <f>'Module 3'!P180</f>
        <v/>
      </c>
      <c r="AC514" s="99" t="str">
        <f>'Module 3'!Q180</f>
        <v/>
      </c>
      <c r="AD514" s="99" t="str">
        <f>'Module 3'!R180</f>
        <v/>
      </c>
      <c r="AE514" s="99" t="str">
        <f>'Module 3'!S180</f>
        <v/>
      </c>
      <c r="AF514" s="99" t="str">
        <f>'Module 3'!T180</f>
        <v/>
      </c>
      <c r="AG514" s="99" t="str">
        <f>'Module 3'!U180</f>
        <v/>
      </c>
      <c r="AH514" s="99" t="str">
        <f>'Module 3'!V180</f>
        <v/>
      </c>
    </row>
    <row r="515" spans="27:37" ht="15" hidden="1" customHeight="1" x14ac:dyDescent="0.25">
      <c r="AA515" s="224"/>
      <c r="AB515" s="99" t="str">
        <f>'Module 3'!P181</f>
        <v/>
      </c>
      <c r="AC515" s="99" t="str">
        <f>'Module 3'!Q181</f>
        <v/>
      </c>
      <c r="AD515" s="99" t="str">
        <f>'Module 3'!R181</f>
        <v/>
      </c>
      <c r="AE515" s="99" t="str">
        <f>'Module 3'!S181</f>
        <v/>
      </c>
      <c r="AF515" s="99" t="str">
        <f>'Module 3'!T181</f>
        <v/>
      </c>
      <c r="AG515" s="99" t="str">
        <f>'Module 3'!U181</f>
        <v/>
      </c>
      <c r="AH515" s="99" t="str">
        <f>'Module 3'!V181</f>
        <v/>
      </c>
    </row>
    <row r="516" spans="27:37" ht="15" hidden="1" customHeight="1" x14ac:dyDescent="0.25">
      <c r="AA516" s="224"/>
      <c r="AB516" s="99" t="str">
        <f>'Module 3'!P182</f>
        <v/>
      </c>
      <c r="AC516" s="99" t="str">
        <f>'Module 3'!Q182</f>
        <v/>
      </c>
      <c r="AD516" s="99" t="str">
        <f>'Module 3'!R182</f>
        <v/>
      </c>
      <c r="AE516" s="99" t="str">
        <f>'Module 3'!S182</f>
        <v/>
      </c>
      <c r="AF516" s="99" t="str">
        <f>'Module 3'!T182</f>
        <v/>
      </c>
      <c r="AG516" s="99" t="str">
        <f>'Module 3'!U182</f>
        <v/>
      </c>
      <c r="AH516" s="99" t="str">
        <f>'Module 3'!V182</f>
        <v/>
      </c>
    </row>
    <row r="517" spans="27:37" ht="15" hidden="1" customHeight="1" x14ac:dyDescent="0.25">
      <c r="AA517" s="224"/>
      <c r="AB517" s="99" t="str">
        <f>'Module 3'!P183</f>
        <v/>
      </c>
      <c r="AC517" s="99" t="str">
        <f>'Module 3'!Q183</f>
        <v/>
      </c>
      <c r="AD517" s="99" t="str">
        <f>'Module 3'!R183</f>
        <v/>
      </c>
      <c r="AE517" s="99" t="str">
        <f>'Module 3'!S183</f>
        <v/>
      </c>
      <c r="AF517" s="99" t="str">
        <f>'Module 3'!T183</f>
        <v/>
      </c>
      <c r="AG517" s="99" t="str">
        <f>'Module 3'!U183</f>
        <v/>
      </c>
      <c r="AH517" s="99" t="str">
        <f>'Module 3'!V183</f>
        <v/>
      </c>
    </row>
    <row r="518" spans="27:37" ht="15" hidden="1" customHeight="1" x14ac:dyDescent="0.25">
      <c r="AA518" s="224"/>
      <c r="AB518" s="99" t="str">
        <f>'Module 3'!P184</f>
        <v/>
      </c>
      <c r="AC518" s="99" t="str">
        <f>'Module 3'!Q184</f>
        <v/>
      </c>
      <c r="AD518" s="99" t="str">
        <f>'Module 3'!R184</f>
        <v/>
      </c>
      <c r="AE518" s="99" t="str">
        <f>'Module 3'!S184</f>
        <v/>
      </c>
      <c r="AF518" s="99" t="str">
        <f>'Module 3'!T184</f>
        <v/>
      </c>
      <c r="AG518" s="99" t="str">
        <f>'Module 3'!U184</f>
        <v/>
      </c>
      <c r="AH518" s="99" t="str">
        <f>'Module 3'!V184</f>
        <v/>
      </c>
    </row>
    <row r="519" spans="27:37" ht="15" hidden="1" customHeight="1" x14ac:dyDescent="0.25">
      <c r="AA519" s="224"/>
      <c r="AB519" s="99" t="str">
        <f>'Module 3'!P185</f>
        <v/>
      </c>
      <c r="AC519" s="99" t="str">
        <f>'Module 3'!Q185</f>
        <v/>
      </c>
      <c r="AD519" s="99" t="str">
        <f>'Module 3'!R185</f>
        <v/>
      </c>
      <c r="AE519" s="99" t="str">
        <f>'Module 3'!S185</f>
        <v/>
      </c>
      <c r="AF519" s="99" t="str">
        <f>'Module 3'!T185</f>
        <v/>
      </c>
      <c r="AG519" s="99" t="str">
        <f>'Module 3'!U185</f>
        <v/>
      </c>
      <c r="AH519" s="99" t="str">
        <f>'Module 3'!V185</f>
        <v/>
      </c>
    </row>
    <row r="520" spans="27:37" ht="15" hidden="1" customHeight="1" x14ac:dyDescent="0.25">
      <c r="AA520" s="224"/>
      <c r="AB520" s="99" t="str">
        <f>'Module 3'!P186</f>
        <v/>
      </c>
      <c r="AC520" s="99" t="str">
        <f>'Module 3'!Q186</f>
        <v/>
      </c>
      <c r="AD520" s="99" t="str">
        <f>'Module 3'!R186</f>
        <v/>
      </c>
      <c r="AE520" s="99" t="str">
        <f>'Module 3'!S186</f>
        <v/>
      </c>
      <c r="AF520" s="99" t="str">
        <f>'Module 3'!T186</f>
        <v/>
      </c>
      <c r="AG520" s="99" t="str">
        <f>'Module 3'!U186</f>
        <v/>
      </c>
      <c r="AH520" s="99" t="str">
        <f>'Module 3'!V186</f>
        <v/>
      </c>
    </row>
    <row r="521" spans="27:37" ht="15.75" hidden="1" customHeight="1" thickBot="1" x14ac:dyDescent="0.3">
      <c r="AA521" s="225"/>
      <c r="AB521" s="99" t="str">
        <f>'Module 3'!P187</f>
        <v/>
      </c>
      <c r="AC521" s="99" t="str">
        <f>'Module 3'!Q187</f>
        <v/>
      </c>
      <c r="AD521" s="99" t="str">
        <f>'Module 3'!R187</f>
        <v/>
      </c>
      <c r="AE521" s="99" t="str">
        <f>'Module 3'!S187</f>
        <v/>
      </c>
      <c r="AF521" s="99" t="str">
        <f>'Module 3'!T187</f>
        <v/>
      </c>
      <c r="AG521" s="99" t="str">
        <f>'Module 3'!U187</f>
        <v/>
      </c>
      <c r="AH521" s="99" t="str">
        <f>'Module 3'!V187</f>
        <v/>
      </c>
    </row>
    <row r="522" spans="27:37" ht="99.95" hidden="1" customHeight="1" thickTop="1" x14ac:dyDescent="0.25">
      <c r="AA522" s="897" t="str">
        <f>'Module 3'!$O$89</f>
        <v>Couverture globale des PLR / lacunes de la garantie :</v>
      </c>
      <c r="AB522" s="898"/>
      <c r="AC522" s="898"/>
      <c r="AD522" s="889" t="str">
        <f>'Module 3'!Q188</f>
        <v xml:space="preserve"> </v>
      </c>
      <c r="AE522" s="889"/>
      <c r="AF522" s="889"/>
      <c r="AG522" s="889"/>
      <c r="AH522" s="890"/>
    </row>
    <row r="523" spans="27:37" ht="99.95" hidden="1" customHeight="1" x14ac:dyDescent="0.25"/>
    <row r="524" spans="27:37" ht="15" hidden="1" customHeight="1" x14ac:dyDescent="0.25"/>
    <row r="525" spans="27:37" ht="45" hidden="1" customHeight="1" x14ac:dyDescent="0.25">
      <c r="AK525" s="320" t="str">
        <f>Présentation!$C$17</f>
        <v>Module 3 - Identification des politiques, lois et règlementations pertinentes</v>
      </c>
    </row>
    <row r="526" spans="27:37" ht="76.5" hidden="1" x14ac:dyDescent="0.35">
      <c r="AK526" s="319" t="str">
        <f>'Module 3'!$O$126</f>
        <v>Garantie (b) - Structures nationales transparentes et efficaces de gouvernance forestière tenant compte de la législation et de la souveraineté nationales.</v>
      </c>
    </row>
    <row r="527" spans="27:37" ht="45" hidden="1" customHeight="1" x14ac:dyDescent="0.25">
      <c r="AK527" s="321" t="str">
        <f>$AK$465</f>
        <v>Remarques des questions d’orientation</v>
      </c>
    </row>
    <row r="528" spans="27:37" ht="15" hidden="1" customHeight="1" x14ac:dyDescent="0.25">
      <c r="AK528" s="112" t="str">
        <f>'Module 3'!V133</f>
        <v/>
      </c>
    </row>
    <row r="529" spans="37:37" hidden="1" x14ac:dyDescent="0.25">
      <c r="AK529" s="112" t="str">
        <f>'Module 3'!V134</f>
        <v/>
      </c>
    </row>
    <row r="530" spans="37:37" ht="15" hidden="1" customHeight="1" x14ac:dyDescent="0.25">
      <c r="AK530" s="112" t="str">
        <f>'Module 3'!V135</f>
        <v/>
      </c>
    </row>
    <row r="531" spans="37:37" ht="15" hidden="1" customHeight="1" x14ac:dyDescent="0.25">
      <c r="AK531" s="112" t="str">
        <f>'Module 3'!V136</f>
        <v/>
      </c>
    </row>
    <row r="532" spans="37:37" ht="15" hidden="1" customHeight="1" x14ac:dyDescent="0.25">
      <c r="AK532" s="112" t="str">
        <f>'Module 3'!V137</f>
        <v/>
      </c>
    </row>
    <row r="533" spans="37:37" ht="15" hidden="1" customHeight="1" x14ac:dyDescent="0.25">
      <c r="AK533" s="112" t="str">
        <f>'Module 3'!V138</f>
        <v/>
      </c>
    </row>
    <row r="534" spans="37:37" hidden="1" x14ac:dyDescent="0.25">
      <c r="AK534" s="112" t="str">
        <f>'Module 3'!V139</f>
        <v/>
      </c>
    </row>
    <row r="535" spans="37:37" ht="15" hidden="1" customHeight="1" x14ac:dyDescent="0.25">
      <c r="AK535" s="112" t="str">
        <f>'Module 3'!V140</f>
        <v/>
      </c>
    </row>
    <row r="536" spans="37:37" ht="15" hidden="1" customHeight="1" x14ac:dyDescent="0.25">
      <c r="AK536" s="112" t="str">
        <f>'Module 3'!V141</f>
        <v/>
      </c>
    </row>
    <row r="537" spans="37:37" ht="15" hidden="1" customHeight="1" x14ac:dyDescent="0.25">
      <c r="AK537" s="112" t="str">
        <f>'Module 3'!V142</f>
        <v/>
      </c>
    </row>
    <row r="538" spans="37:37" ht="15" hidden="1" customHeight="1" x14ac:dyDescent="0.25">
      <c r="AK538" s="112" t="str">
        <f>'Module 3'!V143</f>
        <v/>
      </c>
    </row>
    <row r="539" spans="37:37" ht="15" hidden="1" customHeight="1" x14ac:dyDescent="0.25">
      <c r="AK539" s="112" t="str">
        <f>'Module 3'!V144</f>
        <v/>
      </c>
    </row>
    <row r="540" spans="37:37" ht="15" hidden="1" customHeight="1" x14ac:dyDescent="0.25">
      <c r="AK540" s="112" t="str">
        <f>'Module 3'!V145</f>
        <v/>
      </c>
    </row>
    <row r="541" spans="37:37" ht="15" hidden="1" customHeight="1" x14ac:dyDescent="0.25">
      <c r="AK541" s="112" t="str">
        <f>'Module 3'!V146</f>
        <v/>
      </c>
    </row>
    <row r="542" spans="37:37" ht="15" hidden="1" customHeight="1" x14ac:dyDescent="0.25">
      <c r="AK542" s="112" t="str">
        <f>'Module 3'!V147</f>
        <v/>
      </c>
    </row>
    <row r="543" spans="37:37" ht="110.1" hidden="1" customHeight="1" x14ac:dyDescent="0.25"/>
    <row r="544" spans="37:37" ht="15" hidden="1" customHeight="1" x14ac:dyDescent="0.25"/>
    <row r="545" spans="16:36" ht="15" hidden="1" customHeight="1" x14ac:dyDescent="0.25"/>
    <row r="546" spans="16:36" ht="129" hidden="1" customHeight="1" x14ac:dyDescent="0.35">
      <c r="P546" s="16"/>
      <c r="Q546" s="16"/>
      <c r="R546" s="16"/>
      <c r="S546" s="16"/>
      <c r="T546" s="16"/>
      <c r="U546" s="16"/>
      <c r="AA546" s="789" t="str">
        <f>'Module 3'!$O$233</f>
        <v>Garantie (c) - Respect des connaissances et des droits des peuples autochtones et des membres des communautés locales, en tenant compte des obligations internationales pertinentes et des situations et législations nationales, et en notant que l’Assemblée générale des Nations Unies a adopté la Déclaration des Nations Unies sur les droits des peuples autochtones.</v>
      </c>
      <c r="AB546" s="789"/>
      <c r="AC546" s="789"/>
      <c r="AD546" s="789"/>
      <c r="AE546" s="789"/>
      <c r="AF546" s="789"/>
      <c r="AG546" s="789"/>
      <c r="AH546" s="789"/>
    </row>
    <row r="547" spans="16:36" ht="15" hidden="1" customHeight="1" x14ac:dyDescent="0.25">
      <c r="P547" s="16"/>
      <c r="Q547" s="16"/>
      <c r="R547" s="16"/>
      <c r="S547" s="16"/>
      <c r="T547" s="16"/>
      <c r="U547" s="16"/>
    </row>
    <row r="548" spans="16:36" ht="0.95" hidden="1" customHeight="1" x14ac:dyDescent="0.25">
      <c r="P548" s="16"/>
      <c r="Q548" s="16"/>
      <c r="R548" s="16"/>
      <c r="S548" s="16"/>
      <c r="T548" s="16"/>
      <c r="U548" s="16"/>
    </row>
    <row r="549" spans="16:36" ht="33.75" hidden="1" customHeight="1" x14ac:dyDescent="0.25">
      <c r="AA549" s="791" t="str">
        <f>'Module 3'!$C$258</f>
        <v>Tableau 3 :Politiques, lois ou règlementations (PLR) pertinentes pour la Garantie (c) - Respect des connaissances et des droits des peuples autochtones et des membres des communautés locales.</v>
      </c>
      <c r="AB549" s="791"/>
      <c r="AC549" s="791"/>
      <c r="AD549" s="791"/>
      <c r="AE549" s="791"/>
      <c r="AF549" s="791"/>
      <c r="AG549" s="791"/>
      <c r="AH549" s="791"/>
    </row>
    <row r="550" spans="16:36" ht="15" hidden="1" customHeight="1" x14ac:dyDescent="0.25"/>
    <row r="551" spans="16:36" ht="36" hidden="1" x14ac:dyDescent="0.25">
      <c r="AA551" s="297" t="str">
        <f>'Module 3'!$O$68</f>
        <v>Bénéfices</v>
      </c>
      <c r="AB551" s="33" t="str">
        <f>'Module 3'!$P$66</f>
        <v>Description</v>
      </c>
      <c r="AC551" s="33" t="str">
        <f>'Module 3'!$Q$66</f>
        <v>Qté.</v>
      </c>
      <c r="AD551" s="33" t="str">
        <f>'Module 3'!$R$66</f>
        <v>PLR pertinentes pour le bénéfice</v>
      </c>
      <c r="AE551" s="33" t="str">
        <f>'Module 3'!$S$66</f>
        <v>Comment le bénéfice est-il couvert par ces PLR ?</v>
      </c>
      <c r="AF551" s="33" t="str">
        <f>'Module 3'!$T$66</f>
        <v>Ces PLR sont-elles mises en œuvre de manière efficace ?</v>
      </c>
      <c r="AG551" s="33" t="str">
        <f>'Module 3'!$U$66</f>
        <v>PLR conflictuelles ?</v>
      </c>
      <c r="AH551" s="33" t="str">
        <f>'Module 3'!$V$66</f>
        <v>Lacunes identifiées</v>
      </c>
    </row>
    <row r="552" spans="16:36" ht="15" hidden="1" customHeight="1" x14ac:dyDescent="0.25">
      <c r="AA552" s="296"/>
      <c r="AB552" s="99" t="str">
        <f>'Module 3'!P264</f>
        <v/>
      </c>
      <c r="AC552" s="99" t="str">
        <f>'Module 3'!Q264</f>
        <v/>
      </c>
      <c r="AD552" s="99" t="str">
        <f>'Module 3'!R264</f>
        <v/>
      </c>
      <c r="AE552" s="99" t="str">
        <f>'Module 3'!S264</f>
        <v/>
      </c>
      <c r="AF552" s="99" t="str">
        <f>'Module 3'!T264</f>
        <v/>
      </c>
      <c r="AG552" s="99" t="str">
        <f>'Module 3'!U264</f>
        <v/>
      </c>
      <c r="AH552" s="99" t="str">
        <f>'Module 3'!V264</f>
        <v/>
      </c>
      <c r="AJ552" s="54" t="s">
        <v>39</v>
      </c>
    </row>
    <row r="553" spans="16:36" ht="15" hidden="1" customHeight="1" x14ac:dyDescent="0.25">
      <c r="AA553" s="296"/>
      <c r="AB553" s="99" t="str">
        <f>'Module 3'!P265</f>
        <v/>
      </c>
      <c r="AC553" s="99" t="str">
        <f>'Module 3'!Q265</f>
        <v/>
      </c>
      <c r="AD553" s="99" t="str">
        <f>'Module 3'!R265</f>
        <v/>
      </c>
      <c r="AE553" s="99" t="str">
        <f>'Module 3'!S265</f>
        <v/>
      </c>
      <c r="AF553" s="99" t="str">
        <f>'Module 3'!T265</f>
        <v/>
      </c>
      <c r="AG553" s="99" t="str">
        <f>'Module 3'!U265</f>
        <v/>
      </c>
      <c r="AH553" s="99" t="str">
        <f>'Module 3'!V265</f>
        <v/>
      </c>
      <c r="AJ553" s="54" t="s">
        <v>40</v>
      </c>
    </row>
    <row r="554" spans="16:36" ht="15" hidden="1" customHeight="1" x14ac:dyDescent="0.25">
      <c r="AA554" s="296"/>
      <c r="AB554" s="99" t="str">
        <f>'Module 3'!P266</f>
        <v/>
      </c>
      <c r="AC554" s="99" t="str">
        <f>'Module 3'!Q266</f>
        <v/>
      </c>
      <c r="AD554" s="99" t="str">
        <f>'Module 3'!R266</f>
        <v/>
      </c>
      <c r="AE554" s="99" t="str">
        <f>'Module 3'!S266</f>
        <v/>
      </c>
      <c r="AF554" s="99" t="str">
        <f>'Module 3'!T266</f>
        <v/>
      </c>
      <c r="AG554" s="99" t="str">
        <f>'Module 3'!U266</f>
        <v/>
      </c>
      <c r="AH554" s="99" t="str">
        <f>'Module 3'!V266</f>
        <v/>
      </c>
      <c r="AJ554" s="54" t="s">
        <v>41</v>
      </c>
    </row>
    <row r="555" spans="16:36" ht="15" hidden="1" customHeight="1" x14ac:dyDescent="0.25">
      <c r="AA555" s="296"/>
      <c r="AB555" s="99" t="str">
        <f>'Module 3'!P267</f>
        <v/>
      </c>
      <c r="AC555" s="99" t="str">
        <f>'Module 3'!Q267</f>
        <v/>
      </c>
      <c r="AD555" s="99" t="str">
        <f>'Module 3'!R267</f>
        <v/>
      </c>
      <c r="AE555" s="99" t="str">
        <f>'Module 3'!S267</f>
        <v/>
      </c>
      <c r="AF555" s="99" t="str">
        <f>'Module 3'!T267</f>
        <v/>
      </c>
      <c r="AG555" s="99" t="str">
        <f>'Module 3'!U267</f>
        <v/>
      </c>
      <c r="AH555" s="99" t="str">
        <f>'Module 3'!V267</f>
        <v/>
      </c>
      <c r="AJ555" s="54" t="s">
        <v>42</v>
      </c>
    </row>
    <row r="556" spans="16:36" ht="15" hidden="1" customHeight="1" x14ac:dyDescent="0.25">
      <c r="AA556" s="298"/>
      <c r="AB556" s="99" t="str">
        <f>'Module 3'!P268</f>
        <v/>
      </c>
      <c r="AC556" s="99" t="str">
        <f>'Module 3'!Q268</f>
        <v/>
      </c>
      <c r="AD556" s="99" t="str">
        <f>'Module 3'!R268</f>
        <v/>
      </c>
      <c r="AE556" s="99" t="str">
        <f>'Module 3'!S268</f>
        <v/>
      </c>
      <c r="AF556" s="99" t="str">
        <f>'Module 3'!T268</f>
        <v/>
      </c>
      <c r="AG556" s="99" t="str">
        <f>'Module 3'!U268</f>
        <v/>
      </c>
      <c r="AH556" s="99" t="str">
        <f>'Module 3'!V268</f>
        <v/>
      </c>
      <c r="AJ556" s="54" t="s">
        <v>44</v>
      </c>
    </row>
    <row r="557" spans="16:36" ht="36" hidden="1" x14ac:dyDescent="0.25">
      <c r="AA557" s="223" t="str">
        <f>'Module 3'!$O$79</f>
        <v>Risques</v>
      </c>
      <c r="AB557" s="33" t="str">
        <f>'Module 3'!$P$77</f>
        <v>Description</v>
      </c>
      <c r="AC557" s="33" t="str">
        <f>'Module 3'!$Q$77</f>
        <v>Qté.</v>
      </c>
      <c r="AD557" s="33" t="str">
        <f>'Module 3'!$R$77</f>
        <v>Comment le risque est-il couvert par ces PLR ?</v>
      </c>
      <c r="AE557" s="33" t="str">
        <f>'Module 3'!$S$77</f>
        <v>Comment le risque est-il couvert par ces PLR ?</v>
      </c>
      <c r="AF557" s="33" t="str">
        <f>'Module 3'!$T$77</f>
        <v>Ces PLR sont-elles mises en œuvre de manière efficace ?</v>
      </c>
      <c r="AG557" s="33" t="str">
        <f>'Module 3'!$U$77</f>
        <v>PLR conflictuelles ?</v>
      </c>
      <c r="AH557" s="33" t="str">
        <f>'Module 3'!$V$77</f>
        <v>Lacunes identifiées</v>
      </c>
      <c r="AJ557" s="54"/>
    </row>
    <row r="558" spans="16:36" ht="15" hidden="1" customHeight="1" x14ac:dyDescent="0.25">
      <c r="P558" s="16"/>
      <c r="Q558" s="16"/>
      <c r="R558" s="16"/>
      <c r="S558" s="16"/>
      <c r="T558" s="16"/>
      <c r="U558" s="16"/>
      <c r="AA558" s="224"/>
      <c r="AB558" s="99" t="str">
        <f>'Module 3'!P271</f>
        <v/>
      </c>
      <c r="AC558" s="99" t="str">
        <f>'Module 3'!Q271</f>
        <v/>
      </c>
      <c r="AD558" s="99" t="str">
        <f>'Module 3'!R271</f>
        <v/>
      </c>
      <c r="AE558" s="99" t="str">
        <f>'Module 3'!S271</f>
        <v/>
      </c>
      <c r="AF558" s="99" t="str">
        <f>'Module 3'!T271</f>
        <v/>
      </c>
      <c r="AG558" s="99" t="str">
        <f>'Module 3'!U271</f>
        <v/>
      </c>
      <c r="AH558" s="99" t="str">
        <f>'Module 3'!V271</f>
        <v/>
      </c>
    </row>
    <row r="559" spans="16:36" ht="15" hidden="1" customHeight="1" x14ac:dyDescent="0.25">
      <c r="P559" s="16"/>
      <c r="Q559" s="16"/>
      <c r="R559" s="16"/>
      <c r="S559" s="16"/>
      <c r="T559" s="16"/>
      <c r="U559" s="16"/>
      <c r="AA559" s="224"/>
      <c r="AB559" s="99" t="str">
        <f>'Module 3'!P272</f>
        <v/>
      </c>
      <c r="AC559" s="99" t="str">
        <f>'Module 3'!Q272</f>
        <v/>
      </c>
      <c r="AD559" s="99" t="str">
        <f>'Module 3'!R272</f>
        <v/>
      </c>
      <c r="AE559" s="99" t="str">
        <f>'Module 3'!S272</f>
        <v/>
      </c>
      <c r="AF559" s="99" t="str">
        <f>'Module 3'!T272</f>
        <v/>
      </c>
      <c r="AG559" s="99" t="str">
        <f>'Module 3'!U272</f>
        <v/>
      </c>
      <c r="AH559" s="99" t="str">
        <f>'Module 3'!V272</f>
        <v/>
      </c>
    </row>
    <row r="560" spans="16:36" ht="15" hidden="1" customHeight="1" x14ac:dyDescent="0.25">
      <c r="P560" s="16"/>
      <c r="Q560" s="16"/>
      <c r="R560" s="16"/>
      <c r="S560" s="16"/>
      <c r="T560" s="16"/>
      <c r="U560" s="16"/>
      <c r="AA560" s="224"/>
      <c r="AB560" s="99" t="str">
        <f>'Module 3'!P273</f>
        <v/>
      </c>
      <c r="AC560" s="99" t="str">
        <f>'Module 3'!Q273</f>
        <v/>
      </c>
      <c r="AD560" s="99" t="str">
        <f>'Module 3'!R273</f>
        <v/>
      </c>
      <c r="AE560" s="99" t="str">
        <f>'Module 3'!S273</f>
        <v/>
      </c>
      <c r="AF560" s="99" t="str">
        <f>'Module 3'!T273</f>
        <v/>
      </c>
      <c r="AG560" s="99" t="str">
        <f>'Module 3'!U273</f>
        <v/>
      </c>
      <c r="AH560" s="99" t="str">
        <f>'Module 3'!V273</f>
        <v/>
      </c>
    </row>
    <row r="561" spans="27:37" ht="15" hidden="1" customHeight="1" x14ac:dyDescent="0.25">
      <c r="AA561" s="224"/>
      <c r="AB561" s="99" t="str">
        <f>'Module 3'!P274</f>
        <v/>
      </c>
      <c r="AC561" s="99" t="str">
        <f>'Module 3'!Q274</f>
        <v/>
      </c>
      <c r="AD561" s="99" t="str">
        <f>'Module 3'!R274</f>
        <v/>
      </c>
      <c r="AE561" s="99" t="str">
        <f>'Module 3'!S274</f>
        <v/>
      </c>
      <c r="AF561" s="99" t="str">
        <f>'Module 3'!T274</f>
        <v/>
      </c>
      <c r="AG561" s="99" t="str">
        <f>'Module 3'!U274</f>
        <v/>
      </c>
      <c r="AH561" s="99" t="str">
        <f>'Module 3'!V274</f>
        <v/>
      </c>
    </row>
    <row r="562" spans="27:37" ht="15" hidden="1" customHeight="1" x14ac:dyDescent="0.25">
      <c r="AA562" s="224"/>
      <c r="AB562" s="99" t="str">
        <f>'Module 3'!P275</f>
        <v/>
      </c>
      <c r="AC562" s="99" t="str">
        <f>'Module 3'!Q275</f>
        <v/>
      </c>
      <c r="AD562" s="99" t="str">
        <f>'Module 3'!R275</f>
        <v/>
      </c>
      <c r="AE562" s="99" t="str">
        <f>'Module 3'!S275</f>
        <v/>
      </c>
      <c r="AF562" s="99" t="str">
        <f>'Module 3'!T275</f>
        <v/>
      </c>
      <c r="AG562" s="99" t="str">
        <f>'Module 3'!U275</f>
        <v/>
      </c>
      <c r="AH562" s="99" t="str">
        <f>'Module 3'!V275</f>
        <v/>
      </c>
    </row>
    <row r="563" spans="27:37" ht="15" hidden="1" customHeight="1" x14ac:dyDescent="0.25">
      <c r="AA563" s="224"/>
      <c r="AB563" s="99" t="str">
        <f>'Module 3'!P276</f>
        <v/>
      </c>
      <c r="AC563" s="99" t="str">
        <f>'Module 3'!Q276</f>
        <v/>
      </c>
      <c r="AD563" s="99" t="str">
        <f>'Module 3'!R276</f>
        <v/>
      </c>
      <c r="AE563" s="99" t="str">
        <f>'Module 3'!S276</f>
        <v/>
      </c>
      <c r="AF563" s="99" t="str">
        <f>'Module 3'!T276</f>
        <v/>
      </c>
      <c r="AG563" s="99" t="str">
        <f>'Module 3'!U276</f>
        <v/>
      </c>
      <c r="AH563" s="99" t="str">
        <f>'Module 3'!V276</f>
        <v/>
      </c>
    </row>
    <row r="564" spans="27:37" ht="15" hidden="1" customHeight="1" x14ac:dyDescent="0.25">
      <c r="AA564" s="224"/>
      <c r="AB564" s="99" t="str">
        <f>'Module 3'!P277</f>
        <v/>
      </c>
      <c r="AC564" s="99" t="str">
        <f>'Module 3'!Q277</f>
        <v/>
      </c>
      <c r="AD564" s="99" t="str">
        <f>'Module 3'!R277</f>
        <v/>
      </c>
      <c r="AE564" s="99" t="str">
        <f>'Module 3'!S277</f>
        <v/>
      </c>
      <c r="AF564" s="99" t="str">
        <f>'Module 3'!T277</f>
        <v/>
      </c>
      <c r="AG564" s="99" t="str">
        <f>'Module 3'!U277</f>
        <v/>
      </c>
      <c r="AH564" s="99" t="str">
        <f>'Module 3'!V277</f>
        <v/>
      </c>
    </row>
    <row r="565" spans="27:37" ht="15" hidden="1" customHeight="1" x14ac:dyDescent="0.25">
      <c r="AA565" s="224"/>
      <c r="AB565" s="99" t="str">
        <f>'Module 3'!P278</f>
        <v/>
      </c>
      <c r="AC565" s="99" t="str">
        <f>'Module 3'!Q278</f>
        <v/>
      </c>
      <c r="AD565" s="99" t="str">
        <f>'Module 3'!R278</f>
        <v/>
      </c>
      <c r="AE565" s="99" t="str">
        <f>'Module 3'!S278</f>
        <v/>
      </c>
      <c r="AF565" s="99" t="str">
        <f>'Module 3'!T278</f>
        <v/>
      </c>
      <c r="AG565" s="99" t="str">
        <f>'Module 3'!U278</f>
        <v/>
      </c>
      <c r="AH565" s="99" t="str">
        <f>'Module 3'!V278</f>
        <v/>
      </c>
    </row>
    <row r="566" spans="27:37" ht="15" hidden="1" customHeight="1" x14ac:dyDescent="0.25">
      <c r="AA566" s="224"/>
      <c r="AB566" s="99" t="str">
        <f>'Module 3'!P279</f>
        <v/>
      </c>
      <c r="AC566" s="99" t="str">
        <f>'Module 3'!Q279</f>
        <v/>
      </c>
      <c r="AD566" s="99" t="str">
        <f>'Module 3'!R279</f>
        <v/>
      </c>
      <c r="AE566" s="99" t="str">
        <f>'Module 3'!S279</f>
        <v/>
      </c>
      <c r="AF566" s="99" t="str">
        <f>'Module 3'!T279</f>
        <v/>
      </c>
      <c r="AG566" s="99" t="str">
        <f>'Module 3'!U279</f>
        <v/>
      </c>
      <c r="AH566" s="99" t="str">
        <f>'Module 3'!V279</f>
        <v/>
      </c>
    </row>
    <row r="567" spans="27:37" ht="15" hidden="1" customHeight="1" x14ac:dyDescent="0.25">
      <c r="AA567" s="224"/>
      <c r="AB567" s="99" t="str">
        <f>'Module 3'!P280</f>
        <v/>
      </c>
      <c r="AC567" s="99" t="str">
        <f>'Module 3'!Q280</f>
        <v/>
      </c>
      <c r="AD567" s="99" t="str">
        <f>'Module 3'!R280</f>
        <v/>
      </c>
      <c r="AE567" s="99" t="str">
        <f>'Module 3'!S280</f>
        <v/>
      </c>
      <c r="AF567" s="99" t="str">
        <f>'Module 3'!T280</f>
        <v/>
      </c>
      <c r="AG567" s="99" t="str">
        <f>'Module 3'!U280</f>
        <v/>
      </c>
      <c r="AH567" s="99" t="str">
        <f>'Module 3'!V280</f>
        <v/>
      </c>
    </row>
    <row r="568" spans="27:37" ht="15" hidden="1" customHeight="1" x14ac:dyDescent="0.25">
      <c r="AA568" s="224"/>
      <c r="AB568" s="99" t="str">
        <f>'Module 3'!P281</f>
        <v/>
      </c>
      <c r="AC568" s="99" t="str">
        <f>'Module 3'!Q281</f>
        <v/>
      </c>
      <c r="AD568" s="99" t="str">
        <f>'Module 3'!R281</f>
        <v/>
      </c>
      <c r="AE568" s="99" t="str">
        <f>'Module 3'!S281</f>
        <v/>
      </c>
      <c r="AF568" s="99" t="str">
        <f>'Module 3'!T281</f>
        <v/>
      </c>
      <c r="AG568" s="99" t="str">
        <f>'Module 3'!U281</f>
        <v/>
      </c>
      <c r="AH568" s="99" t="str">
        <f>'Module 3'!V281</f>
        <v/>
      </c>
    </row>
    <row r="569" spans="27:37" ht="15" hidden="1" customHeight="1" x14ac:dyDescent="0.25">
      <c r="AA569" s="224"/>
      <c r="AB569" s="99" t="str">
        <f>'Module 3'!P282</f>
        <v/>
      </c>
      <c r="AC569" s="99" t="str">
        <f>'Module 3'!Q282</f>
        <v/>
      </c>
      <c r="AD569" s="99" t="str">
        <f>'Module 3'!R282</f>
        <v/>
      </c>
      <c r="AE569" s="99" t="str">
        <f>'Module 3'!S282</f>
        <v/>
      </c>
      <c r="AF569" s="99" t="str">
        <f>'Module 3'!T282</f>
        <v/>
      </c>
      <c r="AG569" s="99" t="str">
        <f>'Module 3'!U282</f>
        <v/>
      </c>
      <c r="AH569" s="99" t="str">
        <f>'Module 3'!V282</f>
        <v/>
      </c>
    </row>
    <row r="570" spans="27:37" ht="15" hidden="1" customHeight="1" x14ac:dyDescent="0.25">
      <c r="AA570" s="224"/>
      <c r="AB570" s="99" t="str">
        <f>'Module 3'!P283</f>
        <v/>
      </c>
      <c r="AC570" s="99" t="str">
        <f>'Module 3'!Q283</f>
        <v/>
      </c>
      <c r="AD570" s="99" t="str">
        <f>'Module 3'!R283</f>
        <v/>
      </c>
      <c r="AE570" s="99" t="str">
        <f>'Module 3'!S283</f>
        <v/>
      </c>
      <c r="AF570" s="99" t="str">
        <f>'Module 3'!T283</f>
        <v/>
      </c>
      <c r="AG570" s="99" t="str">
        <f>'Module 3'!U283</f>
        <v/>
      </c>
      <c r="AH570" s="99" t="str">
        <f>'Module 3'!V283</f>
        <v/>
      </c>
    </row>
    <row r="571" spans="27:37" ht="15" hidden="1" customHeight="1" x14ac:dyDescent="0.25">
      <c r="AA571" s="224"/>
      <c r="AB571" s="99" t="str">
        <f>'Module 3'!P284</f>
        <v/>
      </c>
      <c r="AC571" s="99" t="str">
        <f>'Module 3'!Q284</f>
        <v/>
      </c>
      <c r="AD571" s="99" t="str">
        <f>'Module 3'!R284</f>
        <v/>
      </c>
      <c r="AE571" s="99" t="str">
        <f>'Module 3'!S284</f>
        <v/>
      </c>
      <c r="AF571" s="99" t="str">
        <f>'Module 3'!T284</f>
        <v/>
      </c>
      <c r="AG571" s="99" t="str">
        <f>'Module 3'!U284</f>
        <v/>
      </c>
      <c r="AH571" s="99" t="str">
        <f>'Module 3'!V284</f>
        <v/>
      </c>
    </row>
    <row r="572" spans="27:37" ht="15.75" hidden="1" customHeight="1" thickBot="1" x14ac:dyDescent="0.3">
      <c r="AA572" s="225"/>
      <c r="AB572" s="99" t="str">
        <f>'Module 3'!P285</f>
        <v/>
      </c>
      <c r="AC572" s="99" t="str">
        <f>'Module 3'!Q285</f>
        <v/>
      </c>
      <c r="AD572" s="99" t="str">
        <f>'Module 3'!R285</f>
        <v/>
      </c>
      <c r="AE572" s="99" t="str">
        <f>'Module 3'!S285</f>
        <v/>
      </c>
      <c r="AF572" s="99" t="str">
        <f>'Module 3'!T285</f>
        <v/>
      </c>
      <c r="AG572" s="99" t="str">
        <f>'Module 3'!U285</f>
        <v/>
      </c>
      <c r="AH572" s="99" t="str">
        <f>'Module 3'!V285</f>
        <v/>
      </c>
    </row>
    <row r="573" spans="27:37" ht="99.95" hidden="1" customHeight="1" thickTop="1" x14ac:dyDescent="0.25">
      <c r="AA573" s="897" t="str">
        <f>'Module 3'!$O$89</f>
        <v>Couverture globale des PLR / lacunes de la garantie :</v>
      </c>
      <c r="AB573" s="898"/>
      <c r="AC573" s="898"/>
      <c r="AD573" s="889" t="str">
        <f>'Module 3'!Q286</f>
        <v xml:space="preserve"> </v>
      </c>
      <c r="AE573" s="889"/>
      <c r="AF573" s="889"/>
      <c r="AG573" s="889"/>
      <c r="AH573" s="890"/>
    </row>
    <row r="574" spans="27:37" ht="99.95" hidden="1" customHeight="1" x14ac:dyDescent="0.25"/>
    <row r="575" spans="27:37" ht="15" hidden="1" customHeight="1" x14ac:dyDescent="0.25"/>
    <row r="576" spans="27:37" ht="45" hidden="1" customHeight="1" x14ac:dyDescent="0.25">
      <c r="AK576" s="320" t="str">
        <f>Présentation!$C$17</f>
        <v>Module 3 - Identification des politiques, lois et règlementations pertinentes</v>
      </c>
    </row>
    <row r="577" spans="37:37" ht="153" hidden="1" x14ac:dyDescent="0.35">
      <c r="AK577" s="319" t="str">
        <f>'Module 3'!$O$233</f>
        <v>Garantie (c) - Respect des connaissances et des droits des peuples autochtones et des membres des communautés locales, en tenant compte des obligations internationales pertinentes et des situations et législations nationales, et en notant que l’Assemblée générale des Nations Unies a adopté la Déclaration des Nations Unies sur les droits des peuples autochtones.</v>
      </c>
    </row>
    <row r="578" spans="37:37" ht="45" hidden="1" customHeight="1" x14ac:dyDescent="0.25">
      <c r="AK578" s="321" t="str">
        <f>$AK$465</f>
        <v>Remarques des questions d’orientation</v>
      </c>
    </row>
    <row r="579" spans="37:37" ht="15" hidden="1" customHeight="1" x14ac:dyDescent="0.25">
      <c r="AK579" s="112" t="str">
        <f>'Module 3'!V240</f>
        <v/>
      </c>
    </row>
    <row r="580" spans="37:37" hidden="1" x14ac:dyDescent="0.25">
      <c r="AK580" s="112" t="str">
        <f>'Module 3'!V241</f>
        <v/>
      </c>
    </row>
    <row r="581" spans="37:37" ht="15" hidden="1" customHeight="1" x14ac:dyDescent="0.25">
      <c r="AK581" s="112" t="str">
        <f>'Module 3'!V242</f>
        <v/>
      </c>
    </row>
    <row r="582" spans="37:37" hidden="1" x14ac:dyDescent="0.25">
      <c r="AK582" s="112" t="str">
        <f>'Module 3'!V243</f>
        <v/>
      </c>
    </row>
    <row r="583" spans="37:37" ht="15" hidden="1" customHeight="1" x14ac:dyDescent="0.25">
      <c r="AK583" s="112" t="str">
        <f>'Module 3'!V244</f>
        <v/>
      </c>
    </row>
    <row r="584" spans="37:37" ht="15" hidden="1" customHeight="1" x14ac:dyDescent="0.25">
      <c r="AK584" s="112" t="str">
        <f>'Module 3'!V245</f>
        <v/>
      </c>
    </row>
    <row r="585" spans="37:37" ht="15" hidden="1" customHeight="1" x14ac:dyDescent="0.25">
      <c r="AK585" s="112" t="str">
        <f>'Module 3'!V246</f>
        <v/>
      </c>
    </row>
    <row r="586" spans="37:37" ht="15" hidden="1" customHeight="1" x14ac:dyDescent="0.25">
      <c r="AK586" s="112" t="str">
        <f>'Module 3'!V247</f>
        <v/>
      </c>
    </row>
    <row r="587" spans="37:37" ht="15" hidden="1" customHeight="1" x14ac:dyDescent="0.25">
      <c r="AK587" s="112" t="str">
        <f>'Module 3'!V248</f>
        <v/>
      </c>
    </row>
    <row r="588" spans="37:37" ht="15" hidden="1" customHeight="1" x14ac:dyDescent="0.25">
      <c r="AK588" s="112" t="str">
        <f>'Module 3'!V249</f>
        <v/>
      </c>
    </row>
    <row r="589" spans="37:37" ht="15" hidden="1" customHeight="1" x14ac:dyDescent="0.25">
      <c r="AK589" s="112" t="str">
        <f>'Module 3'!V250</f>
        <v/>
      </c>
    </row>
    <row r="590" spans="37:37" ht="15" hidden="1" customHeight="1" x14ac:dyDescent="0.25">
      <c r="AK590" s="112" t="str">
        <f>'Module 3'!V251</f>
        <v/>
      </c>
    </row>
    <row r="591" spans="37:37" ht="15" hidden="1" customHeight="1" x14ac:dyDescent="0.25">
      <c r="AK591" s="112" t="str">
        <f>'Module 3'!V252</f>
        <v/>
      </c>
    </row>
    <row r="592" spans="37:37" ht="110.1" hidden="1" customHeight="1" x14ac:dyDescent="0.25"/>
    <row r="593" spans="16:36" ht="15" hidden="1" customHeight="1" x14ac:dyDescent="0.25"/>
    <row r="594" spans="16:36" ht="75" hidden="1" customHeight="1" x14ac:dyDescent="0.35">
      <c r="P594" s="16"/>
      <c r="Q594" s="16"/>
      <c r="R594" s="16"/>
      <c r="S594" s="16"/>
      <c r="T594" s="16"/>
      <c r="U594" s="16"/>
      <c r="AA594" s="789" t="str">
        <f>'Module 3'!$O$324</f>
        <v>Garantie (d) - Participation intégrale et effective des parties prenantes concernées, en particulier des peuples autochtones et des communautés locales, aux activités [REDD+].</v>
      </c>
      <c r="AB594" s="789"/>
      <c r="AC594" s="789"/>
      <c r="AD594" s="789"/>
      <c r="AE594" s="789"/>
      <c r="AF594" s="789"/>
      <c r="AG594" s="789"/>
      <c r="AH594" s="789"/>
    </row>
    <row r="595" spans="16:36" ht="15" hidden="1" customHeight="1" x14ac:dyDescent="0.25">
      <c r="P595" s="16"/>
      <c r="Q595" s="16"/>
      <c r="R595" s="16"/>
      <c r="S595" s="16"/>
      <c r="T595" s="16"/>
      <c r="U595" s="16"/>
    </row>
    <row r="596" spans="16:36" ht="0.95" hidden="1" customHeight="1" x14ac:dyDescent="0.25">
      <c r="P596" s="16"/>
      <c r="Q596" s="16"/>
      <c r="R596" s="16"/>
      <c r="S596" s="16"/>
      <c r="T596" s="16"/>
      <c r="U596" s="16"/>
    </row>
    <row r="597" spans="16:36" ht="30" hidden="1" customHeight="1" x14ac:dyDescent="0.25">
      <c r="AA597" s="791" t="str">
        <f>'Module 3'!$C$344</f>
        <v>Tableau 3 :Politiques, lois ou règlementations (PLR) pertinentes pour la Garantie (d) - Participation totale et efficace des parties prenantes.</v>
      </c>
      <c r="AB597" s="791"/>
      <c r="AC597" s="791"/>
      <c r="AD597" s="791"/>
      <c r="AE597" s="791"/>
      <c r="AF597" s="791"/>
      <c r="AG597" s="791"/>
      <c r="AH597" s="791"/>
    </row>
    <row r="598" spans="16:36" ht="15" hidden="1" customHeight="1" x14ac:dyDescent="0.25"/>
    <row r="599" spans="16:36" ht="36" hidden="1" x14ac:dyDescent="0.25">
      <c r="AA599" s="220" t="str">
        <f>'Module 3'!$O$68</f>
        <v>Bénéfices</v>
      </c>
      <c r="AB599" s="33" t="str">
        <f>'Module 3'!$P$66</f>
        <v>Description</v>
      </c>
      <c r="AC599" s="33" t="str">
        <f>'Module 3'!$Q$66</f>
        <v>Qté.</v>
      </c>
      <c r="AD599" s="33" t="str">
        <f>'Module 3'!$R$66</f>
        <v>PLR pertinentes pour le bénéfice</v>
      </c>
      <c r="AE599" s="33" t="str">
        <f>'Module 3'!$S$66</f>
        <v>Comment le bénéfice est-il couvert par ces PLR ?</v>
      </c>
      <c r="AF599" s="33" t="str">
        <f>'Module 3'!$T$66</f>
        <v>Ces PLR sont-elles mises en œuvre de manière efficace ?</v>
      </c>
      <c r="AG599" s="33" t="str">
        <f>'Module 3'!$U$66</f>
        <v>PLR conflictuelles ?</v>
      </c>
      <c r="AH599" s="33" t="str">
        <f>'Module 3'!$V$66</f>
        <v>Lacunes identifiées</v>
      </c>
    </row>
    <row r="600" spans="16:36" ht="15" hidden="1" customHeight="1" x14ac:dyDescent="0.25">
      <c r="AA600" s="221"/>
      <c r="AB600" s="99" t="str">
        <f>'Module 3'!P350</f>
        <v/>
      </c>
      <c r="AC600" s="99" t="str">
        <f>'Module 3'!Q350</f>
        <v/>
      </c>
      <c r="AD600" s="99" t="str">
        <f>'Module 3'!R350</f>
        <v/>
      </c>
      <c r="AE600" s="99" t="str">
        <f>'Module 3'!S350</f>
        <v/>
      </c>
      <c r="AF600" s="99" t="str">
        <f>'Module 3'!T350</f>
        <v/>
      </c>
      <c r="AG600" s="99" t="str">
        <f>'Module 3'!U350</f>
        <v/>
      </c>
      <c r="AH600" s="99" t="str">
        <f>'Module 3'!V350</f>
        <v/>
      </c>
      <c r="AJ600" s="54" t="s">
        <v>39</v>
      </c>
    </row>
    <row r="601" spans="16:36" ht="15" hidden="1" customHeight="1" x14ac:dyDescent="0.25">
      <c r="AA601" s="221"/>
      <c r="AB601" s="99" t="str">
        <f>'Module 3'!P351</f>
        <v/>
      </c>
      <c r="AC601" s="99" t="str">
        <f>'Module 3'!Q351</f>
        <v/>
      </c>
      <c r="AD601" s="99" t="str">
        <f>'Module 3'!R351</f>
        <v/>
      </c>
      <c r="AE601" s="99" t="str">
        <f>'Module 3'!S351</f>
        <v/>
      </c>
      <c r="AF601" s="99" t="str">
        <f>'Module 3'!T351</f>
        <v/>
      </c>
      <c r="AG601" s="99" t="str">
        <f>'Module 3'!U351</f>
        <v/>
      </c>
      <c r="AH601" s="99" t="str">
        <f>'Module 3'!V351</f>
        <v/>
      </c>
      <c r="AJ601" s="54" t="s">
        <v>40</v>
      </c>
    </row>
    <row r="602" spans="16:36" ht="15" hidden="1" customHeight="1" x14ac:dyDescent="0.25">
      <c r="AA602" s="221"/>
      <c r="AB602" s="99" t="str">
        <f>'Module 3'!P352</f>
        <v/>
      </c>
      <c r="AC602" s="99" t="str">
        <f>'Module 3'!Q352</f>
        <v/>
      </c>
      <c r="AD602" s="99" t="str">
        <f>'Module 3'!R352</f>
        <v/>
      </c>
      <c r="AE602" s="99" t="str">
        <f>'Module 3'!S352</f>
        <v/>
      </c>
      <c r="AF602" s="99" t="str">
        <f>'Module 3'!T352</f>
        <v/>
      </c>
      <c r="AG602" s="99" t="str">
        <f>'Module 3'!U352</f>
        <v/>
      </c>
      <c r="AH602" s="99" t="str">
        <f>'Module 3'!V352</f>
        <v/>
      </c>
      <c r="AJ602" s="54" t="s">
        <v>41</v>
      </c>
    </row>
    <row r="603" spans="16:36" ht="15" hidden="1" customHeight="1" x14ac:dyDescent="0.25">
      <c r="AA603" s="221"/>
      <c r="AB603" s="99" t="str">
        <f>'Module 3'!P353</f>
        <v/>
      </c>
      <c r="AC603" s="99" t="str">
        <f>'Module 3'!Q353</f>
        <v/>
      </c>
      <c r="AD603" s="99" t="str">
        <f>'Module 3'!R353</f>
        <v/>
      </c>
      <c r="AE603" s="99" t="str">
        <f>'Module 3'!S353</f>
        <v/>
      </c>
      <c r="AF603" s="99" t="str">
        <f>'Module 3'!T353</f>
        <v/>
      </c>
      <c r="AG603" s="99" t="str">
        <f>'Module 3'!U353</f>
        <v/>
      </c>
      <c r="AH603" s="99" t="str">
        <f>'Module 3'!V353</f>
        <v/>
      </c>
      <c r="AJ603" s="54" t="s">
        <v>42</v>
      </c>
    </row>
    <row r="604" spans="16:36" ht="15" hidden="1" customHeight="1" x14ac:dyDescent="0.25">
      <c r="AA604" s="221"/>
      <c r="AB604" s="99" t="str">
        <f>'Module 3'!P354</f>
        <v/>
      </c>
      <c r="AC604" s="99" t="str">
        <f>'Module 3'!Q354</f>
        <v/>
      </c>
      <c r="AD604" s="99" t="str">
        <f>'Module 3'!R354</f>
        <v/>
      </c>
      <c r="AE604" s="99" t="str">
        <f>'Module 3'!S354</f>
        <v/>
      </c>
      <c r="AF604" s="99" t="str">
        <f>'Module 3'!T354</f>
        <v/>
      </c>
      <c r="AG604" s="99" t="str">
        <f>'Module 3'!U354</f>
        <v/>
      </c>
      <c r="AH604" s="99" t="str">
        <f>'Module 3'!V354</f>
        <v/>
      </c>
      <c r="AJ604" s="54" t="s">
        <v>43</v>
      </c>
    </row>
    <row r="605" spans="16:36" ht="15" hidden="1" customHeight="1" x14ac:dyDescent="0.25">
      <c r="AA605" s="221"/>
      <c r="AB605" s="99" t="str">
        <f>'Module 3'!P355</f>
        <v/>
      </c>
      <c r="AC605" s="99" t="str">
        <f>'Module 3'!Q355</f>
        <v/>
      </c>
      <c r="AD605" s="99" t="str">
        <f>'Module 3'!R355</f>
        <v/>
      </c>
      <c r="AE605" s="99" t="str">
        <f>'Module 3'!S355</f>
        <v/>
      </c>
      <c r="AF605" s="99" t="str">
        <f>'Module 3'!T355</f>
        <v/>
      </c>
      <c r="AG605" s="99" t="str">
        <f>'Module 3'!U355</f>
        <v/>
      </c>
      <c r="AH605" s="99" t="str">
        <f>'Module 3'!V355</f>
        <v/>
      </c>
      <c r="AJ605" s="54" t="s">
        <v>44</v>
      </c>
    </row>
    <row r="606" spans="16:36" ht="15" hidden="1" customHeight="1" x14ac:dyDescent="0.25">
      <c r="AA606" s="221"/>
      <c r="AB606" s="99" t="str">
        <f>'Module 3'!P356</f>
        <v/>
      </c>
      <c r="AC606" s="99" t="str">
        <f>'Module 3'!Q356</f>
        <v/>
      </c>
      <c r="AD606" s="99" t="str">
        <f>'Module 3'!R356</f>
        <v/>
      </c>
      <c r="AE606" s="99" t="str">
        <f>'Module 3'!S356</f>
        <v/>
      </c>
      <c r="AF606" s="99" t="str">
        <f>'Module 3'!T356</f>
        <v/>
      </c>
      <c r="AG606" s="99" t="str">
        <f>'Module 3'!U356</f>
        <v/>
      </c>
      <c r="AH606" s="99" t="str">
        <f>'Module 3'!V356</f>
        <v/>
      </c>
      <c r="AJ606" s="54" t="s">
        <v>44</v>
      </c>
    </row>
    <row r="607" spans="16:36" ht="15" hidden="1" customHeight="1" x14ac:dyDescent="0.25">
      <c r="AA607" s="221"/>
      <c r="AB607" s="99" t="str">
        <f>'Module 3'!P357</f>
        <v/>
      </c>
      <c r="AC607" s="99" t="str">
        <f>'Module 3'!Q357</f>
        <v/>
      </c>
      <c r="AD607" s="99" t="str">
        <f>'Module 3'!R357</f>
        <v/>
      </c>
      <c r="AE607" s="99" t="str">
        <f>'Module 3'!S357</f>
        <v/>
      </c>
      <c r="AF607" s="99" t="str">
        <f>'Module 3'!T357</f>
        <v/>
      </c>
      <c r="AG607" s="99" t="str">
        <f>'Module 3'!U357</f>
        <v/>
      </c>
      <c r="AH607" s="99" t="str">
        <f>'Module 3'!V357</f>
        <v/>
      </c>
      <c r="AJ607" s="54" t="s">
        <v>44</v>
      </c>
    </row>
    <row r="608" spans="16:36" ht="15" hidden="1" customHeight="1" x14ac:dyDescent="0.25">
      <c r="AA608" s="221"/>
      <c r="AB608" s="99" t="str">
        <f>'Module 3'!P358</f>
        <v/>
      </c>
      <c r="AC608" s="99" t="str">
        <f>'Module 3'!Q358</f>
        <v/>
      </c>
      <c r="AD608" s="99" t="str">
        <f>'Module 3'!R358</f>
        <v/>
      </c>
      <c r="AE608" s="99" t="str">
        <f>'Module 3'!S358</f>
        <v/>
      </c>
      <c r="AF608" s="99" t="str">
        <f>'Module 3'!T358</f>
        <v/>
      </c>
      <c r="AG608" s="99" t="str">
        <f>'Module 3'!U358</f>
        <v/>
      </c>
      <c r="AH608" s="99" t="str">
        <f>'Module 3'!V358</f>
        <v/>
      </c>
      <c r="AJ608" s="54" t="s">
        <v>44</v>
      </c>
    </row>
    <row r="609" spans="16:36" ht="15" hidden="1" customHeight="1" x14ac:dyDescent="0.25">
      <c r="AA609" s="221"/>
      <c r="AB609" s="99" t="str">
        <f>'Module 3'!P359</f>
        <v/>
      </c>
      <c r="AC609" s="99" t="str">
        <f>'Module 3'!Q359</f>
        <v/>
      </c>
      <c r="AD609" s="99" t="str">
        <f>'Module 3'!R359</f>
        <v/>
      </c>
      <c r="AE609" s="99" t="str">
        <f>'Module 3'!S359</f>
        <v/>
      </c>
      <c r="AF609" s="99" t="str">
        <f>'Module 3'!T359</f>
        <v/>
      </c>
      <c r="AG609" s="99" t="str">
        <f>'Module 3'!U359</f>
        <v/>
      </c>
      <c r="AH609" s="99" t="str">
        <f>'Module 3'!V359</f>
        <v/>
      </c>
      <c r="AJ609" s="54" t="s">
        <v>44</v>
      </c>
    </row>
    <row r="610" spans="16:36" ht="15" hidden="1" customHeight="1" x14ac:dyDescent="0.25">
      <c r="AA610" s="222"/>
      <c r="AB610" s="99" t="str">
        <f>'Module 3'!P360</f>
        <v/>
      </c>
      <c r="AC610" s="99" t="str">
        <f>'Module 3'!Q360</f>
        <v/>
      </c>
      <c r="AD610" s="99" t="str">
        <f>'Module 3'!R360</f>
        <v/>
      </c>
      <c r="AE610" s="99" t="str">
        <f>'Module 3'!S360</f>
        <v/>
      </c>
      <c r="AF610" s="99" t="str">
        <f>'Module 3'!T360</f>
        <v/>
      </c>
      <c r="AG610" s="99" t="str">
        <f>'Module 3'!U360</f>
        <v/>
      </c>
      <c r="AH610" s="99" t="str">
        <f>'Module 3'!V360</f>
        <v/>
      </c>
      <c r="AJ610" s="54" t="s">
        <v>44</v>
      </c>
    </row>
    <row r="611" spans="16:36" ht="36" hidden="1" x14ac:dyDescent="0.25">
      <c r="AA611" s="223" t="str">
        <f>'Module 3'!$O$79</f>
        <v>Risques</v>
      </c>
      <c r="AB611" s="33" t="str">
        <f>'Module 3'!$P$77</f>
        <v>Description</v>
      </c>
      <c r="AC611" s="33" t="str">
        <f>'Module 3'!$Q$77</f>
        <v>Qté.</v>
      </c>
      <c r="AD611" s="33" t="str">
        <f>'Module 3'!$R$77</f>
        <v>Comment le risque est-il couvert par ces PLR ?</v>
      </c>
      <c r="AE611" s="33" t="str">
        <f>'Module 3'!$S$77</f>
        <v>Comment le risque est-il couvert par ces PLR ?</v>
      </c>
      <c r="AF611" s="33" t="str">
        <f>'Module 3'!$T$77</f>
        <v>Ces PLR sont-elles mises en œuvre de manière efficace ?</v>
      </c>
      <c r="AG611" s="33" t="str">
        <f>'Module 3'!$U$77</f>
        <v>PLR conflictuelles ?</v>
      </c>
      <c r="AH611" s="33" t="str">
        <f>'Module 3'!$V$77</f>
        <v>Lacunes identifiées</v>
      </c>
      <c r="AJ611" s="54"/>
    </row>
    <row r="612" spans="16:36" ht="15" hidden="1" customHeight="1" x14ac:dyDescent="0.25">
      <c r="P612" s="16"/>
      <c r="Q612" s="16"/>
      <c r="R612" s="16"/>
      <c r="S612" s="16"/>
      <c r="T612" s="16"/>
      <c r="U612" s="16"/>
      <c r="AA612" s="224"/>
      <c r="AB612" s="99" t="str">
        <f>'Module 3'!P363</f>
        <v/>
      </c>
      <c r="AC612" s="99" t="str">
        <f>'Module 3'!Q363</f>
        <v/>
      </c>
      <c r="AD612" s="99" t="str">
        <f>'Module 3'!R363</f>
        <v/>
      </c>
      <c r="AE612" s="99" t="str">
        <f>'Module 3'!S363</f>
        <v/>
      </c>
      <c r="AF612" s="99" t="str">
        <f>'Module 3'!T363</f>
        <v/>
      </c>
      <c r="AG612" s="99" t="str">
        <f>'Module 3'!U363</f>
        <v/>
      </c>
      <c r="AH612" s="99" t="str">
        <f>'Module 3'!V363</f>
        <v/>
      </c>
    </row>
    <row r="613" spans="16:36" ht="15" hidden="1" customHeight="1" x14ac:dyDescent="0.25">
      <c r="P613" s="16"/>
      <c r="Q613" s="16"/>
      <c r="R613" s="16"/>
      <c r="S613" s="16"/>
      <c r="T613" s="16"/>
      <c r="U613" s="16"/>
      <c r="AA613" s="224"/>
      <c r="AB613" s="99" t="str">
        <f>'Module 3'!P364</f>
        <v/>
      </c>
      <c r="AC613" s="99" t="str">
        <f>'Module 3'!Q364</f>
        <v/>
      </c>
      <c r="AD613" s="99" t="str">
        <f>'Module 3'!R364</f>
        <v/>
      </c>
      <c r="AE613" s="99" t="str">
        <f>'Module 3'!S364</f>
        <v/>
      </c>
      <c r="AF613" s="99" t="str">
        <f>'Module 3'!T364</f>
        <v/>
      </c>
      <c r="AG613" s="99" t="str">
        <f>'Module 3'!U364</f>
        <v/>
      </c>
      <c r="AH613" s="99" t="str">
        <f>'Module 3'!V364</f>
        <v/>
      </c>
    </row>
    <row r="614" spans="16:36" ht="15" hidden="1" customHeight="1" x14ac:dyDescent="0.25">
      <c r="P614" s="16"/>
      <c r="Q614" s="16"/>
      <c r="R614" s="16"/>
      <c r="S614" s="16"/>
      <c r="T614" s="16"/>
      <c r="U614" s="16"/>
      <c r="AA614" s="224"/>
      <c r="AB614" s="99" t="str">
        <f>'Module 3'!P365</f>
        <v/>
      </c>
      <c r="AC614" s="99" t="str">
        <f>'Module 3'!Q365</f>
        <v/>
      </c>
      <c r="AD614" s="99" t="str">
        <f>'Module 3'!R365</f>
        <v/>
      </c>
      <c r="AE614" s="99" t="str">
        <f>'Module 3'!S365</f>
        <v/>
      </c>
      <c r="AF614" s="99" t="str">
        <f>'Module 3'!T365</f>
        <v/>
      </c>
      <c r="AG614" s="99" t="str">
        <f>'Module 3'!U365</f>
        <v/>
      </c>
      <c r="AH614" s="99" t="str">
        <f>'Module 3'!V365</f>
        <v/>
      </c>
    </row>
    <row r="615" spans="16:36" ht="15" hidden="1" customHeight="1" x14ac:dyDescent="0.25">
      <c r="AA615" s="224"/>
      <c r="AB615" s="99" t="str">
        <f>'Module 3'!P366</f>
        <v/>
      </c>
      <c r="AC615" s="99" t="str">
        <f>'Module 3'!Q366</f>
        <v/>
      </c>
      <c r="AD615" s="99" t="str">
        <f>'Module 3'!R366</f>
        <v/>
      </c>
      <c r="AE615" s="99" t="str">
        <f>'Module 3'!S366</f>
        <v/>
      </c>
      <c r="AF615" s="99" t="str">
        <f>'Module 3'!T366</f>
        <v/>
      </c>
      <c r="AG615" s="99" t="str">
        <f>'Module 3'!U366</f>
        <v/>
      </c>
      <c r="AH615" s="99" t="str">
        <f>'Module 3'!V366</f>
        <v/>
      </c>
    </row>
    <row r="616" spans="16:36" ht="15" hidden="1" customHeight="1" x14ac:dyDescent="0.25">
      <c r="AA616" s="224"/>
      <c r="AB616" s="99" t="str">
        <f>'Module 3'!P367</f>
        <v/>
      </c>
      <c r="AC616" s="99" t="str">
        <f>'Module 3'!Q367</f>
        <v/>
      </c>
      <c r="AD616" s="99" t="str">
        <f>'Module 3'!R367</f>
        <v/>
      </c>
      <c r="AE616" s="99" t="str">
        <f>'Module 3'!S367</f>
        <v/>
      </c>
      <c r="AF616" s="99" t="str">
        <f>'Module 3'!T367</f>
        <v/>
      </c>
      <c r="AG616" s="99" t="str">
        <f>'Module 3'!U367</f>
        <v/>
      </c>
      <c r="AH616" s="99" t="str">
        <f>'Module 3'!V367</f>
        <v/>
      </c>
    </row>
    <row r="617" spans="16:36" ht="15" hidden="1" customHeight="1" x14ac:dyDescent="0.25">
      <c r="AA617" s="224"/>
      <c r="AB617" s="99" t="str">
        <f>'Module 3'!P368</f>
        <v/>
      </c>
      <c r="AC617" s="99" t="str">
        <f>'Module 3'!Q368</f>
        <v/>
      </c>
      <c r="AD617" s="99" t="str">
        <f>'Module 3'!R368</f>
        <v/>
      </c>
      <c r="AE617" s="99" t="str">
        <f>'Module 3'!S368</f>
        <v/>
      </c>
      <c r="AF617" s="99" t="str">
        <f>'Module 3'!T368</f>
        <v/>
      </c>
      <c r="AG617" s="99" t="str">
        <f>'Module 3'!U368</f>
        <v/>
      </c>
      <c r="AH617" s="99" t="str">
        <f>'Module 3'!V368</f>
        <v/>
      </c>
    </row>
    <row r="618" spans="16:36" ht="15" hidden="1" customHeight="1" x14ac:dyDescent="0.25">
      <c r="AA618" s="224"/>
      <c r="AB618" s="99" t="str">
        <f>'Module 3'!P369</f>
        <v/>
      </c>
      <c r="AC618" s="99" t="str">
        <f>'Module 3'!Q369</f>
        <v/>
      </c>
      <c r="AD618" s="99" t="str">
        <f>'Module 3'!R369</f>
        <v/>
      </c>
      <c r="AE618" s="99" t="str">
        <f>'Module 3'!S369</f>
        <v/>
      </c>
      <c r="AF618" s="99" t="str">
        <f>'Module 3'!T369</f>
        <v/>
      </c>
      <c r="AG618" s="99" t="str">
        <f>'Module 3'!U369</f>
        <v/>
      </c>
      <c r="AH618" s="99" t="str">
        <f>'Module 3'!V369</f>
        <v/>
      </c>
    </row>
    <row r="619" spans="16:36" ht="15" hidden="1" customHeight="1" x14ac:dyDescent="0.25">
      <c r="AA619" s="224"/>
      <c r="AB619" s="99" t="str">
        <f>'Module 3'!P370</f>
        <v/>
      </c>
      <c r="AC619" s="99" t="str">
        <f>'Module 3'!Q370</f>
        <v/>
      </c>
      <c r="AD619" s="99" t="str">
        <f>'Module 3'!R370</f>
        <v/>
      </c>
      <c r="AE619" s="99" t="str">
        <f>'Module 3'!S370</f>
        <v/>
      </c>
      <c r="AF619" s="99" t="str">
        <f>'Module 3'!T370</f>
        <v/>
      </c>
      <c r="AG619" s="99" t="str">
        <f>'Module 3'!U370</f>
        <v/>
      </c>
      <c r="AH619" s="99" t="str">
        <f>'Module 3'!V370</f>
        <v/>
      </c>
    </row>
    <row r="620" spans="16:36" ht="15" hidden="1" customHeight="1" x14ac:dyDescent="0.25">
      <c r="AA620" s="224"/>
      <c r="AB620" s="99" t="str">
        <f>'Module 3'!P371</f>
        <v/>
      </c>
      <c r="AC620" s="99" t="str">
        <f>'Module 3'!Q371</f>
        <v/>
      </c>
      <c r="AD620" s="99" t="str">
        <f>'Module 3'!R371</f>
        <v/>
      </c>
      <c r="AE620" s="99" t="str">
        <f>'Module 3'!S371</f>
        <v/>
      </c>
      <c r="AF620" s="99" t="str">
        <f>'Module 3'!T371</f>
        <v/>
      </c>
      <c r="AG620" s="99" t="str">
        <f>'Module 3'!U371</f>
        <v/>
      </c>
      <c r="AH620" s="99" t="str">
        <f>'Module 3'!V371</f>
        <v/>
      </c>
    </row>
    <row r="621" spans="16:36" ht="15" hidden="1" customHeight="1" x14ac:dyDescent="0.25">
      <c r="AA621" s="224"/>
      <c r="AB621" s="99" t="str">
        <f>'Module 3'!P372</f>
        <v/>
      </c>
      <c r="AC621" s="99" t="str">
        <f>'Module 3'!Q372</f>
        <v/>
      </c>
      <c r="AD621" s="99" t="str">
        <f>'Module 3'!R372</f>
        <v/>
      </c>
      <c r="AE621" s="99" t="str">
        <f>'Module 3'!S372</f>
        <v/>
      </c>
      <c r="AF621" s="99" t="str">
        <f>'Module 3'!T372</f>
        <v/>
      </c>
      <c r="AG621" s="99" t="str">
        <f>'Module 3'!U372</f>
        <v/>
      </c>
      <c r="AH621" s="99" t="str">
        <f>'Module 3'!V372</f>
        <v/>
      </c>
    </row>
    <row r="622" spans="16:36" ht="15" hidden="1" customHeight="1" x14ac:dyDescent="0.25">
      <c r="AA622" s="224"/>
      <c r="AB622" s="99" t="str">
        <f>'Module 3'!P373</f>
        <v/>
      </c>
      <c r="AC622" s="99" t="str">
        <f>'Module 3'!Q373</f>
        <v/>
      </c>
      <c r="AD622" s="99" t="str">
        <f>'Module 3'!R373</f>
        <v/>
      </c>
      <c r="AE622" s="99" t="str">
        <f>'Module 3'!S373</f>
        <v/>
      </c>
      <c r="AF622" s="99" t="str">
        <f>'Module 3'!T373</f>
        <v/>
      </c>
      <c r="AG622" s="99" t="str">
        <f>'Module 3'!U373</f>
        <v/>
      </c>
      <c r="AH622" s="99" t="str">
        <f>'Module 3'!V373</f>
        <v/>
      </c>
    </row>
    <row r="623" spans="16:36" ht="15" hidden="1" customHeight="1" x14ac:dyDescent="0.25">
      <c r="AA623" s="224"/>
      <c r="AB623" s="99" t="str">
        <f>'Module 3'!P374</f>
        <v/>
      </c>
      <c r="AC623" s="99" t="str">
        <f>'Module 3'!Q374</f>
        <v/>
      </c>
      <c r="AD623" s="99" t="str">
        <f>'Module 3'!R374</f>
        <v/>
      </c>
      <c r="AE623" s="99" t="str">
        <f>'Module 3'!S374</f>
        <v/>
      </c>
      <c r="AF623" s="99" t="str">
        <f>'Module 3'!T374</f>
        <v/>
      </c>
      <c r="AG623" s="99" t="str">
        <f>'Module 3'!U374</f>
        <v/>
      </c>
      <c r="AH623" s="99" t="str">
        <f>'Module 3'!V374</f>
        <v/>
      </c>
    </row>
    <row r="624" spans="16:36" ht="15.75" hidden="1" customHeight="1" thickBot="1" x14ac:dyDescent="0.3">
      <c r="AA624" s="225"/>
      <c r="AB624" s="99" t="str">
        <f>'Module 3'!P375</f>
        <v/>
      </c>
      <c r="AC624" s="99" t="str">
        <f>'Module 3'!Q375</f>
        <v/>
      </c>
      <c r="AD624" s="99" t="str">
        <f>'Module 3'!R375</f>
        <v/>
      </c>
      <c r="AE624" s="99" t="str">
        <f>'Module 3'!S375</f>
        <v/>
      </c>
      <c r="AF624" s="99" t="str">
        <f>'Module 3'!T375</f>
        <v/>
      </c>
      <c r="AG624" s="99" t="str">
        <f>'Module 3'!U375</f>
        <v/>
      </c>
      <c r="AH624" s="99" t="str">
        <f>'Module 3'!V375</f>
        <v/>
      </c>
    </row>
    <row r="625" spans="27:37" ht="99.95" hidden="1" customHeight="1" thickTop="1" x14ac:dyDescent="0.25">
      <c r="AA625" s="897" t="str">
        <f>'Module 3'!$O$89</f>
        <v>Couverture globale des PLR / lacunes de la garantie :</v>
      </c>
      <c r="AB625" s="898"/>
      <c r="AC625" s="898"/>
      <c r="AD625" s="889" t="str">
        <f>'Module 3'!Q376</f>
        <v xml:space="preserve"> </v>
      </c>
      <c r="AE625" s="889"/>
      <c r="AF625" s="889"/>
      <c r="AG625" s="889"/>
      <c r="AH625" s="890"/>
    </row>
    <row r="626" spans="27:37" ht="99.95" hidden="1" customHeight="1" x14ac:dyDescent="0.25"/>
    <row r="627" spans="27:37" ht="15" hidden="1" customHeight="1" x14ac:dyDescent="0.25"/>
    <row r="628" spans="27:37" ht="45" hidden="1" customHeight="1" x14ac:dyDescent="0.25">
      <c r="AK628" s="320" t="str">
        <f>Présentation!$C$17</f>
        <v>Module 3 - Identification des politiques, lois et règlementations pertinentes</v>
      </c>
    </row>
    <row r="629" spans="27:37" ht="76.5" hidden="1" x14ac:dyDescent="0.35">
      <c r="AK629" s="319" t="str">
        <f>'Module 3'!$O$324</f>
        <v>Garantie (d) - Participation intégrale et effective des parties prenantes concernées, en particulier des peuples autochtones et des communautés locales, aux activités [REDD+].</v>
      </c>
    </row>
    <row r="630" spans="27:37" ht="45" hidden="1" customHeight="1" x14ac:dyDescent="0.25">
      <c r="AK630" s="321" t="str">
        <f>$AK$465</f>
        <v>Remarques des questions d’orientation</v>
      </c>
    </row>
    <row r="631" spans="27:37" hidden="1" x14ac:dyDescent="0.25">
      <c r="AK631" s="112" t="str">
        <f>'Module 3'!V331</f>
        <v/>
      </c>
    </row>
    <row r="632" spans="27:37" hidden="1" x14ac:dyDescent="0.25">
      <c r="AK632" s="112" t="str">
        <f>'Module 3'!V332</f>
        <v/>
      </c>
    </row>
    <row r="633" spans="27:37" ht="15" hidden="1" customHeight="1" x14ac:dyDescent="0.25">
      <c r="AK633" s="112" t="str">
        <f>'Module 3'!V333</f>
        <v/>
      </c>
    </row>
    <row r="634" spans="27:37" ht="15" hidden="1" customHeight="1" x14ac:dyDescent="0.25">
      <c r="AK634" s="112" t="str">
        <f>'Module 3'!V334</f>
        <v/>
      </c>
    </row>
    <row r="635" spans="27:37" ht="15" hidden="1" customHeight="1" x14ac:dyDescent="0.25">
      <c r="AK635" s="112" t="str">
        <f>'Module 3'!V335</f>
        <v/>
      </c>
    </row>
    <row r="636" spans="27:37" ht="15" hidden="1" customHeight="1" x14ac:dyDescent="0.25">
      <c r="AK636" s="112" t="str">
        <f>'Module 3'!V336</f>
        <v/>
      </c>
    </row>
    <row r="637" spans="27:37" ht="15" hidden="1" customHeight="1" x14ac:dyDescent="0.25">
      <c r="AK637" s="112" t="str">
        <f>'Module 3'!V337</f>
        <v/>
      </c>
    </row>
    <row r="638" spans="27:37" ht="15" hidden="1" customHeight="1" x14ac:dyDescent="0.25">
      <c r="AK638" s="112" t="str">
        <f>'Module 3'!V338</f>
        <v/>
      </c>
    </row>
    <row r="639" spans="27:37" ht="110.1" hidden="1" customHeight="1" x14ac:dyDescent="0.25"/>
    <row r="640" spans="27:37" ht="15" hidden="1" customHeight="1" x14ac:dyDescent="0.25"/>
    <row r="641" spans="16:36" ht="15" hidden="1" customHeight="1" x14ac:dyDescent="0.25"/>
    <row r="642" spans="16:36" ht="129.94999999999999" hidden="1" customHeight="1" x14ac:dyDescent="0.35">
      <c r="P642" s="16"/>
      <c r="Q642" s="16"/>
      <c r="R642" s="16"/>
      <c r="S642" s="16"/>
      <c r="T642" s="16"/>
      <c r="U642" s="16"/>
      <c r="AA642" s="789" t="str">
        <f>'Module 3'!$O$418</f>
        <v>Garantie (e) - Mesures qui soient compatibles avec la préservation des forêts naturelles et de la diversité biologique, en veillant à ce que les activités [REDD+] ne se prêtent pas à une conversion des forêts naturelles mais incitent plutôt à protéger et à conserver ces forêts et les services rendus par leurs écosystèmes, ainsi qu’à renforcer d’autres avantages sociaux et environnementaux.</v>
      </c>
      <c r="AB642" s="789"/>
      <c r="AC642" s="789"/>
      <c r="AD642" s="789"/>
      <c r="AE642" s="789"/>
      <c r="AF642" s="789"/>
      <c r="AG642" s="789"/>
      <c r="AH642" s="789"/>
    </row>
    <row r="643" spans="16:36" ht="15" hidden="1" customHeight="1" x14ac:dyDescent="0.25">
      <c r="P643" s="16"/>
      <c r="Q643" s="16"/>
      <c r="R643" s="16"/>
      <c r="S643" s="16"/>
      <c r="T643" s="16"/>
      <c r="U643" s="16"/>
    </row>
    <row r="644" spans="16:36" ht="0.95" hidden="1" customHeight="1" x14ac:dyDescent="0.25">
      <c r="P644" s="16"/>
      <c r="Q644" s="16"/>
      <c r="R644" s="16"/>
      <c r="S644" s="16"/>
      <c r="T644" s="16"/>
      <c r="U644" s="16"/>
    </row>
    <row r="645" spans="16:36" ht="30" hidden="1" customHeight="1" x14ac:dyDescent="0.25">
      <c r="AA645" s="791" t="str">
        <f>'Module 3'!$C$452</f>
        <v>Tableau 3 :Politiques, lois ou règlementations (PLR) pertinentes pour la Garantie (e) - Forêt naturelle, diversité biologique et amélioration des bénéfices.</v>
      </c>
      <c r="AB645" s="791"/>
      <c r="AC645" s="791"/>
      <c r="AD645" s="791"/>
      <c r="AE645" s="791"/>
      <c r="AF645" s="791"/>
      <c r="AG645" s="791"/>
      <c r="AH645" s="791"/>
    </row>
    <row r="646" spans="16:36" ht="15" hidden="1" customHeight="1" x14ac:dyDescent="0.25"/>
    <row r="647" spans="16:36" ht="36" hidden="1" x14ac:dyDescent="0.25">
      <c r="AA647" s="220" t="str">
        <f>'Module 3'!$O$68</f>
        <v>Bénéfices</v>
      </c>
      <c r="AB647" s="33" t="str">
        <f>'Module 3'!$P$66</f>
        <v>Description</v>
      </c>
      <c r="AC647" s="33" t="str">
        <f>'Module 3'!$Q$66</f>
        <v>Qté.</v>
      </c>
      <c r="AD647" s="33" t="str">
        <f>'Module 3'!$R$66</f>
        <v>PLR pertinentes pour le bénéfice</v>
      </c>
      <c r="AE647" s="33" t="str">
        <f>'Module 3'!$S$66</f>
        <v>Comment le bénéfice est-il couvert par ces PLR ?</v>
      </c>
      <c r="AF647" s="33" t="str">
        <f>'Module 3'!$T$66</f>
        <v>Ces PLR sont-elles mises en œuvre de manière efficace ?</v>
      </c>
      <c r="AG647" s="33" t="str">
        <f>'Module 3'!$U$66</f>
        <v>PLR conflictuelles ?</v>
      </c>
      <c r="AH647" s="33" t="str">
        <f>'Module 3'!$V$66</f>
        <v>Lacunes identifiées</v>
      </c>
    </row>
    <row r="648" spans="16:36" ht="15" hidden="1" customHeight="1" x14ac:dyDescent="0.25">
      <c r="AA648" s="221"/>
      <c r="AB648" s="99" t="str">
        <f>'Module 3'!P458</f>
        <v/>
      </c>
      <c r="AC648" s="99" t="str">
        <f>'Module 3'!Q458</f>
        <v/>
      </c>
      <c r="AD648" s="99" t="str">
        <f>'Module 3'!R458</f>
        <v/>
      </c>
      <c r="AE648" s="99" t="str">
        <f>'Module 3'!S458</f>
        <v/>
      </c>
      <c r="AF648" s="99" t="str">
        <f>'Module 3'!T458</f>
        <v/>
      </c>
      <c r="AG648" s="99" t="str">
        <f>'Module 3'!U458</f>
        <v/>
      </c>
      <c r="AH648" s="99" t="str">
        <f>'Module 3'!V458</f>
        <v/>
      </c>
      <c r="AJ648" s="54" t="s">
        <v>39</v>
      </c>
    </row>
    <row r="649" spans="16:36" ht="15" hidden="1" customHeight="1" x14ac:dyDescent="0.25">
      <c r="AA649" s="221"/>
      <c r="AB649" s="99" t="str">
        <f>'Module 3'!P459</f>
        <v/>
      </c>
      <c r="AC649" s="99" t="str">
        <f>'Module 3'!Q459</f>
        <v/>
      </c>
      <c r="AD649" s="99" t="str">
        <f>'Module 3'!R459</f>
        <v/>
      </c>
      <c r="AE649" s="99" t="str">
        <f>'Module 3'!S459</f>
        <v/>
      </c>
      <c r="AF649" s="99" t="str">
        <f>'Module 3'!T459</f>
        <v/>
      </c>
      <c r="AG649" s="99" t="str">
        <f>'Module 3'!U459</f>
        <v/>
      </c>
      <c r="AH649" s="99" t="str">
        <f>'Module 3'!V459</f>
        <v/>
      </c>
      <c r="AJ649" s="54" t="s">
        <v>40</v>
      </c>
    </row>
    <row r="650" spans="16:36" ht="15" hidden="1" customHeight="1" x14ac:dyDescent="0.25">
      <c r="AA650" s="221"/>
      <c r="AB650" s="99" t="str">
        <f>'Module 3'!P460</f>
        <v/>
      </c>
      <c r="AC650" s="99" t="str">
        <f>'Module 3'!Q460</f>
        <v/>
      </c>
      <c r="AD650" s="99" t="str">
        <f>'Module 3'!R460</f>
        <v/>
      </c>
      <c r="AE650" s="99" t="str">
        <f>'Module 3'!S460</f>
        <v/>
      </c>
      <c r="AF650" s="99" t="str">
        <f>'Module 3'!T460</f>
        <v/>
      </c>
      <c r="AG650" s="99" t="str">
        <f>'Module 3'!U460</f>
        <v/>
      </c>
      <c r="AH650" s="99" t="str">
        <f>'Module 3'!V460</f>
        <v/>
      </c>
      <c r="AJ650" s="54" t="s">
        <v>41</v>
      </c>
    </row>
    <row r="651" spans="16:36" ht="15" hidden="1" customHeight="1" x14ac:dyDescent="0.25">
      <c r="AA651" s="221"/>
      <c r="AB651" s="99" t="str">
        <f>'Module 3'!P461</f>
        <v/>
      </c>
      <c r="AC651" s="99" t="str">
        <f>'Module 3'!Q461</f>
        <v/>
      </c>
      <c r="AD651" s="99" t="str">
        <f>'Module 3'!R461</f>
        <v/>
      </c>
      <c r="AE651" s="99" t="str">
        <f>'Module 3'!S461</f>
        <v/>
      </c>
      <c r="AF651" s="99" t="str">
        <f>'Module 3'!T461</f>
        <v/>
      </c>
      <c r="AG651" s="99" t="str">
        <f>'Module 3'!U461</f>
        <v/>
      </c>
      <c r="AH651" s="99" t="str">
        <f>'Module 3'!V461</f>
        <v/>
      </c>
      <c r="AJ651" s="54" t="s">
        <v>42</v>
      </c>
    </row>
    <row r="652" spans="16:36" ht="15" hidden="1" customHeight="1" x14ac:dyDescent="0.25">
      <c r="AA652" s="221"/>
      <c r="AB652" s="99" t="str">
        <f>'Module 3'!P462</f>
        <v/>
      </c>
      <c r="AC652" s="99" t="str">
        <f>'Module 3'!Q462</f>
        <v/>
      </c>
      <c r="AD652" s="99" t="str">
        <f>'Module 3'!R462</f>
        <v/>
      </c>
      <c r="AE652" s="99" t="str">
        <f>'Module 3'!S462</f>
        <v/>
      </c>
      <c r="AF652" s="99" t="str">
        <f>'Module 3'!T462</f>
        <v/>
      </c>
      <c r="AG652" s="99" t="str">
        <f>'Module 3'!U462</f>
        <v/>
      </c>
      <c r="AH652" s="99" t="str">
        <f>'Module 3'!V462</f>
        <v/>
      </c>
      <c r="AJ652" s="54" t="s">
        <v>43</v>
      </c>
    </row>
    <row r="653" spans="16:36" ht="15" hidden="1" customHeight="1" x14ac:dyDescent="0.25">
      <c r="AA653" s="221"/>
      <c r="AB653" s="99" t="str">
        <f>'Module 3'!P463</f>
        <v/>
      </c>
      <c r="AC653" s="99" t="str">
        <f>'Module 3'!Q463</f>
        <v/>
      </c>
      <c r="AD653" s="99" t="str">
        <f>'Module 3'!R463</f>
        <v/>
      </c>
      <c r="AE653" s="99" t="str">
        <f>'Module 3'!S463</f>
        <v/>
      </c>
      <c r="AF653" s="99" t="str">
        <f>'Module 3'!T463</f>
        <v/>
      </c>
      <c r="AG653" s="99" t="str">
        <f>'Module 3'!U463</f>
        <v/>
      </c>
      <c r="AH653" s="99" t="str">
        <f>'Module 3'!V463</f>
        <v/>
      </c>
      <c r="AJ653" s="54" t="s">
        <v>44</v>
      </c>
    </row>
    <row r="654" spans="16:36" ht="15" hidden="1" customHeight="1" x14ac:dyDescent="0.25">
      <c r="AA654" s="221"/>
      <c r="AB654" s="99" t="str">
        <f>'Module 3'!P464</f>
        <v/>
      </c>
      <c r="AC654" s="99" t="str">
        <f>'Module 3'!Q464</f>
        <v/>
      </c>
      <c r="AD654" s="99" t="str">
        <f>'Module 3'!R464</f>
        <v/>
      </c>
      <c r="AE654" s="99" t="str">
        <f>'Module 3'!S464</f>
        <v/>
      </c>
      <c r="AF654" s="99" t="str">
        <f>'Module 3'!T464</f>
        <v/>
      </c>
      <c r="AG654" s="99" t="str">
        <f>'Module 3'!U464</f>
        <v/>
      </c>
      <c r="AH654" s="99" t="str">
        <f>'Module 3'!V464</f>
        <v/>
      </c>
      <c r="AJ654" s="54" t="s">
        <v>44</v>
      </c>
    </row>
    <row r="655" spans="16:36" ht="15" hidden="1" customHeight="1" x14ac:dyDescent="0.25">
      <c r="AA655" s="221"/>
      <c r="AB655" s="99" t="str">
        <f>'Module 3'!P465</f>
        <v/>
      </c>
      <c r="AC655" s="99" t="str">
        <f>'Module 3'!Q465</f>
        <v/>
      </c>
      <c r="AD655" s="99" t="str">
        <f>'Module 3'!R465</f>
        <v/>
      </c>
      <c r="AE655" s="99" t="str">
        <f>'Module 3'!S465</f>
        <v/>
      </c>
      <c r="AF655" s="99" t="str">
        <f>'Module 3'!T465</f>
        <v/>
      </c>
      <c r="AG655" s="99" t="str">
        <f>'Module 3'!U465</f>
        <v/>
      </c>
      <c r="AH655" s="99" t="str">
        <f>'Module 3'!V465</f>
        <v/>
      </c>
      <c r="AJ655" s="54" t="s">
        <v>44</v>
      </c>
    </row>
    <row r="656" spans="16:36" ht="15" hidden="1" customHeight="1" x14ac:dyDescent="0.25">
      <c r="AA656" s="221"/>
      <c r="AB656" s="99" t="str">
        <f>'Module 3'!P466</f>
        <v/>
      </c>
      <c r="AC656" s="99" t="str">
        <f>'Module 3'!Q466</f>
        <v/>
      </c>
      <c r="AD656" s="99" t="str">
        <f>'Module 3'!R466</f>
        <v/>
      </c>
      <c r="AE656" s="99" t="str">
        <f>'Module 3'!S466</f>
        <v/>
      </c>
      <c r="AF656" s="99" t="str">
        <f>'Module 3'!T466</f>
        <v/>
      </c>
      <c r="AG656" s="99" t="str">
        <f>'Module 3'!U466</f>
        <v/>
      </c>
      <c r="AH656" s="99" t="str">
        <f>'Module 3'!V466</f>
        <v/>
      </c>
      <c r="AJ656" s="54" t="s">
        <v>44</v>
      </c>
    </row>
    <row r="657" spans="16:36" ht="15" hidden="1" customHeight="1" x14ac:dyDescent="0.25">
      <c r="AA657" s="224"/>
      <c r="AB657" s="99" t="str">
        <f>'Module 3'!P467</f>
        <v/>
      </c>
      <c r="AC657" s="99" t="str">
        <f>'Module 3'!Q467</f>
        <v/>
      </c>
      <c r="AD657" s="99" t="str">
        <f>'Module 3'!R467</f>
        <v/>
      </c>
      <c r="AE657" s="99" t="str">
        <f>'Module 3'!S467</f>
        <v/>
      </c>
      <c r="AF657" s="99" t="str">
        <f>'Module 3'!T467</f>
        <v/>
      </c>
      <c r="AG657" s="99" t="str">
        <f>'Module 3'!U467</f>
        <v/>
      </c>
      <c r="AH657" s="99" t="str">
        <f>'Module 3'!V467</f>
        <v/>
      </c>
      <c r="AJ657" s="54" t="s">
        <v>44</v>
      </c>
    </row>
    <row r="658" spans="16:36" ht="15" hidden="1" customHeight="1" x14ac:dyDescent="0.25">
      <c r="AA658" s="224"/>
      <c r="AB658" s="99" t="str">
        <f>'Module 3'!P468</f>
        <v/>
      </c>
      <c r="AC658" s="99" t="str">
        <f>'Module 3'!Q468</f>
        <v/>
      </c>
      <c r="AD658" s="99" t="str">
        <f>'Module 3'!R468</f>
        <v/>
      </c>
      <c r="AE658" s="99" t="str">
        <f>'Module 3'!S468</f>
        <v/>
      </c>
      <c r="AF658" s="99" t="str">
        <f>'Module 3'!T468</f>
        <v/>
      </c>
      <c r="AG658" s="99" t="str">
        <f>'Module 3'!U468</f>
        <v/>
      </c>
      <c r="AH658" s="99" t="str">
        <f>'Module 3'!V468</f>
        <v/>
      </c>
      <c r="AJ658" s="54" t="s">
        <v>44</v>
      </c>
    </row>
    <row r="659" spans="16:36" ht="15" hidden="1" customHeight="1" x14ac:dyDescent="0.25">
      <c r="AA659" s="224"/>
      <c r="AB659" s="99" t="str">
        <f>'Module 3'!P469</f>
        <v/>
      </c>
      <c r="AC659" s="99" t="str">
        <f>'Module 3'!Q469</f>
        <v/>
      </c>
      <c r="AD659" s="99" t="str">
        <f>'Module 3'!R469</f>
        <v/>
      </c>
      <c r="AE659" s="99" t="str">
        <f>'Module 3'!S469</f>
        <v/>
      </c>
      <c r="AF659" s="99" t="str">
        <f>'Module 3'!T469</f>
        <v/>
      </c>
      <c r="AG659" s="99" t="str">
        <f>'Module 3'!U469</f>
        <v/>
      </c>
      <c r="AH659" s="99" t="str">
        <f>'Module 3'!V469</f>
        <v/>
      </c>
      <c r="AJ659" s="54" t="s">
        <v>44</v>
      </c>
    </row>
    <row r="660" spans="16:36" ht="15" hidden="1" customHeight="1" x14ac:dyDescent="0.25">
      <c r="AA660" s="224"/>
      <c r="AB660" s="99" t="str">
        <f>'Module 3'!P470</f>
        <v/>
      </c>
      <c r="AC660" s="99" t="str">
        <f>'Module 3'!Q470</f>
        <v/>
      </c>
      <c r="AD660" s="99" t="str">
        <f>'Module 3'!R470</f>
        <v/>
      </c>
      <c r="AE660" s="99" t="str">
        <f>'Module 3'!S470</f>
        <v/>
      </c>
      <c r="AF660" s="99" t="str">
        <f>'Module 3'!T470</f>
        <v/>
      </c>
      <c r="AG660" s="99" t="str">
        <f>'Module 3'!U470</f>
        <v/>
      </c>
      <c r="AH660" s="99" t="str">
        <f>'Module 3'!V470</f>
        <v/>
      </c>
      <c r="AJ660" s="54" t="s">
        <v>44</v>
      </c>
    </row>
    <row r="661" spans="16:36" ht="15" hidden="1" customHeight="1" x14ac:dyDescent="0.25">
      <c r="AA661" s="224"/>
      <c r="AB661" s="99" t="str">
        <f>'Module 3'!P471</f>
        <v/>
      </c>
      <c r="AC661" s="99" t="str">
        <f>'Module 3'!Q471</f>
        <v/>
      </c>
      <c r="AD661" s="99" t="str">
        <f>'Module 3'!R471</f>
        <v/>
      </c>
      <c r="AE661" s="99" t="str">
        <f>'Module 3'!S471</f>
        <v/>
      </c>
      <c r="AF661" s="99" t="str">
        <f>'Module 3'!T471</f>
        <v/>
      </c>
      <c r="AG661" s="99" t="str">
        <f>'Module 3'!U471</f>
        <v/>
      </c>
      <c r="AH661" s="99" t="str">
        <f>'Module 3'!V471</f>
        <v/>
      </c>
      <c r="AJ661" s="54" t="s">
        <v>44</v>
      </c>
    </row>
    <row r="662" spans="16:36" ht="15" hidden="1" customHeight="1" x14ac:dyDescent="0.25">
      <c r="AA662" s="222"/>
      <c r="AB662" s="99" t="str">
        <f>'Module 3'!P472</f>
        <v/>
      </c>
      <c r="AC662" s="99" t="str">
        <f>'Module 3'!Q472</f>
        <v/>
      </c>
      <c r="AD662" s="99" t="str">
        <f>'Module 3'!R472</f>
        <v/>
      </c>
      <c r="AE662" s="99" t="str">
        <f>'Module 3'!S472</f>
        <v/>
      </c>
      <c r="AF662" s="99" t="str">
        <f>'Module 3'!T472</f>
        <v/>
      </c>
      <c r="AG662" s="99" t="str">
        <f>'Module 3'!U472</f>
        <v/>
      </c>
      <c r="AH662" s="99" t="str">
        <f>'Module 3'!V472</f>
        <v/>
      </c>
      <c r="AJ662" s="54" t="s">
        <v>44</v>
      </c>
    </row>
    <row r="663" spans="16:36" ht="36" hidden="1" x14ac:dyDescent="0.25">
      <c r="AA663" s="223" t="str">
        <f>'Module 3'!$O$79</f>
        <v>Risques</v>
      </c>
      <c r="AB663" s="33" t="str">
        <f>'Module 3'!$P$77</f>
        <v>Description</v>
      </c>
      <c r="AC663" s="33" t="str">
        <f>'Module 3'!$Q$77</f>
        <v>Qté.</v>
      </c>
      <c r="AD663" s="33" t="str">
        <f>'Module 3'!$R$77</f>
        <v>Comment le risque est-il couvert par ces PLR ?</v>
      </c>
      <c r="AE663" s="33" t="str">
        <f>'Module 3'!$S$77</f>
        <v>Comment le risque est-il couvert par ces PLR ?</v>
      </c>
      <c r="AF663" s="33" t="str">
        <f>'Module 3'!$T$77</f>
        <v>Ces PLR sont-elles mises en œuvre de manière efficace ?</v>
      </c>
      <c r="AG663" s="33" t="str">
        <f>'Module 3'!$U$77</f>
        <v>PLR conflictuelles ?</v>
      </c>
      <c r="AH663" s="33" t="str">
        <f>'Module 3'!$V$77</f>
        <v>Lacunes identifiées</v>
      </c>
      <c r="AJ663" s="54"/>
    </row>
    <row r="664" spans="16:36" ht="15" hidden="1" customHeight="1" x14ac:dyDescent="0.25">
      <c r="P664" s="16"/>
      <c r="Q664" s="16"/>
      <c r="R664" s="16"/>
      <c r="S664" s="16"/>
      <c r="T664" s="16"/>
      <c r="U664" s="16"/>
      <c r="AA664" s="224"/>
      <c r="AB664" s="99" t="str">
        <f>'Module 3'!P475</f>
        <v/>
      </c>
      <c r="AC664" s="99" t="str">
        <f>'Module 3'!Q475</f>
        <v/>
      </c>
      <c r="AD664" s="99" t="str">
        <f>'Module 3'!R475</f>
        <v/>
      </c>
      <c r="AE664" s="99" t="str">
        <f>'Module 3'!S475</f>
        <v/>
      </c>
      <c r="AF664" s="99" t="str">
        <f>'Module 3'!T475</f>
        <v/>
      </c>
      <c r="AG664" s="99" t="str">
        <f>'Module 3'!U475</f>
        <v/>
      </c>
      <c r="AH664" s="99" t="str">
        <f>'Module 3'!V475</f>
        <v/>
      </c>
    </row>
    <row r="665" spans="16:36" ht="15" hidden="1" customHeight="1" x14ac:dyDescent="0.25">
      <c r="P665" s="16"/>
      <c r="Q665" s="16"/>
      <c r="R665" s="16"/>
      <c r="S665" s="16"/>
      <c r="T665" s="16"/>
      <c r="U665" s="16"/>
      <c r="AA665" s="224"/>
      <c r="AB665" s="99" t="str">
        <f>'Module 3'!P476</f>
        <v/>
      </c>
      <c r="AC665" s="99" t="str">
        <f>'Module 3'!Q476</f>
        <v/>
      </c>
      <c r="AD665" s="99" t="str">
        <f>'Module 3'!R476</f>
        <v/>
      </c>
      <c r="AE665" s="99" t="str">
        <f>'Module 3'!S476</f>
        <v/>
      </c>
      <c r="AF665" s="99" t="str">
        <f>'Module 3'!T476</f>
        <v/>
      </c>
      <c r="AG665" s="99" t="str">
        <f>'Module 3'!U476</f>
        <v/>
      </c>
      <c r="AH665" s="99" t="str">
        <f>'Module 3'!V476</f>
        <v/>
      </c>
    </row>
    <row r="666" spans="16:36" ht="15" hidden="1" customHeight="1" x14ac:dyDescent="0.25">
      <c r="P666" s="16"/>
      <c r="Q666" s="16"/>
      <c r="R666" s="16"/>
      <c r="S666" s="16"/>
      <c r="T666" s="16"/>
      <c r="U666" s="16"/>
      <c r="AA666" s="224"/>
      <c r="AB666" s="99" t="str">
        <f>'Module 3'!P477</f>
        <v/>
      </c>
      <c r="AC666" s="99" t="str">
        <f>'Module 3'!Q477</f>
        <v/>
      </c>
      <c r="AD666" s="99" t="str">
        <f>'Module 3'!R477</f>
        <v/>
      </c>
      <c r="AE666" s="99" t="str">
        <f>'Module 3'!S477</f>
        <v/>
      </c>
      <c r="AF666" s="99" t="str">
        <f>'Module 3'!T477</f>
        <v/>
      </c>
      <c r="AG666" s="99" t="str">
        <f>'Module 3'!U477</f>
        <v/>
      </c>
      <c r="AH666" s="99" t="str">
        <f>'Module 3'!V477</f>
        <v/>
      </c>
    </row>
    <row r="667" spans="16:36" ht="15" hidden="1" customHeight="1" x14ac:dyDescent="0.25">
      <c r="AA667" s="224"/>
      <c r="AB667" s="99" t="str">
        <f>'Module 3'!P478</f>
        <v/>
      </c>
      <c r="AC667" s="99" t="str">
        <f>'Module 3'!Q478</f>
        <v/>
      </c>
      <c r="AD667" s="99" t="str">
        <f>'Module 3'!R478</f>
        <v/>
      </c>
      <c r="AE667" s="99" t="str">
        <f>'Module 3'!S478</f>
        <v/>
      </c>
      <c r="AF667" s="99" t="str">
        <f>'Module 3'!T478</f>
        <v/>
      </c>
      <c r="AG667" s="99" t="str">
        <f>'Module 3'!U478</f>
        <v/>
      </c>
      <c r="AH667" s="99" t="str">
        <f>'Module 3'!V478</f>
        <v/>
      </c>
    </row>
    <row r="668" spans="16:36" ht="15" hidden="1" customHeight="1" x14ac:dyDescent="0.25">
      <c r="AA668" s="224"/>
      <c r="AB668" s="99" t="str">
        <f>'Module 3'!P479</f>
        <v/>
      </c>
      <c r="AC668" s="99" t="str">
        <f>'Module 3'!Q479</f>
        <v/>
      </c>
      <c r="AD668" s="99" t="str">
        <f>'Module 3'!R479</f>
        <v/>
      </c>
      <c r="AE668" s="99" t="str">
        <f>'Module 3'!S479</f>
        <v/>
      </c>
      <c r="AF668" s="99" t="str">
        <f>'Module 3'!T479</f>
        <v/>
      </c>
      <c r="AG668" s="99" t="str">
        <f>'Module 3'!U479</f>
        <v/>
      </c>
      <c r="AH668" s="99" t="str">
        <f>'Module 3'!V479</f>
        <v/>
      </c>
    </row>
    <row r="669" spans="16:36" ht="15" hidden="1" customHeight="1" x14ac:dyDescent="0.25">
      <c r="AA669" s="224"/>
      <c r="AB669" s="99" t="str">
        <f>'Module 3'!P480</f>
        <v/>
      </c>
      <c r="AC669" s="99" t="str">
        <f>'Module 3'!Q480</f>
        <v/>
      </c>
      <c r="AD669" s="99" t="str">
        <f>'Module 3'!R480</f>
        <v/>
      </c>
      <c r="AE669" s="99" t="str">
        <f>'Module 3'!S480</f>
        <v/>
      </c>
      <c r="AF669" s="99" t="str">
        <f>'Module 3'!T480</f>
        <v/>
      </c>
      <c r="AG669" s="99" t="str">
        <f>'Module 3'!U480</f>
        <v/>
      </c>
      <c r="AH669" s="99" t="str">
        <f>'Module 3'!V480</f>
        <v/>
      </c>
    </row>
    <row r="670" spans="16:36" ht="15" hidden="1" customHeight="1" x14ac:dyDescent="0.25">
      <c r="AA670" s="224"/>
      <c r="AB670" s="99" t="str">
        <f>'Module 3'!P481</f>
        <v/>
      </c>
      <c r="AC670" s="99" t="str">
        <f>'Module 3'!Q481</f>
        <v/>
      </c>
      <c r="AD670" s="99" t="str">
        <f>'Module 3'!R481</f>
        <v/>
      </c>
      <c r="AE670" s="99" t="str">
        <f>'Module 3'!S481</f>
        <v/>
      </c>
      <c r="AF670" s="99" t="str">
        <f>'Module 3'!T481</f>
        <v/>
      </c>
      <c r="AG670" s="99" t="str">
        <f>'Module 3'!U481</f>
        <v/>
      </c>
      <c r="AH670" s="99" t="str">
        <f>'Module 3'!V481</f>
        <v/>
      </c>
    </row>
    <row r="671" spans="16:36" ht="15" hidden="1" customHeight="1" x14ac:dyDescent="0.25">
      <c r="AA671" s="224"/>
      <c r="AB671" s="99" t="str">
        <f>'Module 3'!P482</f>
        <v/>
      </c>
      <c r="AC671" s="99" t="str">
        <f>'Module 3'!Q482</f>
        <v/>
      </c>
      <c r="AD671" s="99" t="str">
        <f>'Module 3'!R482</f>
        <v/>
      </c>
      <c r="AE671" s="99" t="str">
        <f>'Module 3'!S482</f>
        <v/>
      </c>
      <c r="AF671" s="99" t="str">
        <f>'Module 3'!T482</f>
        <v/>
      </c>
      <c r="AG671" s="99" t="str">
        <f>'Module 3'!U482</f>
        <v/>
      </c>
      <c r="AH671" s="99" t="str">
        <f>'Module 3'!V482</f>
        <v/>
      </c>
    </row>
    <row r="672" spans="16:36" ht="15" hidden="1" customHeight="1" x14ac:dyDescent="0.25">
      <c r="AA672" s="224"/>
      <c r="AB672" s="99" t="str">
        <f>'Module 3'!P483</f>
        <v/>
      </c>
      <c r="AC672" s="99" t="str">
        <f>'Module 3'!Q483</f>
        <v/>
      </c>
      <c r="AD672" s="99" t="str">
        <f>'Module 3'!R483</f>
        <v/>
      </c>
      <c r="AE672" s="99" t="str">
        <f>'Module 3'!S483</f>
        <v/>
      </c>
      <c r="AF672" s="99" t="str">
        <f>'Module 3'!T483</f>
        <v/>
      </c>
      <c r="AG672" s="99" t="str">
        <f>'Module 3'!U483</f>
        <v/>
      </c>
      <c r="AH672" s="99" t="str">
        <f>'Module 3'!V483</f>
        <v/>
      </c>
    </row>
    <row r="673" spans="27:37" ht="15" hidden="1" customHeight="1" x14ac:dyDescent="0.25">
      <c r="AA673" s="224"/>
      <c r="AB673" s="99" t="str">
        <f>'Module 3'!P484</f>
        <v/>
      </c>
      <c r="AC673" s="99" t="str">
        <f>'Module 3'!Q484</f>
        <v/>
      </c>
      <c r="AD673" s="99" t="str">
        <f>'Module 3'!R484</f>
        <v/>
      </c>
      <c r="AE673" s="99" t="str">
        <f>'Module 3'!S484</f>
        <v/>
      </c>
      <c r="AF673" s="99" t="str">
        <f>'Module 3'!T484</f>
        <v/>
      </c>
      <c r="AG673" s="99" t="str">
        <f>'Module 3'!U484</f>
        <v/>
      </c>
      <c r="AH673" s="99" t="str">
        <f>'Module 3'!V484</f>
        <v/>
      </c>
    </row>
    <row r="674" spans="27:37" ht="15" hidden="1" customHeight="1" x14ac:dyDescent="0.25">
      <c r="AA674" s="224"/>
      <c r="AB674" s="99" t="str">
        <f>'Module 3'!P485</f>
        <v/>
      </c>
      <c r="AC674" s="99" t="str">
        <f>'Module 3'!Q485</f>
        <v/>
      </c>
      <c r="AD674" s="99" t="str">
        <f>'Module 3'!R485</f>
        <v/>
      </c>
      <c r="AE674" s="99" t="str">
        <f>'Module 3'!S485</f>
        <v/>
      </c>
      <c r="AF674" s="99" t="str">
        <f>'Module 3'!T485</f>
        <v/>
      </c>
      <c r="AG674" s="99" t="str">
        <f>'Module 3'!U485</f>
        <v/>
      </c>
      <c r="AH674" s="99" t="str">
        <f>'Module 3'!V485</f>
        <v/>
      </c>
    </row>
    <row r="675" spans="27:37" ht="15" hidden="1" customHeight="1" x14ac:dyDescent="0.25">
      <c r="AA675" s="224"/>
      <c r="AB675" s="99" t="str">
        <f>'Module 3'!P486</f>
        <v/>
      </c>
      <c r="AC675" s="99" t="str">
        <f>'Module 3'!Q486</f>
        <v/>
      </c>
      <c r="AD675" s="99" t="str">
        <f>'Module 3'!R486</f>
        <v/>
      </c>
      <c r="AE675" s="99" t="str">
        <f>'Module 3'!S486</f>
        <v/>
      </c>
      <c r="AF675" s="99" t="str">
        <f>'Module 3'!T486</f>
        <v/>
      </c>
      <c r="AG675" s="99" t="str">
        <f>'Module 3'!U486</f>
        <v/>
      </c>
      <c r="AH675" s="99" t="str">
        <f>'Module 3'!V486</f>
        <v/>
      </c>
    </row>
    <row r="676" spans="27:37" ht="15" hidden="1" customHeight="1" x14ac:dyDescent="0.25">
      <c r="AA676" s="224"/>
      <c r="AB676" s="99" t="str">
        <f>'Module 3'!P487</f>
        <v/>
      </c>
      <c r="AC676" s="99" t="str">
        <f>'Module 3'!Q487</f>
        <v/>
      </c>
      <c r="AD676" s="99" t="str">
        <f>'Module 3'!R487</f>
        <v/>
      </c>
      <c r="AE676" s="99" t="str">
        <f>'Module 3'!S487</f>
        <v/>
      </c>
      <c r="AF676" s="99" t="str">
        <f>'Module 3'!T487</f>
        <v/>
      </c>
      <c r="AG676" s="99" t="str">
        <f>'Module 3'!U487</f>
        <v/>
      </c>
      <c r="AH676" s="99" t="str">
        <f>'Module 3'!V487</f>
        <v/>
      </c>
    </row>
    <row r="677" spans="27:37" ht="15" hidden="1" customHeight="1" x14ac:dyDescent="0.25">
      <c r="AA677" s="224"/>
      <c r="AB677" s="99" t="str">
        <f>'Module 3'!P488</f>
        <v/>
      </c>
      <c r="AC677" s="99" t="str">
        <f>'Module 3'!Q488</f>
        <v/>
      </c>
      <c r="AD677" s="99" t="str">
        <f>'Module 3'!R488</f>
        <v/>
      </c>
      <c r="AE677" s="99" t="str">
        <f>'Module 3'!S488</f>
        <v/>
      </c>
      <c r="AF677" s="99" t="str">
        <f>'Module 3'!T488</f>
        <v/>
      </c>
      <c r="AG677" s="99" t="str">
        <f>'Module 3'!U488</f>
        <v/>
      </c>
      <c r="AH677" s="99" t="str">
        <f>'Module 3'!V488</f>
        <v/>
      </c>
    </row>
    <row r="678" spans="27:37" ht="15.75" hidden="1" customHeight="1" thickBot="1" x14ac:dyDescent="0.3">
      <c r="AA678" s="225"/>
      <c r="AB678" s="99" t="str">
        <f>'Module 3'!P489</f>
        <v/>
      </c>
      <c r="AC678" s="99" t="str">
        <f>'Module 3'!Q489</f>
        <v/>
      </c>
      <c r="AD678" s="99" t="str">
        <f>'Module 3'!R489</f>
        <v/>
      </c>
      <c r="AE678" s="99" t="str">
        <f>'Module 3'!S489</f>
        <v/>
      </c>
      <c r="AF678" s="99" t="str">
        <f>'Module 3'!T489</f>
        <v/>
      </c>
      <c r="AG678" s="99" t="str">
        <f>'Module 3'!U489</f>
        <v/>
      </c>
      <c r="AH678" s="99" t="str">
        <f>'Module 3'!V489</f>
        <v/>
      </c>
    </row>
    <row r="679" spans="27:37" ht="99.95" hidden="1" customHeight="1" thickTop="1" x14ac:dyDescent="0.25">
      <c r="AA679" s="897" t="str">
        <f>'Module 3'!$O$89</f>
        <v>Couverture globale des PLR / lacunes de la garantie :</v>
      </c>
      <c r="AB679" s="898"/>
      <c r="AC679" s="898"/>
      <c r="AD679" s="889" t="str">
        <f>'Module 3'!Q490</f>
        <v xml:space="preserve"> </v>
      </c>
      <c r="AE679" s="889"/>
      <c r="AF679" s="889"/>
      <c r="AG679" s="889"/>
      <c r="AH679" s="890"/>
    </row>
    <row r="680" spans="27:37" ht="99.95" hidden="1" customHeight="1" x14ac:dyDescent="0.25"/>
    <row r="681" spans="27:37" ht="15" hidden="1" customHeight="1" x14ac:dyDescent="0.25"/>
    <row r="682" spans="27:37" ht="45" hidden="1" customHeight="1" x14ac:dyDescent="0.25">
      <c r="AK682" s="320" t="str">
        <f>Présentation!$C$17</f>
        <v>Module 3 - Identification des politiques, lois et règlementations pertinentes</v>
      </c>
    </row>
    <row r="683" spans="27:37" ht="153" hidden="1" x14ac:dyDescent="0.35">
      <c r="AK683" s="319" t="str">
        <f>'Module 3'!$O$418</f>
        <v>Garantie (e) - Mesures qui soient compatibles avec la préservation des forêts naturelles et de la diversité biologique, en veillant à ce que les activités [REDD+] ne se prêtent pas à une conversion des forêts naturelles mais incitent plutôt à protéger et à conserver ces forêts et les services rendus par leurs écosystèmes, ainsi qu’à renforcer d’autres avantages sociaux et environnementaux.</v>
      </c>
    </row>
    <row r="684" spans="27:37" ht="45" hidden="1" customHeight="1" x14ac:dyDescent="0.25">
      <c r="AK684" s="321" t="str">
        <f>$AK$465</f>
        <v>Remarques des questions d’orientation</v>
      </c>
    </row>
    <row r="685" spans="27:37" ht="15" hidden="1" customHeight="1" x14ac:dyDescent="0.25">
      <c r="AK685" s="112" t="str">
        <f>'Module 3'!V425</f>
        <v/>
      </c>
    </row>
    <row r="686" spans="27:37" hidden="1" x14ac:dyDescent="0.25">
      <c r="AK686" s="112" t="str">
        <f>'Module 3'!V426</f>
        <v/>
      </c>
    </row>
    <row r="687" spans="27:37" hidden="1" x14ac:dyDescent="0.25">
      <c r="AK687" s="112" t="str">
        <f>'Module 3'!V427</f>
        <v/>
      </c>
    </row>
    <row r="688" spans="27:37" ht="15" hidden="1" customHeight="1" x14ac:dyDescent="0.25">
      <c r="AK688" s="112" t="str">
        <f>'Module 3'!V428</f>
        <v/>
      </c>
    </row>
    <row r="689" spans="37:37" ht="15" hidden="1" customHeight="1" x14ac:dyDescent="0.25">
      <c r="AK689" s="112" t="str">
        <f>'Module 3'!V429</f>
        <v/>
      </c>
    </row>
    <row r="690" spans="37:37" ht="15" hidden="1" customHeight="1" x14ac:dyDescent="0.25">
      <c r="AK690" s="112" t="str">
        <f>'Module 3'!V430</f>
        <v/>
      </c>
    </row>
    <row r="691" spans="37:37" ht="15" hidden="1" customHeight="1" x14ac:dyDescent="0.25">
      <c r="AK691" s="112" t="str">
        <f>'Module 3'!V431</f>
        <v/>
      </c>
    </row>
    <row r="692" spans="37:37" ht="15" hidden="1" customHeight="1" x14ac:dyDescent="0.25">
      <c r="AK692" s="112" t="str">
        <f>'Module 3'!V432</f>
        <v/>
      </c>
    </row>
    <row r="693" spans="37:37" ht="15" hidden="1" customHeight="1" x14ac:dyDescent="0.25">
      <c r="AK693" s="112" t="str">
        <f>'Module 3'!V433</f>
        <v/>
      </c>
    </row>
    <row r="694" spans="37:37" ht="15" hidden="1" customHeight="1" x14ac:dyDescent="0.25">
      <c r="AK694" s="112" t="str">
        <f>'Module 3'!V434</f>
        <v/>
      </c>
    </row>
    <row r="695" spans="37:37" ht="15" hidden="1" customHeight="1" x14ac:dyDescent="0.25">
      <c r="AK695" s="112" t="str">
        <f>'Module 3'!V435</f>
        <v/>
      </c>
    </row>
    <row r="696" spans="37:37" ht="15" hidden="1" customHeight="1" x14ac:dyDescent="0.25">
      <c r="AK696" s="112" t="str">
        <f>'Module 3'!V436</f>
        <v/>
      </c>
    </row>
    <row r="697" spans="37:37" ht="15" hidden="1" customHeight="1" x14ac:dyDescent="0.25">
      <c r="AK697" s="112" t="str">
        <f>'Module 3'!V437</f>
        <v/>
      </c>
    </row>
    <row r="698" spans="37:37" ht="15" hidden="1" customHeight="1" x14ac:dyDescent="0.25">
      <c r="AK698" s="112" t="str">
        <f>'Module 3'!V438</f>
        <v/>
      </c>
    </row>
    <row r="699" spans="37:37" ht="15" hidden="1" customHeight="1" x14ac:dyDescent="0.25">
      <c r="AK699" s="112" t="str">
        <f>'Module 3'!V439</f>
        <v/>
      </c>
    </row>
    <row r="700" spans="37:37" ht="15" hidden="1" customHeight="1" x14ac:dyDescent="0.25">
      <c r="AK700" s="112" t="str">
        <f>'Module 3'!V440</f>
        <v/>
      </c>
    </row>
    <row r="701" spans="37:37" ht="15" hidden="1" customHeight="1" x14ac:dyDescent="0.25">
      <c r="AK701" s="112" t="str">
        <f>'Module 3'!V441</f>
        <v/>
      </c>
    </row>
    <row r="702" spans="37:37" ht="15" hidden="1" customHeight="1" x14ac:dyDescent="0.25">
      <c r="AK702" s="112" t="str">
        <f>'Module 3'!V442</f>
        <v/>
      </c>
    </row>
    <row r="703" spans="37:37" ht="15" hidden="1" customHeight="1" x14ac:dyDescent="0.25">
      <c r="AK703" s="112" t="str">
        <f>'Module 3'!V443</f>
        <v/>
      </c>
    </row>
    <row r="704" spans="37:37" ht="15" hidden="1" customHeight="1" x14ac:dyDescent="0.25">
      <c r="AK704" s="112" t="str">
        <f>'Module 3'!V444</f>
        <v/>
      </c>
    </row>
    <row r="705" spans="16:37" ht="15" hidden="1" customHeight="1" x14ac:dyDescent="0.25">
      <c r="AK705" s="112" t="str">
        <f>'Module 3'!V445</f>
        <v/>
      </c>
    </row>
    <row r="706" spans="16:37" ht="15" hidden="1" customHeight="1" x14ac:dyDescent="0.25">
      <c r="AK706" s="112" t="str">
        <f>'Module 3'!V446</f>
        <v/>
      </c>
    </row>
    <row r="707" spans="16:37" ht="110.1" hidden="1" customHeight="1" x14ac:dyDescent="0.25"/>
    <row r="708" spans="16:37" ht="15" hidden="1" customHeight="1" x14ac:dyDescent="0.25"/>
    <row r="709" spans="16:37" ht="15" hidden="1" customHeight="1" x14ac:dyDescent="0.25"/>
    <row r="710" spans="16:37" ht="25.5" hidden="1" customHeight="1" x14ac:dyDescent="0.35">
      <c r="P710" s="16"/>
      <c r="Q710" s="16"/>
      <c r="R710" s="16"/>
      <c r="S710" s="16"/>
      <c r="T710" s="16"/>
      <c r="U710" s="16"/>
      <c r="AA710" s="789" t="str">
        <f>'Module 3'!$O$539</f>
        <v>Garantie (f) - Mesures visant à prendre en compte les risques d’inversion.</v>
      </c>
      <c r="AB710" s="789"/>
      <c r="AC710" s="789"/>
      <c r="AD710" s="789"/>
      <c r="AE710" s="789"/>
      <c r="AF710" s="789"/>
      <c r="AG710" s="789"/>
      <c r="AH710" s="789"/>
    </row>
    <row r="711" spans="16:37" ht="15" hidden="1" customHeight="1" x14ac:dyDescent="0.25">
      <c r="P711" s="16"/>
      <c r="Q711" s="16"/>
      <c r="R711" s="16"/>
      <c r="S711" s="16"/>
      <c r="T711" s="16"/>
      <c r="U711" s="16"/>
    </row>
    <row r="712" spans="16:37" ht="15" hidden="1" customHeight="1" x14ac:dyDescent="0.25">
      <c r="P712" s="16"/>
      <c r="Q712" s="16"/>
      <c r="R712" s="16"/>
      <c r="S712" s="16"/>
      <c r="T712" s="16"/>
      <c r="U712" s="16"/>
    </row>
    <row r="713" spans="16:37" ht="15.75" hidden="1" customHeight="1" x14ac:dyDescent="0.25">
      <c r="AA713" s="196" t="str">
        <f>'Module 3'!$C$561</f>
        <v>Tableau 3 :Politiques, lois ou règlementations (PLR) pertinentes pour la Garantie (f) - Gestion des risques d'inversion.</v>
      </c>
      <c r="AC713" s="195"/>
      <c r="AD713" s="195"/>
      <c r="AE713" s="195"/>
      <c r="AF713" s="195"/>
      <c r="AG713" s="195"/>
      <c r="AH713" s="195"/>
    </row>
    <row r="714" spans="16:37" ht="15" hidden="1" customHeight="1" x14ac:dyDescent="0.25"/>
    <row r="715" spans="16:37" ht="0.95" hidden="1" customHeight="1" x14ac:dyDescent="0.25">
      <c r="AA715" s="899"/>
      <c r="AB715" s="33" t="str">
        <f>'Module 3'!$P$66</f>
        <v>Description</v>
      </c>
      <c r="AC715" s="33" t="str">
        <f>'Module 3'!$Q$66</f>
        <v>Qté.</v>
      </c>
      <c r="AD715" s="33" t="str">
        <f>'Module 3'!$R$66</f>
        <v>PLR pertinentes pour le bénéfice</v>
      </c>
      <c r="AE715" s="33" t="str">
        <f>'Module 3'!$S$66</f>
        <v>Comment le bénéfice est-il couvert par ces PLR ?</v>
      </c>
      <c r="AF715" s="33" t="str">
        <f>'Module 3'!$T$66</f>
        <v>Ces PLR sont-elles mises en œuvre de manière efficace ?</v>
      </c>
      <c r="AG715" s="33" t="str">
        <f>'Module 3'!$U$66</f>
        <v>PLR conflictuelles ?</v>
      </c>
      <c r="AH715" s="33" t="str">
        <f>'Module 3'!$V$66</f>
        <v>Lacunes identifiées</v>
      </c>
    </row>
    <row r="716" spans="16:37" ht="0.95" hidden="1" customHeight="1" x14ac:dyDescent="0.25">
      <c r="AA716" s="900"/>
      <c r="AB716" s="99" t="str">
        <f>'Module 3'!P567</f>
        <v/>
      </c>
      <c r="AC716" s="99" t="str">
        <f>'Module 3'!Q567</f>
        <v/>
      </c>
      <c r="AD716" s="99" t="str">
        <f>'Module 3'!R567</f>
        <v/>
      </c>
      <c r="AE716" s="99" t="str">
        <f>'Module 3'!S567</f>
        <v/>
      </c>
      <c r="AF716" s="99" t="str">
        <f>'Module 3'!T567</f>
        <v/>
      </c>
      <c r="AG716" s="99" t="str">
        <f>'Module 3'!U567</f>
        <v/>
      </c>
      <c r="AH716" s="99" t="str">
        <f>'Module 3'!V567</f>
        <v/>
      </c>
      <c r="AJ716" s="54" t="s">
        <v>39</v>
      </c>
    </row>
    <row r="717" spans="16:37" ht="0.95" hidden="1" customHeight="1" x14ac:dyDescent="0.25">
      <c r="AA717" s="900"/>
      <c r="AB717" s="99" t="str">
        <f>'Module 3'!P568</f>
        <v/>
      </c>
      <c r="AC717" s="99" t="str">
        <f>'Module 3'!Q568</f>
        <v/>
      </c>
      <c r="AD717" s="99" t="str">
        <f>'Module 3'!R568</f>
        <v/>
      </c>
      <c r="AE717" s="99" t="str">
        <f>'Module 3'!S568</f>
        <v/>
      </c>
      <c r="AF717" s="99" t="str">
        <f>'Module 3'!T568</f>
        <v/>
      </c>
      <c r="AG717" s="99" t="str">
        <f>'Module 3'!U568</f>
        <v/>
      </c>
      <c r="AH717" s="99" t="str">
        <f>'Module 3'!V568</f>
        <v/>
      </c>
      <c r="AJ717" s="54" t="s">
        <v>40</v>
      </c>
    </row>
    <row r="718" spans="16:37" ht="0.95" hidden="1" customHeight="1" x14ac:dyDescent="0.25">
      <c r="AA718" s="900"/>
      <c r="AB718" s="99" t="str">
        <f>'Module 3'!P569</f>
        <v/>
      </c>
      <c r="AC718" s="99" t="str">
        <f>'Module 3'!Q569</f>
        <v/>
      </c>
      <c r="AD718" s="99" t="str">
        <f>'Module 3'!R569</f>
        <v/>
      </c>
      <c r="AE718" s="99" t="str">
        <f>'Module 3'!S569</f>
        <v/>
      </c>
      <c r="AF718" s="99" t="str">
        <f>'Module 3'!T569</f>
        <v/>
      </c>
      <c r="AG718" s="99" t="str">
        <f>'Module 3'!U569</f>
        <v/>
      </c>
      <c r="AH718" s="99" t="str">
        <f>'Module 3'!V569</f>
        <v/>
      </c>
      <c r="AJ718" s="54" t="s">
        <v>41</v>
      </c>
    </row>
    <row r="719" spans="16:37" ht="0.95" hidden="1" customHeight="1" x14ac:dyDescent="0.25">
      <c r="AA719" s="900"/>
      <c r="AB719" s="99" t="str">
        <f>'Module 3'!P570</f>
        <v/>
      </c>
      <c r="AC719" s="99" t="str">
        <f>'Module 3'!Q570</f>
        <v/>
      </c>
      <c r="AD719" s="99" t="str">
        <f>'Module 3'!R570</f>
        <v/>
      </c>
      <c r="AE719" s="99" t="str">
        <f>'Module 3'!S570</f>
        <v/>
      </c>
      <c r="AF719" s="99" t="str">
        <f>'Module 3'!T570</f>
        <v/>
      </c>
      <c r="AG719" s="99" t="str">
        <f>'Module 3'!U570</f>
        <v/>
      </c>
      <c r="AH719" s="99" t="str">
        <f>'Module 3'!V570</f>
        <v/>
      </c>
      <c r="AJ719" s="54" t="s">
        <v>42</v>
      </c>
    </row>
    <row r="720" spans="16:37" ht="0.95" hidden="1" customHeight="1" x14ac:dyDescent="0.25">
      <c r="AA720" s="900"/>
      <c r="AB720" s="99" t="str">
        <f>'Module 3'!P571</f>
        <v/>
      </c>
      <c r="AC720" s="99" t="str">
        <f>'Module 3'!Q571</f>
        <v/>
      </c>
      <c r="AD720" s="99" t="str">
        <f>'Module 3'!R571</f>
        <v/>
      </c>
      <c r="AE720" s="99" t="str">
        <f>'Module 3'!S571</f>
        <v/>
      </c>
      <c r="AF720" s="99" t="str">
        <f>'Module 3'!T571</f>
        <v/>
      </c>
      <c r="AG720" s="99" t="str">
        <f>'Module 3'!U571</f>
        <v/>
      </c>
      <c r="AH720" s="99" t="str">
        <f>'Module 3'!V571</f>
        <v/>
      </c>
      <c r="AJ720" s="54" t="s">
        <v>43</v>
      </c>
    </row>
    <row r="721" spans="16:37" ht="0.95" hidden="1" customHeight="1" x14ac:dyDescent="0.25">
      <c r="AA721" s="900"/>
      <c r="AB721" s="99" t="str">
        <f>'Module 3'!P572</f>
        <v/>
      </c>
      <c r="AC721" s="99" t="str">
        <f>'Module 3'!Q572</f>
        <v/>
      </c>
      <c r="AD721" s="99" t="str">
        <f>'Module 3'!R572</f>
        <v/>
      </c>
      <c r="AE721" s="99" t="str">
        <f>'Module 3'!S572</f>
        <v/>
      </c>
      <c r="AF721" s="99" t="str">
        <f>'Module 3'!T572</f>
        <v/>
      </c>
      <c r="AG721" s="99" t="str">
        <f>'Module 3'!U572</f>
        <v/>
      </c>
      <c r="AH721" s="99" t="str">
        <f>'Module 3'!V572</f>
        <v/>
      </c>
      <c r="AJ721" s="54" t="s">
        <v>44</v>
      </c>
    </row>
    <row r="722" spans="16:37" ht="36" hidden="1" x14ac:dyDescent="0.25">
      <c r="AA722" s="223" t="str">
        <f>'Module 3'!$O$79</f>
        <v>Risques</v>
      </c>
      <c r="AB722" s="33" t="str">
        <f>'Module 3'!$P$77</f>
        <v>Description</v>
      </c>
      <c r="AC722" s="33" t="str">
        <f>'Module 3'!$Q$77</f>
        <v>Qté.</v>
      </c>
      <c r="AD722" s="33" t="str">
        <f>'Module 3'!$R$77</f>
        <v>Comment le risque est-il couvert par ces PLR ?</v>
      </c>
      <c r="AE722" s="33" t="str">
        <f>'Module 3'!$S$77</f>
        <v>Comment le risque est-il couvert par ces PLR ?</v>
      </c>
      <c r="AF722" s="33" t="str">
        <f>'Module 3'!$T$77</f>
        <v>Ces PLR sont-elles mises en œuvre de manière efficace ?</v>
      </c>
      <c r="AG722" s="33" t="str">
        <f>'Module 3'!$U$77</f>
        <v>PLR conflictuelles ?</v>
      </c>
      <c r="AH722" s="33" t="str">
        <f>'Module 3'!$V$77</f>
        <v>Lacunes identifiées</v>
      </c>
      <c r="AJ722" s="54"/>
    </row>
    <row r="723" spans="16:37" ht="15" hidden="1" customHeight="1" x14ac:dyDescent="0.25">
      <c r="P723" s="16"/>
      <c r="Q723" s="16"/>
      <c r="R723" s="16"/>
      <c r="S723" s="16"/>
      <c r="T723" s="16"/>
      <c r="U723" s="16"/>
      <c r="AA723" s="224"/>
      <c r="AB723" s="99" t="str">
        <f>'Module 3'!P575</f>
        <v/>
      </c>
      <c r="AC723" s="99" t="str">
        <f>'Module 3'!Q575</f>
        <v/>
      </c>
      <c r="AD723" s="99" t="str">
        <f>'Module 3'!R575</f>
        <v/>
      </c>
      <c r="AE723" s="99" t="str">
        <f>'Module 3'!S575</f>
        <v/>
      </c>
      <c r="AF723" s="99" t="str">
        <f>'Module 3'!T575</f>
        <v/>
      </c>
      <c r="AG723" s="99" t="str">
        <f>'Module 3'!U575</f>
        <v/>
      </c>
      <c r="AH723" s="99" t="str">
        <f>'Module 3'!V575</f>
        <v/>
      </c>
    </row>
    <row r="724" spans="16:37" ht="15" hidden="1" customHeight="1" x14ac:dyDescent="0.25">
      <c r="P724" s="16"/>
      <c r="Q724" s="16"/>
      <c r="R724" s="16"/>
      <c r="S724" s="16"/>
      <c r="T724" s="16"/>
      <c r="U724" s="16"/>
      <c r="AA724" s="224"/>
      <c r="AB724" s="99" t="str">
        <f>'Module 3'!P576</f>
        <v/>
      </c>
      <c r="AC724" s="99" t="str">
        <f>'Module 3'!Q576</f>
        <v/>
      </c>
      <c r="AD724" s="99" t="str">
        <f>'Module 3'!R576</f>
        <v/>
      </c>
      <c r="AE724" s="99" t="str">
        <f>'Module 3'!S576</f>
        <v/>
      </c>
      <c r="AF724" s="99" t="str">
        <f>'Module 3'!T576</f>
        <v/>
      </c>
      <c r="AG724" s="99" t="str">
        <f>'Module 3'!U576</f>
        <v/>
      </c>
      <c r="AH724" s="99" t="str">
        <f>'Module 3'!V576</f>
        <v/>
      </c>
    </row>
    <row r="725" spans="16:37" ht="15" hidden="1" customHeight="1" x14ac:dyDescent="0.25">
      <c r="P725" s="16"/>
      <c r="Q725" s="16"/>
      <c r="R725" s="16"/>
      <c r="S725" s="16"/>
      <c r="T725" s="16"/>
      <c r="U725" s="16"/>
      <c r="AA725" s="224"/>
      <c r="AB725" s="99" t="str">
        <f>'Module 3'!P577</f>
        <v/>
      </c>
      <c r="AC725" s="99" t="str">
        <f>'Module 3'!Q577</f>
        <v/>
      </c>
      <c r="AD725" s="99" t="str">
        <f>'Module 3'!R577</f>
        <v/>
      </c>
      <c r="AE725" s="99" t="str">
        <f>'Module 3'!S577</f>
        <v/>
      </c>
      <c r="AF725" s="99" t="str">
        <f>'Module 3'!T577</f>
        <v/>
      </c>
      <c r="AG725" s="99" t="str">
        <f>'Module 3'!U577</f>
        <v/>
      </c>
      <c r="AH725" s="99" t="str">
        <f>'Module 3'!V577</f>
        <v/>
      </c>
    </row>
    <row r="726" spans="16:37" ht="15" hidden="1" customHeight="1" x14ac:dyDescent="0.25">
      <c r="AA726" s="224"/>
      <c r="AB726" s="99" t="str">
        <f>'Module 3'!P578</f>
        <v/>
      </c>
      <c r="AC726" s="99" t="str">
        <f>'Module 3'!Q578</f>
        <v/>
      </c>
      <c r="AD726" s="99" t="str">
        <f>'Module 3'!R578</f>
        <v/>
      </c>
      <c r="AE726" s="99" t="str">
        <f>'Module 3'!S578</f>
        <v/>
      </c>
      <c r="AF726" s="99" t="str">
        <f>'Module 3'!T578</f>
        <v/>
      </c>
      <c r="AG726" s="99" t="str">
        <f>'Module 3'!U578</f>
        <v/>
      </c>
      <c r="AH726" s="99" t="str">
        <f>'Module 3'!V578</f>
        <v/>
      </c>
    </row>
    <row r="727" spans="16:37" ht="15" hidden="1" customHeight="1" x14ac:dyDescent="0.25">
      <c r="AA727" s="224"/>
      <c r="AB727" s="99" t="str">
        <f>'Module 3'!P579</f>
        <v/>
      </c>
      <c r="AC727" s="99" t="str">
        <f>'Module 3'!Q579</f>
        <v/>
      </c>
      <c r="AD727" s="99" t="str">
        <f>'Module 3'!R579</f>
        <v/>
      </c>
      <c r="AE727" s="99" t="str">
        <f>'Module 3'!S579</f>
        <v/>
      </c>
      <c r="AF727" s="99" t="str">
        <f>'Module 3'!T579</f>
        <v/>
      </c>
      <c r="AG727" s="99" t="str">
        <f>'Module 3'!U579</f>
        <v/>
      </c>
      <c r="AH727" s="99" t="str">
        <f>'Module 3'!V579</f>
        <v/>
      </c>
    </row>
    <row r="728" spans="16:37" ht="15" hidden="1" customHeight="1" x14ac:dyDescent="0.25">
      <c r="AA728" s="224"/>
      <c r="AB728" s="99" t="str">
        <f>'Module 3'!P580</f>
        <v/>
      </c>
      <c r="AC728" s="99" t="str">
        <f>'Module 3'!Q580</f>
        <v/>
      </c>
      <c r="AD728" s="99" t="str">
        <f>'Module 3'!R580</f>
        <v/>
      </c>
      <c r="AE728" s="99" t="str">
        <f>'Module 3'!S580</f>
        <v/>
      </c>
      <c r="AF728" s="99" t="str">
        <f>'Module 3'!T580</f>
        <v/>
      </c>
      <c r="AG728" s="99" t="str">
        <f>'Module 3'!U580</f>
        <v/>
      </c>
      <c r="AH728" s="99" t="str">
        <f>'Module 3'!V580</f>
        <v/>
      </c>
    </row>
    <row r="729" spans="16:37" ht="15" hidden="1" customHeight="1" x14ac:dyDescent="0.25">
      <c r="AA729" s="224"/>
      <c r="AB729" s="99" t="str">
        <f>'Module 3'!P581</f>
        <v/>
      </c>
      <c r="AC729" s="99" t="str">
        <f>'Module 3'!Q581</f>
        <v/>
      </c>
      <c r="AD729" s="99" t="str">
        <f>'Module 3'!R581</f>
        <v/>
      </c>
      <c r="AE729" s="99" t="str">
        <f>'Module 3'!S581</f>
        <v/>
      </c>
      <c r="AF729" s="99" t="str">
        <f>'Module 3'!T581</f>
        <v/>
      </c>
      <c r="AG729" s="99" t="str">
        <f>'Module 3'!U581</f>
        <v/>
      </c>
      <c r="AH729" s="99" t="str">
        <f>'Module 3'!V581</f>
        <v/>
      </c>
    </row>
    <row r="730" spans="16:37" ht="15" hidden="1" customHeight="1" x14ac:dyDescent="0.25">
      <c r="AA730" s="224"/>
      <c r="AB730" s="99" t="str">
        <f>'Module 3'!P582</f>
        <v/>
      </c>
      <c r="AC730" s="99" t="str">
        <f>'Module 3'!Q582</f>
        <v/>
      </c>
      <c r="AD730" s="99" t="str">
        <f>'Module 3'!R582</f>
        <v/>
      </c>
      <c r="AE730" s="99" t="str">
        <f>'Module 3'!S582</f>
        <v/>
      </c>
      <c r="AF730" s="99" t="str">
        <f>'Module 3'!T582</f>
        <v/>
      </c>
      <c r="AG730" s="99" t="str">
        <f>'Module 3'!U582</f>
        <v/>
      </c>
      <c r="AH730" s="99" t="str">
        <f>'Module 3'!V582</f>
        <v/>
      </c>
    </row>
    <row r="731" spans="16:37" ht="15" hidden="1" customHeight="1" x14ac:dyDescent="0.25">
      <c r="AA731" s="224"/>
      <c r="AB731" s="99" t="str">
        <f>'Module 3'!P583</f>
        <v/>
      </c>
      <c r="AC731" s="99" t="str">
        <f>'Module 3'!Q583</f>
        <v/>
      </c>
      <c r="AD731" s="99" t="str">
        <f>'Module 3'!R583</f>
        <v/>
      </c>
      <c r="AE731" s="99" t="str">
        <f>'Module 3'!S583</f>
        <v/>
      </c>
      <c r="AF731" s="99" t="str">
        <f>'Module 3'!T583</f>
        <v/>
      </c>
      <c r="AG731" s="99" t="str">
        <f>'Module 3'!U583</f>
        <v/>
      </c>
      <c r="AH731" s="99" t="str">
        <f>'Module 3'!V583</f>
        <v/>
      </c>
    </row>
    <row r="732" spans="16:37" ht="15.75" hidden="1" customHeight="1" thickBot="1" x14ac:dyDescent="0.3">
      <c r="AA732" s="225"/>
      <c r="AB732" s="99" t="str">
        <f>'Module 3'!P584</f>
        <v/>
      </c>
      <c r="AC732" s="99" t="str">
        <f>'Module 3'!Q584</f>
        <v/>
      </c>
      <c r="AD732" s="99" t="str">
        <f>'Module 3'!R584</f>
        <v/>
      </c>
      <c r="AE732" s="99" t="str">
        <f>'Module 3'!S584</f>
        <v/>
      </c>
      <c r="AF732" s="99" t="str">
        <f>'Module 3'!T584</f>
        <v/>
      </c>
      <c r="AG732" s="99" t="str">
        <f>'Module 3'!U584</f>
        <v/>
      </c>
      <c r="AH732" s="99" t="str">
        <f>'Module 3'!V584</f>
        <v/>
      </c>
    </row>
    <row r="733" spans="16:37" ht="99.95" hidden="1" customHeight="1" thickTop="1" x14ac:dyDescent="0.25">
      <c r="AA733" s="897" t="str">
        <f>'Module 3'!$O$89</f>
        <v>Couverture globale des PLR / lacunes de la garantie :</v>
      </c>
      <c r="AB733" s="898"/>
      <c r="AC733" s="898"/>
      <c r="AD733" s="889" t="str">
        <f>'Module 3'!Q585</f>
        <v xml:space="preserve"> </v>
      </c>
      <c r="AE733" s="889"/>
      <c r="AF733" s="889"/>
      <c r="AG733" s="889"/>
      <c r="AH733" s="890"/>
    </row>
    <row r="734" spans="16:37" ht="99.95" hidden="1" customHeight="1" x14ac:dyDescent="0.25"/>
    <row r="735" spans="16:37" ht="45" hidden="1" customHeight="1" x14ac:dyDescent="0.25">
      <c r="AK735" s="320" t="str">
        <f>Présentation!$C$17</f>
        <v>Module 3 - Identification des politiques, lois et règlementations pertinentes</v>
      </c>
    </row>
    <row r="736" spans="16:37" ht="51" hidden="1" x14ac:dyDescent="0.35">
      <c r="AK736" s="319" t="str">
        <f>'Module 3'!$O$539</f>
        <v>Garantie (f) - Mesures visant à prendre en compte les risques d’inversion.</v>
      </c>
    </row>
    <row r="737" spans="16:37" ht="45" hidden="1" customHeight="1" x14ac:dyDescent="0.25">
      <c r="AK737" s="321" t="str">
        <f>$AK$465</f>
        <v>Remarques des questions d’orientation</v>
      </c>
    </row>
    <row r="738" spans="16:37" ht="15" hidden="1" customHeight="1" x14ac:dyDescent="0.25">
      <c r="AK738" s="112" t="str">
        <f>'Module 3'!V546</f>
        <v/>
      </c>
    </row>
    <row r="739" spans="16:37" hidden="1" x14ac:dyDescent="0.25">
      <c r="AK739" s="112" t="str">
        <f>'Module 3'!V547</f>
        <v/>
      </c>
    </row>
    <row r="740" spans="16:37" ht="15" hidden="1" customHeight="1" x14ac:dyDescent="0.25">
      <c r="AK740" s="112" t="str">
        <f>'Module 3'!V548</f>
        <v/>
      </c>
    </row>
    <row r="741" spans="16:37" ht="15" hidden="1" customHeight="1" x14ac:dyDescent="0.25">
      <c r="AK741" s="112" t="str">
        <f>'Module 3'!V549</f>
        <v/>
      </c>
    </row>
    <row r="742" spans="16:37" ht="15" hidden="1" customHeight="1" x14ac:dyDescent="0.25">
      <c r="AK742" s="112" t="str">
        <f>'Module 3'!V550</f>
        <v/>
      </c>
    </row>
    <row r="743" spans="16:37" ht="15" hidden="1" customHeight="1" x14ac:dyDescent="0.25">
      <c r="AK743" s="112" t="str">
        <f>'Module 3'!V551</f>
        <v/>
      </c>
    </row>
    <row r="744" spans="16:37" ht="15" hidden="1" customHeight="1" x14ac:dyDescent="0.25">
      <c r="AK744" s="112" t="str">
        <f>'Module 3'!V552</f>
        <v/>
      </c>
    </row>
    <row r="745" spans="16:37" ht="15" hidden="1" customHeight="1" x14ac:dyDescent="0.25">
      <c r="AK745" s="112" t="str">
        <f>'Module 3'!V553</f>
        <v/>
      </c>
    </row>
    <row r="746" spans="16:37" ht="15" hidden="1" customHeight="1" x14ac:dyDescent="0.25">
      <c r="AK746" s="112" t="str">
        <f>'Module 3'!V554</f>
        <v/>
      </c>
    </row>
    <row r="747" spans="16:37" ht="15" hidden="1" customHeight="1" x14ac:dyDescent="0.25">
      <c r="AK747" s="112" t="str">
        <f>'Module 3'!V555</f>
        <v/>
      </c>
    </row>
    <row r="748" spans="16:37" ht="110.1" hidden="1" customHeight="1" x14ac:dyDescent="0.25"/>
    <row r="749" spans="16:37" ht="15" hidden="1" customHeight="1" x14ac:dyDescent="0.25"/>
    <row r="750" spans="16:37" ht="15" hidden="1" customHeight="1" x14ac:dyDescent="0.25"/>
    <row r="751" spans="16:37" ht="15" hidden="1" customHeight="1" x14ac:dyDescent="0.25"/>
    <row r="752" spans="16:37" ht="36.75" hidden="1" customHeight="1" x14ac:dyDescent="0.35">
      <c r="P752" s="16"/>
      <c r="Q752" s="16"/>
      <c r="R752" s="16"/>
      <c r="S752" s="16"/>
      <c r="T752" s="16"/>
      <c r="U752" s="16"/>
      <c r="AA752" s="789" t="str">
        <f>'Module 3'!$O$619</f>
        <v>Garantie (g) - Mesures visant à réduire les déplacements d’émissions.</v>
      </c>
      <c r="AB752" s="789"/>
      <c r="AC752" s="789"/>
      <c r="AD752" s="789"/>
      <c r="AE752" s="789"/>
      <c r="AF752" s="789"/>
      <c r="AG752" s="789"/>
      <c r="AH752" s="789"/>
    </row>
    <row r="753" spans="16:36" ht="15" hidden="1" customHeight="1" x14ac:dyDescent="0.25">
      <c r="P753" s="16"/>
      <c r="Q753" s="16"/>
      <c r="R753" s="16"/>
      <c r="S753" s="16"/>
      <c r="T753" s="16"/>
      <c r="U753" s="16"/>
    </row>
    <row r="754" spans="16:36" ht="0.95" hidden="1" customHeight="1" x14ac:dyDescent="0.25">
      <c r="P754" s="16"/>
      <c r="Q754" s="16"/>
      <c r="R754" s="16"/>
      <c r="S754" s="16"/>
      <c r="T754" s="16"/>
      <c r="U754" s="16"/>
    </row>
    <row r="755" spans="16:36" ht="15.75" hidden="1" customHeight="1" x14ac:dyDescent="0.25">
      <c r="AA755" s="196" t="str">
        <f>'Module 3'!$C$639</f>
        <v>Tableau 3 :Politiques, lois ou règlementations (PLR) pertinentes pour la Garantie (g) - Réduction du déplacement des émissions.</v>
      </c>
      <c r="AC755" s="195"/>
      <c r="AD755" s="195"/>
      <c r="AE755" s="195"/>
      <c r="AF755" s="195"/>
      <c r="AG755" s="195"/>
      <c r="AH755" s="195"/>
    </row>
    <row r="756" spans="16:36" ht="15" hidden="1" customHeight="1" x14ac:dyDescent="0.25"/>
    <row r="757" spans="16:36" ht="0.95" hidden="1" customHeight="1" x14ac:dyDescent="0.25">
      <c r="AA757" s="899"/>
      <c r="AB757" s="33" t="str">
        <f>'Module 3'!$P$66</f>
        <v>Description</v>
      </c>
      <c r="AC757" s="33" t="str">
        <f>'Module 3'!$Q$66</f>
        <v>Qté.</v>
      </c>
      <c r="AD757" s="33" t="str">
        <f>'Module 3'!$R$66</f>
        <v>PLR pertinentes pour le bénéfice</v>
      </c>
      <c r="AE757" s="33" t="str">
        <f>'Module 3'!$S$66</f>
        <v>Comment le bénéfice est-il couvert par ces PLR ?</v>
      </c>
      <c r="AF757" s="33" t="str">
        <f>'Module 3'!$T$66</f>
        <v>Ces PLR sont-elles mises en œuvre de manière efficace ?</v>
      </c>
      <c r="AG757" s="33" t="str">
        <f>'Module 3'!$U$66</f>
        <v>PLR conflictuelles ?</v>
      </c>
      <c r="AH757" s="33" t="str">
        <f>'Module 3'!$V$66</f>
        <v>Lacunes identifiées</v>
      </c>
    </row>
    <row r="758" spans="16:36" ht="0.95" hidden="1" customHeight="1" x14ac:dyDescent="0.25">
      <c r="AA758" s="900"/>
      <c r="AB758" s="99" t="str">
        <f>'Module 3'!P645</f>
        <v/>
      </c>
      <c r="AC758" s="99" t="str">
        <f>'Module 3'!Q645</f>
        <v/>
      </c>
      <c r="AD758" s="99" t="str">
        <f>'Module 3'!R645</f>
        <v/>
      </c>
      <c r="AE758" s="99" t="str">
        <f>'Module 3'!S645</f>
        <v/>
      </c>
      <c r="AF758" s="99" t="str">
        <f>'Module 3'!T645</f>
        <v/>
      </c>
      <c r="AG758" s="99" t="str">
        <f>'Module 3'!U645</f>
        <v/>
      </c>
      <c r="AH758" s="99" t="str">
        <f>'Module 3'!V645</f>
        <v/>
      </c>
      <c r="AJ758" s="54" t="s">
        <v>39</v>
      </c>
    </row>
    <row r="759" spans="16:36" ht="0.95" hidden="1" customHeight="1" x14ac:dyDescent="0.25">
      <c r="AA759" s="900"/>
      <c r="AB759" s="99" t="str">
        <f>'Module 3'!P646</f>
        <v/>
      </c>
      <c r="AC759" s="99" t="str">
        <f>'Module 3'!Q646</f>
        <v/>
      </c>
      <c r="AD759" s="99" t="str">
        <f>'Module 3'!R646</f>
        <v/>
      </c>
      <c r="AE759" s="99" t="str">
        <f>'Module 3'!S646</f>
        <v/>
      </c>
      <c r="AF759" s="99" t="str">
        <f>'Module 3'!T646</f>
        <v/>
      </c>
      <c r="AG759" s="99" t="str">
        <f>'Module 3'!U646</f>
        <v/>
      </c>
      <c r="AH759" s="99" t="str">
        <f>'Module 3'!V646</f>
        <v/>
      </c>
      <c r="AJ759" s="54" t="s">
        <v>40</v>
      </c>
    </row>
    <row r="760" spans="16:36" ht="0.95" hidden="1" customHeight="1" x14ac:dyDescent="0.25">
      <c r="AA760" s="900"/>
      <c r="AB760" s="99" t="str">
        <f>'Module 3'!P647</f>
        <v/>
      </c>
      <c r="AC760" s="99" t="str">
        <f>'Module 3'!Q647</f>
        <v/>
      </c>
      <c r="AD760" s="99" t="str">
        <f>'Module 3'!R647</f>
        <v/>
      </c>
      <c r="AE760" s="99" t="str">
        <f>'Module 3'!S647</f>
        <v/>
      </c>
      <c r="AF760" s="99" t="str">
        <f>'Module 3'!T647</f>
        <v/>
      </c>
      <c r="AG760" s="99" t="str">
        <f>'Module 3'!U647</f>
        <v/>
      </c>
      <c r="AH760" s="99" t="str">
        <f>'Module 3'!V647</f>
        <v/>
      </c>
      <c r="AJ760" s="54" t="s">
        <v>41</v>
      </c>
    </row>
    <row r="761" spans="16:36" ht="0.95" hidden="1" customHeight="1" x14ac:dyDescent="0.25">
      <c r="AA761" s="900"/>
      <c r="AB761" s="300" t="str">
        <f>'Module 3'!P648</f>
        <v/>
      </c>
      <c r="AC761" s="300" t="str">
        <f>'Module 3'!Q648</f>
        <v/>
      </c>
      <c r="AD761" s="300" t="str">
        <f>'Module 3'!R648</f>
        <v/>
      </c>
      <c r="AE761" s="300" t="str">
        <f>'Module 3'!S648</f>
        <v/>
      </c>
      <c r="AF761" s="300" t="str">
        <f>'Module 3'!T648</f>
        <v/>
      </c>
      <c r="AG761" s="300" t="str">
        <f>'Module 3'!U648</f>
        <v/>
      </c>
      <c r="AH761" s="300" t="str">
        <f>'Module 3'!V648</f>
        <v/>
      </c>
      <c r="AJ761" s="54" t="s">
        <v>42</v>
      </c>
    </row>
    <row r="762" spans="16:36" ht="0.95" hidden="1" customHeight="1" x14ac:dyDescent="0.25">
      <c r="AA762" s="900"/>
      <c r="AB762" s="300" t="str">
        <f>'Module 3'!P649</f>
        <v/>
      </c>
      <c r="AC762" s="300" t="str">
        <f>'Module 3'!Q649</f>
        <v/>
      </c>
      <c r="AD762" s="300" t="str">
        <f>'Module 3'!R649</f>
        <v/>
      </c>
      <c r="AE762" s="300" t="str">
        <f>'Module 3'!S649</f>
        <v/>
      </c>
      <c r="AF762" s="300" t="str">
        <f>'Module 3'!T649</f>
        <v/>
      </c>
      <c r="AG762" s="300" t="str">
        <f>'Module 3'!U649</f>
        <v/>
      </c>
      <c r="AH762" s="300" t="str">
        <f>'Module 3'!V649</f>
        <v/>
      </c>
      <c r="AJ762" s="54" t="s">
        <v>43</v>
      </c>
    </row>
    <row r="763" spans="16:36" ht="0.95" hidden="1" customHeight="1" x14ac:dyDescent="0.25">
      <c r="AA763" s="900"/>
      <c r="AB763" s="99" t="str">
        <f>'Module 3'!P650</f>
        <v/>
      </c>
      <c r="AC763" s="99" t="str">
        <f>'Module 3'!Q650</f>
        <v/>
      </c>
      <c r="AD763" s="99" t="str">
        <f>'Module 3'!R650</f>
        <v/>
      </c>
      <c r="AE763" s="99" t="str">
        <f>'Module 3'!S650</f>
        <v/>
      </c>
      <c r="AF763" s="99" t="str">
        <f>'Module 3'!T650</f>
        <v/>
      </c>
      <c r="AG763" s="99" t="str">
        <f>'Module 3'!U650</f>
        <v/>
      </c>
      <c r="AH763" s="99" t="str">
        <f>'Module 3'!V650</f>
        <v/>
      </c>
      <c r="AJ763" s="54" t="s">
        <v>44</v>
      </c>
    </row>
    <row r="764" spans="16:36" ht="36" hidden="1" x14ac:dyDescent="0.25">
      <c r="AA764" s="223" t="str">
        <f>'Module 3'!$O$79</f>
        <v>Risques</v>
      </c>
      <c r="AB764" s="33" t="str">
        <f>'Module 3'!$P$77</f>
        <v>Description</v>
      </c>
      <c r="AC764" s="33" t="str">
        <f>'Module 3'!$Q$77</f>
        <v>Qté.</v>
      </c>
      <c r="AD764" s="33" t="str">
        <f>'Module 3'!$R$77</f>
        <v>Comment le risque est-il couvert par ces PLR ?</v>
      </c>
      <c r="AE764" s="33" t="str">
        <f>'Module 3'!$S$77</f>
        <v>Comment le risque est-il couvert par ces PLR ?</v>
      </c>
      <c r="AF764" s="33" t="str">
        <f>'Module 3'!$T$77</f>
        <v>Ces PLR sont-elles mises en œuvre de manière efficace ?</v>
      </c>
      <c r="AG764" s="33" t="str">
        <f>'Module 3'!$U$77</f>
        <v>PLR conflictuelles ?</v>
      </c>
      <c r="AH764" s="33" t="str">
        <f>'Module 3'!$V$77</f>
        <v>Lacunes identifiées</v>
      </c>
      <c r="AJ764" s="54"/>
    </row>
    <row r="765" spans="16:36" ht="15" hidden="1" customHeight="1" x14ac:dyDescent="0.25">
      <c r="P765" s="16"/>
      <c r="Q765" s="16"/>
      <c r="R765" s="16"/>
      <c r="S765" s="16"/>
      <c r="T765" s="16"/>
      <c r="U765" s="16"/>
      <c r="AA765" s="224"/>
      <c r="AB765" s="99" t="str">
        <f>'Module 3'!P653</f>
        <v/>
      </c>
      <c r="AC765" s="99" t="str">
        <f>'Module 3'!Q653</f>
        <v/>
      </c>
      <c r="AD765" s="99" t="str">
        <f>'Module 3'!R653</f>
        <v/>
      </c>
      <c r="AE765" s="99" t="str">
        <f>'Module 3'!S653</f>
        <v/>
      </c>
      <c r="AF765" s="99" t="str">
        <f>'Module 3'!T653</f>
        <v/>
      </c>
      <c r="AG765" s="99" t="str">
        <f>'Module 3'!U653</f>
        <v/>
      </c>
      <c r="AH765" s="99" t="str">
        <f>'Module 3'!V653</f>
        <v/>
      </c>
    </row>
    <row r="766" spans="16:36" ht="15" hidden="1" customHeight="1" x14ac:dyDescent="0.25">
      <c r="P766" s="16"/>
      <c r="Q766" s="16"/>
      <c r="R766" s="16"/>
      <c r="S766" s="16"/>
      <c r="T766" s="16"/>
      <c r="U766" s="16"/>
      <c r="AA766" s="224"/>
      <c r="AB766" s="99" t="str">
        <f>'Module 3'!P654</f>
        <v/>
      </c>
      <c r="AC766" s="99" t="str">
        <f>'Module 3'!Q654</f>
        <v/>
      </c>
      <c r="AD766" s="99" t="str">
        <f>'Module 3'!R654</f>
        <v/>
      </c>
      <c r="AE766" s="99" t="str">
        <f>'Module 3'!S654</f>
        <v/>
      </c>
      <c r="AF766" s="99" t="str">
        <f>'Module 3'!T654</f>
        <v/>
      </c>
      <c r="AG766" s="99" t="str">
        <f>'Module 3'!U654</f>
        <v/>
      </c>
      <c r="AH766" s="99" t="str">
        <f>'Module 3'!V654</f>
        <v/>
      </c>
    </row>
    <row r="767" spans="16:36" ht="15" hidden="1" customHeight="1" x14ac:dyDescent="0.25">
      <c r="P767" s="16"/>
      <c r="Q767" s="16"/>
      <c r="R767" s="16"/>
      <c r="S767" s="16"/>
      <c r="T767" s="16"/>
      <c r="U767" s="16"/>
      <c r="AA767" s="224"/>
      <c r="AB767" s="99" t="str">
        <f>'Module 3'!P655</f>
        <v/>
      </c>
      <c r="AC767" s="99" t="str">
        <f>'Module 3'!Q655</f>
        <v/>
      </c>
      <c r="AD767" s="99" t="str">
        <f>'Module 3'!R655</f>
        <v/>
      </c>
      <c r="AE767" s="99" t="str">
        <f>'Module 3'!S655</f>
        <v/>
      </c>
      <c r="AF767" s="99" t="str">
        <f>'Module 3'!T655</f>
        <v/>
      </c>
      <c r="AG767" s="99" t="str">
        <f>'Module 3'!U655</f>
        <v/>
      </c>
      <c r="AH767" s="99" t="str">
        <f>'Module 3'!V655</f>
        <v/>
      </c>
    </row>
    <row r="768" spans="16:36" ht="15" hidden="1" customHeight="1" x14ac:dyDescent="0.25">
      <c r="AA768" s="224"/>
      <c r="AB768" s="99" t="str">
        <f>'Module 3'!P656</f>
        <v/>
      </c>
      <c r="AC768" s="99" t="str">
        <f>'Module 3'!Q656</f>
        <v/>
      </c>
      <c r="AD768" s="99" t="str">
        <f>'Module 3'!R656</f>
        <v/>
      </c>
      <c r="AE768" s="99" t="str">
        <f>'Module 3'!S656</f>
        <v/>
      </c>
      <c r="AF768" s="99" t="str">
        <f>'Module 3'!T656</f>
        <v/>
      </c>
      <c r="AG768" s="99" t="str">
        <f>'Module 3'!U656</f>
        <v/>
      </c>
      <c r="AH768" s="99" t="str">
        <f>'Module 3'!V656</f>
        <v/>
      </c>
    </row>
    <row r="769" spans="27:37" ht="15" hidden="1" customHeight="1" x14ac:dyDescent="0.25">
      <c r="AA769" s="224"/>
      <c r="AB769" s="99" t="str">
        <f>'Module 3'!P657</f>
        <v/>
      </c>
      <c r="AC769" s="99" t="str">
        <f>'Module 3'!Q657</f>
        <v/>
      </c>
      <c r="AD769" s="99" t="str">
        <f>'Module 3'!R657</f>
        <v/>
      </c>
      <c r="AE769" s="99" t="str">
        <f>'Module 3'!S657</f>
        <v/>
      </c>
      <c r="AF769" s="99" t="str">
        <f>'Module 3'!T657</f>
        <v/>
      </c>
      <c r="AG769" s="99" t="str">
        <f>'Module 3'!U657</f>
        <v/>
      </c>
      <c r="AH769" s="99" t="str">
        <f>'Module 3'!V657</f>
        <v/>
      </c>
    </row>
    <row r="770" spans="27:37" ht="15" hidden="1" customHeight="1" x14ac:dyDescent="0.25">
      <c r="AA770" s="224"/>
      <c r="AB770" s="99" t="str">
        <f>'Module 3'!P658</f>
        <v/>
      </c>
      <c r="AC770" s="99" t="str">
        <f>'Module 3'!Q658</f>
        <v/>
      </c>
      <c r="AD770" s="99" t="str">
        <f>'Module 3'!R658</f>
        <v/>
      </c>
      <c r="AE770" s="99" t="str">
        <f>'Module 3'!S658</f>
        <v/>
      </c>
      <c r="AF770" s="99" t="str">
        <f>'Module 3'!T658</f>
        <v/>
      </c>
      <c r="AG770" s="99" t="str">
        <f>'Module 3'!U658</f>
        <v/>
      </c>
      <c r="AH770" s="99" t="str">
        <f>'Module 3'!V658</f>
        <v/>
      </c>
    </row>
    <row r="771" spans="27:37" ht="15" hidden="1" customHeight="1" x14ac:dyDescent="0.25">
      <c r="AA771" s="224"/>
      <c r="AB771" s="99" t="str">
        <f>'Module 3'!P659</f>
        <v/>
      </c>
      <c r="AC771" s="99" t="str">
        <f>'Module 3'!Q659</f>
        <v/>
      </c>
      <c r="AD771" s="99" t="str">
        <f>'Module 3'!R659</f>
        <v/>
      </c>
      <c r="AE771" s="99" t="str">
        <f>'Module 3'!S659</f>
        <v/>
      </c>
      <c r="AF771" s="99" t="str">
        <f>'Module 3'!T659</f>
        <v/>
      </c>
      <c r="AG771" s="99" t="str">
        <f>'Module 3'!U659</f>
        <v/>
      </c>
      <c r="AH771" s="99" t="str">
        <f>'Module 3'!V659</f>
        <v/>
      </c>
    </row>
    <row r="772" spans="27:37" ht="15" hidden="1" customHeight="1" x14ac:dyDescent="0.25">
      <c r="AA772" s="224"/>
      <c r="AB772" s="99" t="str">
        <f>'Module 3'!P660</f>
        <v/>
      </c>
      <c r="AC772" s="99" t="str">
        <f>'Module 3'!Q660</f>
        <v/>
      </c>
      <c r="AD772" s="99" t="str">
        <f>'Module 3'!R660</f>
        <v/>
      </c>
      <c r="AE772" s="99" t="str">
        <f>'Module 3'!S660</f>
        <v/>
      </c>
      <c r="AF772" s="99" t="str">
        <f>'Module 3'!T660</f>
        <v/>
      </c>
      <c r="AG772" s="99" t="str">
        <f>'Module 3'!U660</f>
        <v/>
      </c>
      <c r="AH772" s="99" t="str">
        <f>'Module 3'!V660</f>
        <v/>
      </c>
    </row>
    <row r="773" spans="27:37" ht="15" hidden="1" customHeight="1" x14ac:dyDescent="0.25">
      <c r="AA773" s="224"/>
      <c r="AB773" s="99" t="str">
        <f>'Module 3'!P661</f>
        <v/>
      </c>
      <c r="AC773" s="99" t="str">
        <f>'Module 3'!Q661</f>
        <v/>
      </c>
      <c r="AD773" s="99" t="str">
        <f>'Module 3'!R661</f>
        <v/>
      </c>
      <c r="AE773" s="99" t="str">
        <f>'Module 3'!S661</f>
        <v/>
      </c>
      <c r="AF773" s="99" t="str">
        <f>'Module 3'!T661</f>
        <v/>
      </c>
      <c r="AG773" s="99" t="str">
        <f>'Module 3'!U661</f>
        <v/>
      </c>
      <c r="AH773" s="99" t="str">
        <f>'Module 3'!V661</f>
        <v/>
      </c>
    </row>
    <row r="774" spans="27:37" ht="15" hidden="1" customHeight="1" x14ac:dyDescent="0.25">
      <c r="AA774" s="224"/>
      <c r="AB774" s="99" t="str">
        <f>'Module 3'!P662</f>
        <v/>
      </c>
      <c r="AC774" s="99" t="str">
        <f>'Module 3'!Q662</f>
        <v/>
      </c>
      <c r="AD774" s="99" t="str">
        <f>'Module 3'!R662</f>
        <v/>
      </c>
      <c r="AE774" s="99" t="str">
        <f>'Module 3'!S662</f>
        <v/>
      </c>
      <c r="AF774" s="99" t="str">
        <f>'Module 3'!T662</f>
        <v/>
      </c>
      <c r="AG774" s="99" t="str">
        <f>'Module 3'!U662</f>
        <v/>
      </c>
      <c r="AH774" s="99" t="str">
        <f>'Module 3'!V662</f>
        <v/>
      </c>
    </row>
    <row r="775" spans="27:37" ht="15" hidden="1" customHeight="1" x14ac:dyDescent="0.25">
      <c r="AA775" s="224"/>
      <c r="AB775" s="99" t="str">
        <f>'Module 3'!P663</f>
        <v/>
      </c>
      <c r="AC775" s="99" t="str">
        <f>'Module 3'!Q663</f>
        <v/>
      </c>
      <c r="AD775" s="99" t="str">
        <f>'Module 3'!R663</f>
        <v/>
      </c>
      <c r="AE775" s="99" t="str">
        <f>'Module 3'!S663</f>
        <v/>
      </c>
      <c r="AF775" s="99" t="str">
        <f>'Module 3'!T663</f>
        <v/>
      </c>
      <c r="AG775" s="99" t="str">
        <f>'Module 3'!U663</f>
        <v/>
      </c>
      <c r="AH775" s="99" t="str">
        <f>'Module 3'!V663</f>
        <v/>
      </c>
    </row>
    <row r="776" spans="27:37" ht="15.75" hidden="1" customHeight="1" thickBot="1" x14ac:dyDescent="0.3">
      <c r="AA776" s="225"/>
      <c r="AB776" s="99" t="str">
        <f>'Module 3'!P664</f>
        <v/>
      </c>
      <c r="AC776" s="99" t="str">
        <f>'Module 3'!Q664</f>
        <v/>
      </c>
      <c r="AD776" s="99" t="str">
        <f>'Module 3'!R664</f>
        <v/>
      </c>
      <c r="AE776" s="99" t="str">
        <f>'Module 3'!S664</f>
        <v/>
      </c>
      <c r="AF776" s="99" t="str">
        <f>'Module 3'!T664</f>
        <v/>
      </c>
      <c r="AG776" s="99" t="str">
        <f>'Module 3'!U664</f>
        <v/>
      </c>
      <c r="AH776" s="99" t="str">
        <f>'Module 3'!V664</f>
        <v/>
      </c>
    </row>
    <row r="777" spans="27:37" ht="99.95" hidden="1" customHeight="1" thickTop="1" x14ac:dyDescent="0.25">
      <c r="AA777" s="897" t="str">
        <f>'Module 3'!$O$89</f>
        <v>Couverture globale des PLR / lacunes de la garantie :</v>
      </c>
      <c r="AB777" s="898"/>
      <c r="AC777" s="898"/>
      <c r="AD777" s="889" t="str">
        <f>'Module 3'!Q665</f>
        <v xml:space="preserve"> </v>
      </c>
      <c r="AE777" s="889"/>
      <c r="AF777" s="889"/>
      <c r="AG777" s="889"/>
      <c r="AH777" s="890"/>
    </row>
    <row r="778" spans="27:37" ht="99.95" hidden="1" customHeight="1" x14ac:dyDescent="0.25"/>
    <row r="779" spans="27:37" ht="15" hidden="1" customHeight="1" x14ac:dyDescent="0.25"/>
    <row r="780" spans="27:37" ht="45" hidden="1" customHeight="1" x14ac:dyDescent="0.25">
      <c r="AK780" s="320" t="str">
        <f>Présentation!$C$17</f>
        <v>Module 3 - Identification des politiques, lois et règlementations pertinentes</v>
      </c>
    </row>
    <row r="781" spans="27:37" ht="25.5" hidden="1" x14ac:dyDescent="0.35">
      <c r="AK781" s="319" t="str">
        <f>'Module 3'!$O$619</f>
        <v>Garantie (g) - Mesures visant à réduire les déplacements d’émissions.</v>
      </c>
    </row>
    <row r="782" spans="27:37" ht="45" hidden="1" customHeight="1" x14ac:dyDescent="0.25">
      <c r="AK782" s="321" t="str">
        <f>$AK$465</f>
        <v>Remarques des questions d’orientation</v>
      </c>
    </row>
    <row r="783" spans="27:37" hidden="1" x14ac:dyDescent="0.25">
      <c r="AK783" s="112" t="str">
        <f>'Module 3'!V626</f>
        <v/>
      </c>
    </row>
    <row r="784" spans="27:37" hidden="1" x14ac:dyDescent="0.25">
      <c r="AK784" s="112" t="str">
        <f>'Module 3'!V627</f>
        <v/>
      </c>
    </row>
    <row r="785" spans="26:40" hidden="1" x14ac:dyDescent="0.25">
      <c r="AK785" s="112" t="str">
        <f>'Module 3'!V628</f>
        <v/>
      </c>
    </row>
    <row r="786" spans="26:40" hidden="1" x14ac:dyDescent="0.25">
      <c r="AK786" s="112" t="str">
        <f>'Module 3'!V629</f>
        <v/>
      </c>
    </row>
    <row r="787" spans="26:40" hidden="1" x14ac:dyDescent="0.25">
      <c r="AK787" s="112" t="str">
        <f>'Module 3'!V630</f>
        <v/>
      </c>
    </row>
    <row r="788" spans="26:40" hidden="1" x14ac:dyDescent="0.25">
      <c r="AK788" s="112" t="str">
        <f>'Module 3'!V631</f>
        <v/>
      </c>
    </row>
    <row r="789" spans="26:40" hidden="1" x14ac:dyDescent="0.25">
      <c r="AK789" s="112" t="str">
        <f>'Module 3'!V632</f>
        <v/>
      </c>
    </row>
    <row r="790" spans="26:40" hidden="1" x14ac:dyDescent="0.25">
      <c r="AK790" s="112" t="str">
        <f>'Module 3'!V633</f>
        <v/>
      </c>
    </row>
    <row r="791" spans="26:40" ht="120" hidden="1" customHeight="1" x14ac:dyDescent="0.25"/>
    <row r="792" spans="26:40" ht="15" hidden="1" customHeight="1" x14ac:dyDescent="0.25"/>
    <row r="793" spans="26:40" ht="24.75" hidden="1" customHeight="1" x14ac:dyDescent="0.25"/>
    <row r="794" spans="26:40" ht="15" hidden="1" customHeight="1" x14ac:dyDescent="0.25"/>
    <row r="795" spans="26:40" ht="15" hidden="1" customHeight="1" x14ac:dyDescent="0.25"/>
    <row r="796" spans="26:40" ht="25.5" hidden="1" customHeight="1" x14ac:dyDescent="0.35">
      <c r="Z796" s="52"/>
      <c r="AN796" s="9"/>
    </row>
    <row r="797" spans="26:40" ht="21" hidden="1" customHeight="1" x14ac:dyDescent="0.35">
      <c r="Z797" s="52"/>
      <c r="AN797" s="234"/>
    </row>
    <row r="798" spans="26:40" ht="5.0999999999999996" customHeight="1" x14ac:dyDescent="0.25"/>
    <row r="800" spans="26:40" ht="5.0999999999999996" customHeight="1" x14ac:dyDescent="0.25"/>
  </sheetData>
  <sheetProtection algorithmName="SHA-512" hashValue="E9W8Tyin16duH9GB0E1kxhEXR0urfplT2+KeBSL0DcxoAmqItx51clyY7TqljoczPCRV0QZT2w5l5d/ykd2jIQ==" saltValue="0t8vczZvxG3mxeBgaH7DVg==" spinCount="100000" sheet="1" objects="1" scenarios="1"/>
  <customSheetViews>
    <customSheetView guid="{E0F85C5C-2180-4684-9778-FC6F760CC5FD}" showPageBreaks="1" showGridLines="0" showRowCol="0" fitToPage="1" printArea="1" hiddenRows="1" hiddenColumns="1">
      <selection activeCell="C3" sqref="C3"/>
      <pageMargins left="0.7" right="0.7" top="0.75" bottom="0.75" header="0.3" footer="0.3"/>
      <pageSetup paperSize="9" orientation="landscape" r:id="rId1"/>
    </customSheetView>
    <customSheetView guid="{8F5229F8-400B-4437-A582-E9B2FF99E882}" showPageBreaks="1" showGridLines="0" showRowCol="0" fitToPage="1" printArea="1" hiddenRows="1" hiddenColumns="1">
      <selection activeCell="C3" sqref="C3"/>
      <pageMargins left="0.7" right="0.7" top="0.75" bottom="0.75" header="0.3" footer="0.3"/>
      <pageSetup paperSize="9" orientation="landscape" r:id="rId2"/>
    </customSheetView>
    <customSheetView guid="{0F44F22A-7810-43A9-8241-E43689B541F4}" showPageBreaks="1" showGridLines="0" fitToPage="1" printArea="1">
      <pageMargins left="0.7" right="0.7" top="0.75" bottom="0.75" header="0.3" footer="0.3"/>
      <pageSetup paperSize="9" scale="85" orientation="landscape" r:id="rId3"/>
    </customSheetView>
    <customSheetView guid="{CA4A34C0-1123-4790-AF7E-BC7091ACA0A0}" showPageBreaks="1" showGridLines="0" showRowCol="0" fitToPage="1" printArea="1" hiddenRows="1" hiddenColumns="1">
      <selection activeCell="C3" sqref="C3"/>
      <pageMargins left="0.7" right="0.7" top="0.75" bottom="0.75" header="0.3" footer="0.3"/>
      <pageSetup paperSize="9" orientation="landscape" r:id="rId4"/>
    </customSheetView>
    <customSheetView guid="{CFA82244-C6A8-4157-813A-DCED4C197819}" showPageBreaks="1" showGridLines="0" showRowCol="0" fitToPage="1" printArea="1" hiddenRows="1" hiddenColumns="1">
      <selection activeCell="C3" sqref="C3"/>
      <pageMargins left="0.7" right="0.7" top="0.75" bottom="0.75" header="0.3" footer="0.3"/>
      <pageSetup paperSize="9" orientation="landscape" r:id="rId5"/>
    </customSheetView>
    <customSheetView guid="{C92837A6-C2DE-484E-8C7F-A006AA3E512A}" showPageBreaks="1" showGridLines="0" showRowCol="0" fitToPage="1" printArea="1" hiddenRows="1" hiddenColumns="1">
      <selection activeCell="C3" sqref="C3"/>
      <pageMargins left="0.7" right="0.7" top="0.75" bottom="0.75" header="0.3" footer="0.3"/>
      <pageSetup paperSize="9" orientation="landscape" r:id="rId6"/>
    </customSheetView>
    <customSheetView guid="{5903D69A-5754-456F-9596-4F981E1004F3}" showPageBreaks="1" showGridLines="0" showRowCol="0" fitToPage="1" printArea="1" hiddenRows="1" hiddenColumns="1">
      <selection activeCell="C3" sqref="C3"/>
      <pageMargins left="0.7" right="0.7" top="0.75" bottom="0.75" header="0.3" footer="0.3"/>
      <pageSetup paperSize="9" orientation="landscape" r:id="rId7"/>
    </customSheetView>
    <customSheetView guid="{D2518DB8-B560-4A78-B692-B87A07E4F79E}" showPageBreaks="1" showGridLines="0" showRowCol="0" fitToPage="1" printArea="1" hiddenRows="1" hiddenColumns="1">
      <selection activeCell="C3" sqref="C3"/>
      <pageMargins left="0.7" right="0.7" top="0.75" bottom="0.75" header="0.3" footer="0.3"/>
      <pageSetup paperSize="9" orientation="landscape" r:id="rId8"/>
    </customSheetView>
    <customSheetView guid="{44126E2B-CD5D-4F43-AA3C-BFC7C80D88FD}" showPageBreaks="1" showGridLines="0" showRowCol="0" fitToPage="1" printArea="1" hiddenRows="1" hiddenColumns="1">
      <selection activeCell="C3" sqref="C3"/>
      <pageMargins left="0.7" right="0.7" top="0.75" bottom="0.75" header="0.3" footer="0.3"/>
      <pageSetup paperSize="9" orientation="landscape" r:id="rId9"/>
    </customSheetView>
    <customSheetView guid="{99E9AA65-9CEE-4B26-BA46-307BEC772AA0}" showPageBreaks="1" showGridLines="0" showRowCol="0" fitToPage="1" printArea="1" hiddenRows="1" hiddenColumns="1">
      <selection activeCell="C3" sqref="C3"/>
      <pageMargins left="0.7" right="0.7" top="0.75" bottom="0.75" header="0.3" footer="0.3"/>
      <pageSetup paperSize="9" orientation="landscape" r:id="rId10"/>
    </customSheetView>
    <customSheetView guid="{58809AAB-6EBE-4F93-BC39-20A189034220}" showPageBreaks="1" showGridLines="0" showRowCol="0" fitToPage="1" printArea="1" hiddenRows="1" hiddenColumns="1">
      <selection activeCell="C3" sqref="C3"/>
      <pageMargins left="0.7" right="0.7" top="0.75" bottom="0.75" header="0.3" footer="0.3"/>
      <pageSetup paperSize="9" orientation="landscape" r:id="rId11"/>
    </customSheetView>
    <customSheetView guid="{1164E0A0-71A8-4DF7-935D-99E79791952A}" showPageBreaks="1" showGridLines="0" showRowCol="0" fitToPage="1" printArea="1" hiddenRows="1" hiddenColumns="1">
      <selection activeCell="C3" sqref="C3"/>
      <pageMargins left="0.7" right="0.7" top="0.75" bottom="0.75" header="0.3" footer="0.3"/>
      <pageSetup paperSize="9" orientation="landscape" r:id="rId12"/>
    </customSheetView>
    <customSheetView guid="{3783CD60-BBDD-4DC9-8238-7D85CC9CCE38}" showPageBreaks="1" showGridLines="0" showRowCol="0" fitToPage="1" printArea="1" hiddenRows="1" hiddenColumns="1">
      <selection activeCell="C3" sqref="C3"/>
      <pageMargins left="0.7" right="0.7" top="0.75" bottom="0.75" header="0.3" footer="0.3"/>
      <pageSetup paperSize="9" orientation="landscape" r:id="rId13"/>
    </customSheetView>
    <customSheetView guid="{3DF84044-4F18-4693-9BC0-6F1E3BB79687}" showPageBreaks="1" showGridLines="0" showRowCol="0" fitToPage="1" printArea="1" hiddenRows="1" hiddenColumns="1">
      <selection activeCell="C3" sqref="C3"/>
      <pageMargins left="0.7" right="0.7" top="0.75" bottom="0.75" header="0.3" footer="0.3"/>
      <pageSetup paperSize="9" orientation="landscape" r:id="rId14"/>
    </customSheetView>
    <customSheetView guid="{193C6D79-1DD6-46B2-B287-29B305333ABD}" showPageBreaks="1" showGridLines="0" showRowCol="0" fitToPage="1" printArea="1" hiddenRows="1" hiddenColumns="1">
      <selection activeCell="C3" sqref="C3"/>
      <pageMargins left="0.7" right="0.7" top="0.75" bottom="0.75" header="0.3" footer="0.3"/>
      <pageSetup paperSize="9" orientation="landscape" r:id="rId15"/>
    </customSheetView>
    <customSheetView guid="{B1713CB1-717E-4290-A550-B5C8687D1DCD}" showPageBreaks="1" showGridLines="0" showRowCol="0" fitToPage="1" printArea="1" hiddenRows="1" hiddenColumns="1">
      <selection activeCell="C3" sqref="C3"/>
      <pageMargins left="0.7" right="0.7" top="0.75" bottom="0.75" header="0.3" footer="0.3"/>
      <pageSetup paperSize="9" orientation="landscape" r:id="rId16"/>
    </customSheetView>
    <customSheetView guid="{14701618-057F-44B9-A80D-6571C2675A43}" showPageBreaks="1" showGridLines="0" showRowCol="0" fitToPage="1" printArea="1" hiddenRows="1" hiddenColumns="1">
      <selection activeCell="C3" sqref="C3"/>
      <pageMargins left="0.7" right="0.7" top="0.75" bottom="0.75" header="0.3" footer="0.3"/>
      <pageSetup paperSize="9" orientation="landscape" r:id="rId17"/>
    </customSheetView>
    <customSheetView guid="{C35FE66B-7525-44A0-AF95-74B09883E972}" showPageBreaks="1" showGridLines="0" showRowCol="0" fitToPage="1" printArea="1" hiddenRows="1" hiddenColumns="1">
      <selection activeCell="C3" sqref="C3"/>
      <pageMargins left="0.7" right="0.7" top="0.75" bottom="0.75" header="0.3" footer="0.3"/>
      <pageSetup paperSize="9" orientation="landscape" r:id="rId18"/>
    </customSheetView>
    <customSheetView guid="{E1E93C14-89C0-47E9-80E7-72B4C8D846A8}" showPageBreaks="1" showGridLines="0" showRowCol="0" fitToPage="1" printArea="1" hiddenRows="1" hiddenColumns="1">
      <selection activeCell="C3" sqref="C3"/>
      <pageMargins left="0.7" right="0.7" top="0.75" bottom="0.75" header="0.3" footer="0.3"/>
      <pageSetup paperSize="9" orientation="landscape" r:id="rId19"/>
    </customSheetView>
    <customSheetView guid="{8C7AA061-2774-4648-9080-649D8E7084B6}" showPageBreaks="1" showGridLines="0" showRowCol="0" fitToPage="1" printArea="1" hiddenRows="1" hiddenColumns="1">
      <selection activeCell="C3" sqref="C3"/>
      <pageMargins left="0.7" right="0.7" top="0.75" bottom="0.75" header="0.3" footer="0.3"/>
      <pageSetup paperSize="9" orientation="landscape" r:id="rId20"/>
    </customSheetView>
    <customSheetView guid="{CBD23793-6C36-4ECF-99D3-B6DB83BA0330}" showPageBreaks="1" showGridLines="0" showRowCol="0" fitToPage="1" printArea="1" hiddenRows="1" hiddenColumns="1">
      <selection activeCell="C3" sqref="C3"/>
      <pageMargins left="0.7" right="0.7" top="0.75" bottom="0.75" header="0.3" footer="0.3"/>
      <pageSetup paperSize="9" orientation="landscape" r:id="rId21"/>
    </customSheetView>
    <customSheetView guid="{FCC6B465-B403-4A38-833A-8F01BFC1F83D}" showPageBreaks="1" showGridLines="0" showRowCol="0" fitToPage="1" printArea="1" hiddenRows="1" hiddenColumns="1">
      <selection activeCell="C3" sqref="C3"/>
      <pageMargins left="0.7" right="0.7" top="0.75" bottom="0.75" header="0.3" footer="0.3"/>
      <pageSetup paperSize="9" orientation="landscape" r:id="rId22"/>
    </customSheetView>
    <customSheetView guid="{C35CD7D2-C5FB-4E4E-BE2C-DB3B3CB5DEE1}" showPageBreaks="1" showGridLines="0" showRowCol="0" fitToPage="1" printArea="1" hiddenRows="1" hiddenColumns="1">
      <selection activeCell="C3" sqref="C3"/>
      <pageMargins left="0.7" right="0.7" top="0.75" bottom="0.75" header="0.3" footer="0.3"/>
      <pageSetup paperSize="9" orientation="landscape" r:id="rId23"/>
    </customSheetView>
    <customSheetView guid="{58172CF4-0A99-4348-8485-AC6CB3743B28}" showPageBreaks="1" showGridLines="0" showRowCol="0" fitToPage="1" printArea="1" hiddenRows="1" hiddenColumns="1">
      <selection activeCell="C3" sqref="C3"/>
      <pageMargins left="0.7" right="0.7" top="0.75" bottom="0.75" header="0.3" footer="0.3"/>
      <pageSetup paperSize="9" orientation="landscape" r:id="rId24"/>
    </customSheetView>
    <customSheetView guid="{0596A31D-1135-4C04-B235-4F7AEFBF56EB}" showPageBreaks="1" showGridLines="0" showRowCol="0" fitToPage="1" hiddenRows="1" hiddenColumns="1" topLeftCell="A9">
      <selection activeCell="F14" sqref="F14:M14"/>
      <pageMargins left="0.23622047244094491" right="0.23622047244094491" top="0.74803149606299213" bottom="0.74803149606299213" header="0.31496062992125984" footer="0.31496062992125984"/>
      <pageSetup paperSize="9" fitToHeight="0" orientation="landscape" r:id="rId25"/>
      <headerFooter>
        <oddFooter>&amp;R&amp;P/&amp;N</oddFooter>
      </headerFooter>
    </customSheetView>
    <customSheetView guid="{1730E845-78B9-4800-8016-B034C4011192}" showPageBreaks="1" showGridLines="0" showRowCol="0" fitToPage="1" printArea="1" hiddenRows="1" hiddenColumns="1">
      <selection activeCell="C3" sqref="C3"/>
      <pageMargins left="0.7" right="0.7" top="0.75" bottom="0.75" header="0.3" footer="0.3"/>
      <pageSetup paperSize="9" orientation="landscape" r:id="rId26"/>
    </customSheetView>
    <customSheetView guid="{E5934065-3B24-4BDA-9F1A-CE354801B9A9}" showPageBreaks="1" showGridLines="0" showRowCol="0" fitToPage="1" hiddenRows="1" hiddenColumns="1">
      <selection activeCell="P45" sqref="P45:U45"/>
      <pageMargins left="0.23622047244094491" right="0.23622047244094491" top="0.33" bottom="0.74803149606299213" header="0.31496062992125984" footer="0.31496062992125984"/>
      <pageSetup paperSize="9" fitToHeight="0" orientation="landscape" r:id="rId27"/>
      <headerFooter>
        <oddFooter>&amp;R&amp;P/&amp;N</oddFooter>
      </headerFooter>
    </customSheetView>
    <customSheetView guid="{127CF244-40F7-4382-B5F4-6FE7DC055927}" showPageBreaks="1" showGridLines="0" showRowCol="0" fitToPage="1" hiddenRows="1" hiddenColumns="1" topLeftCell="A43">
      <selection activeCell="P48" sqref="P48:U48"/>
      <pageMargins left="0.23622047244094491" right="0.23622047244094491" top="0.33" bottom="0.74803149606299213" header="0.31496062992125984" footer="0.31496062992125984"/>
      <pageSetup paperSize="9" fitToHeight="0" orientation="landscape" r:id="rId28"/>
      <headerFooter>
        <oddFooter>&amp;R&amp;P/&amp;N</oddFooter>
      </headerFooter>
    </customSheetView>
    <customSheetView guid="{7CBE2DA3-08E4-4F49-B633-91ACF566CC50}" showPageBreaks="1" showGridLines="0" showRowCol="0" fitToPage="1" hiddenRows="1" hiddenColumns="1" topLeftCell="A43">
      <selection activeCell="P100" sqref="P100:U100"/>
      <pageMargins left="0.23622047244094491" right="0.23622047244094491" top="0.31496062992125984" bottom="0.74803149606299213" header="0.31496062992125984" footer="0.31496062992125984"/>
      <pageSetup paperSize="9" fitToHeight="0" orientation="landscape" r:id="rId29"/>
      <headerFooter>
        <oddFooter>&amp;R&amp;P/&amp;N</oddFooter>
      </headerFooter>
    </customSheetView>
    <customSheetView guid="{F18B5B93-8D1C-46BF-A46F-39AC34039376}" showPageBreaks="1" showGridLines="0" showRowCol="0" fitToPage="1" hiddenRows="1" hiddenColumns="1" topLeftCell="A43">
      <selection activeCell="P160" sqref="P160:U160"/>
      <pageMargins left="0.23622047244094491" right="0.23622047244094491" top="0.33" bottom="0.74803149606299213" header="0.31496062992125984" footer="0.31496062992125984"/>
      <pageSetup paperSize="9" fitToHeight="0" orientation="landscape" r:id="rId30"/>
      <headerFooter>
        <oddFooter>&amp;R&amp;P/&amp;N</oddFooter>
      </headerFooter>
    </customSheetView>
    <customSheetView guid="{83923105-D3EF-4935-AFC9-6FBD0874636C}" showPageBreaks="1" showGridLines="0" showRowCol="0" fitToPage="1" hiddenRows="1" hiddenColumns="1" topLeftCell="A43">
      <selection activeCell="P214" sqref="P214:U214"/>
      <pageMargins left="0.23622047244094491" right="0.23622047244094491" top="0.33" bottom="0.74803149606299213" header="0.31496062992125984" footer="0.31496062992125984"/>
      <pageSetup paperSize="9" fitToHeight="0" orientation="landscape" r:id="rId31"/>
      <headerFooter>
        <oddFooter>&amp;R&amp;P/&amp;N</oddFooter>
      </headerFooter>
    </customSheetView>
    <customSheetView guid="{C81FC029-D9D0-4B23-8994-EFF13144DDC6}" showPageBreaks="1" showGridLines="0" showRowCol="0" fitToPage="1" hiddenRows="1" hiddenColumns="1" topLeftCell="A43">
      <selection activeCell="P268" sqref="P268:U268"/>
      <pageMargins left="0.23622047244094491" right="0.23622047244094491" top="0.33" bottom="0.74803149606299213" header="0.31496062992125984" footer="0.31496062992125984"/>
      <pageSetup paperSize="9" fitToHeight="0" orientation="landscape" r:id="rId32"/>
      <headerFooter>
        <oddFooter>&amp;R&amp;P/&amp;N</oddFooter>
      </headerFooter>
    </customSheetView>
    <customSheetView guid="{AB0B9CFE-DCC2-486B-9AE7-3C737113C1FB}" showPageBreaks="1" showGridLines="0" showRowCol="0" fitToPage="1" hiddenRows="1" hiddenColumns="1" topLeftCell="A43">
      <selection activeCell="P344" sqref="P344:U344"/>
      <pageMargins left="0.23622047244094491" right="0.23622047244094491" top="0.33" bottom="0.74803149606299213" header="0.31496062992125984" footer="0.31496062992125984"/>
      <pageSetup paperSize="9" fitToHeight="0" orientation="landscape" r:id="rId33"/>
      <headerFooter>
        <oddFooter>&amp;R&amp;P/&amp;N</oddFooter>
      </headerFooter>
    </customSheetView>
    <customSheetView guid="{D787939E-5F01-4F8F-8C48-7DC8E5F22DE5}" showPageBreaks="1" showGridLines="0" showRowCol="0" fitToPage="1" hiddenRows="1" hiddenColumns="1" topLeftCell="A43">
      <selection activeCell="P381" sqref="P381:U381"/>
      <pageMargins left="0.23622047244094491" right="0.23622047244094491" top="0.33" bottom="0.74803149606299213" header="0.31496062992125984" footer="0.31496062992125984"/>
      <pageSetup paperSize="9" fitToHeight="0" orientation="landscape" r:id="rId34"/>
      <headerFooter>
        <oddFooter>&amp;R&amp;P/&amp;N</oddFooter>
      </headerFooter>
    </customSheetView>
    <customSheetView guid="{9297575B-FD39-4E98-918C-2EBB68924E97}" showPageBreaks="1" showGridLines="0" showRowCol="0" fitToPage="1" hiddenRows="1" hiddenColumns="1" topLeftCell="B428">
      <selection activeCell="AA432" sqref="AA432:AH432"/>
      <pageMargins left="0.23622047244094491" right="0.23622047244094491" top="0.33" bottom="0.74803149606299213" header="0.31496062992125984" footer="0.31496062992125984"/>
      <pageSetup paperSize="9" scale="99" fitToHeight="0" orientation="landscape" r:id="rId35"/>
      <headerFooter>
        <oddFooter>&amp;R&amp;P/&amp;N</oddFooter>
      </headerFooter>
    </customSheetView>
    <customSheetView guid="{BCFE97EC-F949-4576-ACBE-551B1DAF3C91}" showPageBreaks="1" showGridLines="0" showRowCol="0" fitToPage="1" hiddenRows="1" hiddenColumns="1" topLeftCell="B430">
      <selection activeCell="AA434" sqref="AA434:AH434"/>
      <pageMargins left="0.23622047244094491" right="0.23622047244094491" top="0.33" bottom="0.74803149606299213" header="0.31496062992125984" footer="0.31496062992125984"/>
      <pageSetup paperSize="9" scale="99" fitToHeight="0" orientation="landscape" r:id="rId36"/>
      <headerFooter>
        <oddFooter>&amp;R&amp;P/&amp;N</oddFooter>
      </headerFooter>
    </customSheetView>
    <customSheetView guid="{A3B878C9-DF82-401D-A77D-F7EF64906AFE}" showPageBreaks="1" showGridLines="0" showRowCol="0" fitToPage="1" hiddenRows="1" hiddenColumns="1" topLeftCell="B430">
      <selection activeCell="AA488" sqref="AA488:AH488"/>
      <pageMargins left="0.23622047244094491" right="0.23622047244094491" top="0.33" bottom="0.74803149606299213" header="0.31496062992125984" footer="0.31496062992125984"/>
      <pageSetup paperSize="9" scale="99" fitToHeight="0" orientation="landscape" r:id="rId37"/>
      <headerFooter>
        <oddFooter>&amp;R&amp;P/&amp;N</oddFooter>
      </headerFooter>
    </customSheetView>
    <customSheetView guid="{B968A94D-A4FB-4C1A-A9A2-04B42F46DC3F}" showPageBreaks="1" showGridLines="0" showRowCol="0" fitToPage="1" hiddenRows="1" hiddenColumns="1" topLeftCell="B430">
      <selection activeCell="AA546" sqref="AA546:AH546"/>
      <pageMargins left="0.23622047244094491" right="0.23622047244094491" top="0.33" bottom="0.74803149606299213" header="0.31496062992125984" footer="0.31496062992125984"/>
      <pageSetup paperSize="9" scale="99" fitToHeight="0" orientation="landscape" r:id="rId38"/>
      <headerFooter>
        <oddFooter>&amp;R&amp;P/&amp;N</oddFooter>
      </headerFooter>
    </customSheetView>
    <customSheetView guid="{AFAAF24B-41FA-469A-856B-F916DB51D4C2}" showPageBreaks="1" showGridLines="0" showRowCol="0" fitToPage="1" hiddenRows="1" hiddenColumns="1" topLeftCell="B430">
      <selection activeCell="AA594" sqref="AA594:AH594"/>
      <pageMargins left="0.23622047244094491" right="0.23622047244094491" top="0.33" bottom="0.74803149606299213" header="0.31496062992125984" footer="0.31496062992125984"/>
      <pageSetup paperSize="9" scale="99" fitToHeight="0" orientation="landscape" r:id="rId39"/>
      <headerFooter>
        <oddFooter>&amp;R&amp;P/&amp;N</oddFooter>
      </headerFooter>
    </customSheetView>
    <customSheetView guid="{0398F8AF-BB01-4F41-911B-6BEB5C23013B}" showPageBreaks="1" showGridLines="0" showRowCol="0" fitToPage="1" hiddenRows="1" hiddenColumns="1" topLeftCell="B430">
      <selection activeCell="AA642" sqref="AA642:AH642"/>
      <pageMargins left="0.23622047244094491" right="0.23622047244094491" top="0.33" bottom="0.74803149606299213" header="0.31496062992125984" footer="0.31496062992125984"/>
      <pageSetup paperSize="9" scale="99" fitToHeight="0" orientation="landscape" r:id="rId40"/>
      <headerFooter>
        <oddFooter>&amp;R&amp;P/&amp;N</oddFooter>
      </headerFooter>
    </customSheetView>
    <customSheetView guid="{AEAF0160-A16F-4E8E-8794-9EAE35B78BBB}" showPageBreaks="1" showGridLines="0" showRowCol="0" fitToPage="1" hiddenRows="1" hiddenColumns="1" topLeftCell="B430">
      <selection activeCell="AA710" sqref="AA710:AH710"/>
      <pageMargins left="0.23622047244094491" right="0.23622047244094491" top="0.33" bottom="0.74803149606299213" header="0.31496062992125984" footer="0.31496062992125984"/>
      <pageSetup paperSize="9" scale="99" fitToHeight="0" orientation="landscape" r:id="rId41"/>
      <headerFooter>
        <oddFooter>&amp;R&amp;P/&amp;N</oddFooter>
      </headerFooter>
    </customSheetView>
    <customSheetView guid="{7120350E-2AAD-4BA0-9512-C8C1B63F3C29}" showPageBreaks="1" showGridLines="0" showRowCol="0" fitToPage="1" hiddenRows="1" hiddenColumns="1" topLeftCell="B430">
      <selection activeCell="AA752" sqref="AA752:AH752"/>
      <pageMargins left="0.23622047244094491" right="0.23622047244094491" top="0.33" bottom="0.74803149606299213" header="0.31496062992125984" footer="0.31496062992125984"/>
      <pageSetup paperSize="9" scale="99" fitToHeight="0" orientation="landscape" r:id="rId42"/>
      <headerFooter>
        <oddFooter>&amp;R&amp;P/&amp;N</oddFooter>
      </headerFooter>
    </customSheetView>
    <customSheetView guid="{75491233-9507-4EFC-A26E-AFD0CFFFCCCF}" showPageBreaks="1" showGridLines="0" showRowCol="0" fitToPage="1" hiddenRows="1" hiddenColumns="1" topLeftCell="A428">
      <selection activeCell="AK465" sqref="AK465"/>
      <pageMargins left="0.23622047244094491" right="0.23622047244094491" top="0.74803149606299213" bottom="0.74803149606299213" header="0.31496062992125984" footer="0.31496062992125984"/>
      <pageSetup paperSize="9" scale="79" fitToHeight="0" orientation="portrait" r:id="rId43"/>
      <headerFooter>
        <oddFooter>&amp;R&amp;P/&amp;N</oddFooter>
      </headerFooter>
    </customSheetView>
    <customSheetView guid="{F3D952D1-9DBF-4F3D-9E14-469C4AA258E1}" showPageBreaks="1" showGridLines="0" showRowCol="0" fitToPage="1" hiddenRows="1" hiddenColumns="1" topLeftCell="A430">
      <selection activeCell="AK464" sqref="AK464"/>
      <pageMargins left="0.23622047244094491" right="0.23622047244094491" top="0.74803149606299213" bottom="0.74803149606299213" header="0.31496062992125984" footer="0.31496062992125984"/>
      <pageSetup paperSize="9" scale="79" fitToHeight="0" orientation="portrait" r:id="rId44"/>
      <headerFooter>
        <oddFooter>&amp;R&amp;P/&amp;N</oddFooter>
      </headerFooter>
    </customSheetView>
    <customSheetView guid="{2D881BC0-D8D0-4107-9850-1E783069C556}" showPageBreaks="1" showGridLines="0" showRowCol="0" fitToPage="1" hiddenRows="1" hiddenColumns="1" topLeftCell="A430">
      <selection activeCell="AK526" sqref="AK526"/>
      <pageMargins left="0.23622047244094491" right="0.23622047244094491" top="0.74803149606299213" bottom="0.74803149606299213" header="0.31496062992125984" footer="0.31496062992125984"/>
      <pageSetup paperSize="9" scale="79" fitToHeight="0" orientation="portrait" r:id="rId45"/>
      <headerFooter>
        <oddFooter>&amp;R&amp;P/&amp;N</oddFooter>
      </headerFooter>
    </customSheetView>
    <customSheetView guid="{7F73AAA6-ACFF-46F7-ACED-1A539712A986}" showPageBreaks="1" showGridLines="0" showRowCol="0" fitToPage="1" hiddenRows="1" hiddenColumns="1" topLeftCell="A430">
      <selection activeCell="AK577" sqref="AK577"/>
      <pageMargins left="0.23622047244094491" right="0.23622047244094491" top="0.74803149606299213" bottom="0.74803149606299213" header="0.31496062992125984" footer="0.31496062992125984"/>
      <pageSetup paperSize="9" scale="79" fitToHeight="0" orientation="portrait" r:id="rId46"/>
      <headerFooter>
        <oddFooter>&amp;R&amp;P/&amp;N</oddFooter>
      </headerFooter>
    </customSheetView>
    <customSheetView guid="{5C446074-E11E-4485-BA91-433CA3BA4995}" showPageBreaks="1" showGridLines="0" showRowCol="0" fitToPage="1" hiddenRows="1" hiddenColumns="1" topLeftCell="A430">
      <selection activeCell="AK629" sqref="AK629"/>
      <pageMargins left="0.23622047244094491" right="0.23622047244094491" top="0.74803149606299213" bottom="0.74803149606299213" header="0.31496062992125984" footer="0.31496062992125984"/>
      <pageSetup paperSize="9" scale="79" fitToHeight="0" orientation="portrait" r:id="rId47"/>
      <headerFooter>
        <oddFooter>&amp;R&amp;P/&amp;N</oddFooter>
      </headerFooter>
    </customSheetView>
    <customSheetView guid="{14B7E1D9-F05B-44BE-A36D-1131D48DE55A}" showPageBreaks="1" showGridLines="0" showRowCol="0" fitToPage="1" hiddenRows="1" hiddenColumns="1" topLeftCell="A430">
      <selection activeCell="AK683" sqref="AK683"/>
      <pageMargins left="0.23622047244094491" right="0.23622047244094491" top="0.74803149606299213" bottom="0.74803149606299213" header="0.31496062992125984" footer="0.31496062992125984"/>
      <pageSetup paperSize="9" scale="79" fitToHeight="0" orientation="portrait" r:id="rId48"/>
      <headerFooter>
        <oddFooter>&amp;R&amp;P/&amp;N</oddFooter>
      </headerFooter>
    </customSheetView>
    <customSheetView guid="{565C0F64-F4BA-4FBC-9547-A8DF7B5A2EFF}" showPageBreaks="1" showGridLines="0" showRowCol="0" fitToPage="1" hiddenRows="1" hiddenColumns="1" topLeftCell="A430">
      <selection activeCell="AK736" sqref="AK736"/>
      <pageMargins left="0.23622047244094491" right="0.23622047244094491" top="0.74803149606299213" bottom="0.74803149606299213" header="0.31496062992125984" footer="0.31496062992125984"/>
      <pageSetup paperSize="9" scale="79" fitToHeight="0" orientation="portrait" r:id="rId49"/>
      <headerFooter>
        <oddFooter>&amp;R&amp;P/&amp;N</oddFooter>
      </headerFooter>
    </customSheetView>
    <customSheetView guid="{C4C3192A-9920-49E5-94B5-454F08D391BF}" showPageBreaks="1" showGridLines="0" showRowCol="0" fitToPage="1" hiddenRows="1" hiddenColumns="1" topLeftCell="A430">
      <selection activeCell="AK781" sqref="AK781"/>
      <pageMargins left="0.23622047244094491" right="0.23622047244094491" top="0.74803149606299213" bottom="0.74803149606299213" header="0.31496062992125984" footer="0.31496062992125984"/>
      <pageSetup paperSize="9" scale="79" fitToHeight="0" orientation="portrait" r:id="rId50"/>
      <headerFooter>
        <oddFooter>&amp;R&amp;P/&amp;N</oddFooter>
      </headerFooter>
    </customSheetView>
  </customSheetViews>
  <mergeCells count="193">
    <mergeCell ref="F14:M14"/>
    <mergeCell ref="AA432:AH432"/>
    <mergeCell ref="P337:U337"/>
    <mergeCell ref="P343:U343"/>
    <mergeCell ref="P338:U338"/>
    <mergeCell ref="P339:U339"/>
    <mergeCell ref="P340:U340"/>
    <mergeCell ref="P341:U341"/>
    <mergeCell ref="P342:U342"/>
    <mergeCell ref="P92:U92"/>
    <mergeCell ref="P93:U93"/>
    <mergeCell ref="P210:U210"/>
    <mergeCell ref="P212:U212"/>
    <mergeCell ref="P213:U213"/>
    <mergeCell ref="P153:U153"/>
    <mergeCell ref="P154:U154"/>
    <mergeCell ref="P155:U155"/>
    <mergeCell ref="P156:U156"/>
    <mergeCell ref="P157:U157"/>
    <mergeCell ref="P158:U158"/>
    <mergeCell ref="P159:U159"/>
    <mergeCell ref="P94:U94"/>
    <mergeCell ref="P95:U95"/>
    <mergeCell ref="P96:U96"/>
    <mergeCell ref="P97:U97"/>
    <mergeCell ref="P98:U98"/>
    <mergeCell ref="P99:U99"/>
    <mergeCell ref="P145:U145"/>
    <mergeCell ref="P146:U146"/>
    <mergeCell ref="P147:U147"/>
    <mergeCell ref="P151:U151"/>
    <mergeCell ref="P150:U150"/>
    <mergeCell ref="P381:U381"/>
    <mergeCell ref="P371:U371"/>
    <mergeCell ref="P372:U372"/>
    <mergeCell ref="P373:U373"/>
    <mergeCell ref="P344:U344"/>
    <mergeCell ref="P335:U335"/>
    <mergeCell ref="P336:U336"/>
    <mergeCell ref="P368:U368"/>
    <mergeCell ref="P369:U369"/>
    <mergeCell ref="P370:U370"/>
    <mergeCell ref="P330:U330"/>
    <mergeCell ref="P331:U331"/>
    <mergeCell ref="P332:U332"/>
    <mergeCell ref="P333:U333"/>
    <mergeCell ref="P334:U334"/>
    <mergeCell ref="P349:P359"/>
    <mergeCell ref="R349:S349"/>
    <mergeCell ref="P328:U328"/>
    <mergeCell ref="P329:U329"/>
    <mergeCell ref="P319:U319"/>
    <mergeCell ref="P320:U320"/>
    <mergeCell ref="P321:U321"/>
    <mergeCell ref="P322:U322"/>
    <mergeCell ref="P209:U209"/>
    <mergeCell ref="P211:U211"/>
    <mergeCell ref="P253:U253"/>
    <mergeCell ref="P254:U254"/>
    <mergeCell ref="P255:U255"/>
    <mergeCell ref="R273:S273"/>
    <mergeCell ref="P274:P288"/>
    <mergeCell ref="P289:P304"/>
    <mergeCell ref="R289:S289"/>
    <mergeCell ref="P259:U259"/>
    <mergeCell ref="P323:U323"/>
    <mergeCell ref="P327:U327"/>
    <mergeCell ref="P313:U313"/>
    <mergeCell ref="P144:U144"/>
    <mergeCell ref="R166:S166"/>
    <mergeCell ref="P167:P171"/>
    <mergeCell ref="P172:P187"/>
    <mergeCell ref="R172:S172"/>
    <mergeCell ref="P160:U160"/>
    <mergeCell ref="P325:U325"/>
    <mergeCell ref="P326:U326"/>
    <mergeCell ref="P324:U324"/>
    <mergeCell ref="R219:S219"/>
    <mergeCell ref="P220:P230"/>
    <mergeCell ref="P231:P244"/>
    <mergeCell ref="R231:S231"/>
    <mergeCell ref="P268:U268"/>
    <mergeCell ref="P256:U256"/>
    <mergeCell ref="P257:U257"/>
    <mergeCell ref="P258:U258"/>
    <mergeCell ref="P260:U260"/>
    <mergeCell ref="P314:U314"/>
    <mergeCell ref="P315:U315"/>
    <mergeCell ref="P316:U316"/>
    <mergeCell ref="P317:U317"/>
    <mergeCell ref="P318:U318"/>
    <mergeCell ref="Q164:U164"/>
    <mergeCell ref="AA642:AH642"/>
    <mergeCell ref="AA679:AC679"/>
    <mergeCell ref="AD679:AH679"/>
    <mergeCell ref="AA594:AH594"/>
    <mergeCell ref="AA625:AC625"/>
    <mergeCell ref="AD625:AH625"/>
    <mergeCell ref="AA777:AC777"/>
    <mergeCell ref="AD777:AH777"/>
    <mergeCell ref="AA710:AH710"/>
    <mergeCell ref="AA715:AA721"/>
    <mergeCell ref="AA733:AC733"/>
    <mergeCell ref="AD733:AH733"/>
    <mergeCell ref="AA752:AH752"/>
    <mergeCell ref="AA757:AA763"/>
    <mergeCell ref="AA597:AH597"/>
    <mergeCell ref="AA645:AH645"/>
    <mergeCell ref="AA573:AC573"/>
    <mergeCell ref="AD573:AH573"/>
    <mergeCell ref="AD522:AH522"/>
    <mergeCell ref="AA522:AC522"/>
    <mergeCell ref="AA546:AH546"/>
    <mergeCell ref="P386:P398"/>
    <mergeCell ref="R386:S386"/>
    <mergeCell ref="AA488:AH488"/>
    <mergeCell ref="AA460:AC460"/>
    <mergeCell ref="P407:U407"/>
    <mergeCell ref="P408:U408"/>
    <mergeCell ref="P409:U409"/>
    <mergeCell ref="P410:U410"/>
    <mergeCell ref="P411:U411"/>
    <mergeCell ref="P412:U412"/>
    <mergeCell ref="P413:U413"/>
    <mergeCell ref="P414:U414"/>
    <mergeCell ref="AA549:AH549"/>
    <mergeCell ref="AA437:AH437"/>
    <mergeCell ref="AA491:AH491"/>
    <mergeCell ref="R105:S105"/>
    <mergeCell ref="R118:S118"/>
    <mergeCell ref="AA45:AD45"/>
    <mergeCell ref="P214:U214"/>
    <mergeCell ref="P198:U198"/>
    <mergeCell ref="P199:U199"/>
    <mergeCell ref="P200:U200"/>
    <mergeCell ref="P201:U201"/>
    <mergeCell ref="P202:U202"/>
    <mergeCell ref="P203:U203"/>
    <mergeCell ref="P204:U204"/>
    <mergeCell ref="P205:U205"/>
    <mergeCell ref="P206:U206"/>
    <mergeCell ref="P207:U207"/>
    <mergeCell ref="P208:U208"/>
    <mergeCell ref="P148:U148"/>
    <mergeCell ref="P149:U149"/>
    <mergeCell ref="P152:U152"/>
    <mergeCell ref="P196:U196"/>
    <mergeCell ref="P197:U197"/>
    <mergeCell ref="P90:U90"/>
    <mergeCell ref="P91:U91"/>
    <mergeCell ref="P142:U142"/>
    <mergeCell ref="P143:U143"/>
    <mergeCell ref="P82:U82"/>
    <mergeCell ref="P83:U83"/>
    <mergeCell ref="P84:U84"/>
    <mergeCell ref="P85:U85"/>
    <mergeCell ref="P86:U86"/>
    <mergeCell ref="P88:U88"/>
    <mergeCell ref="P89:U89"/>
    <mergeCell ref="AA36:AD36"/>
    <mergeCell ref="AA37:AD37"/>
    <mergeCell ref="AA38:AD38"/>
    <mergeCell ref="AA39:AD39"/>
    <mergeCell ref="AA40:AD40"/>
    <mergeCell ref="AA43:AD43"/>
    <mergeCell ref="AA44:AD44"/>
    <mergeCell ref="P87:U87"/>
    <mergeCell ref="P45:U45"/>
    <mergeCell ref="Q51:U51"/>
    <mergeCell ref="H18:L18"/>
    <mergeCell ref="M18:M19"/>
    <mergeCell ref="AA14:AH14"/>
    <mergeCell ref="AA17:AH17"/>
    <mergeCell ref="AA20:AH20"/>
    <mergeCell ref="F19:G19"/>
    <mergeCell ref="R53:S53"/>
    <mergeCell ref="P48:U48"/>
    <mergeCell ref="AD460:AH460"/>
    <mergeCell ref="P63:P73"/>
    <mergeCell ref="R63:S63"/>
    <mergeCell ref="AA434:AH434"/>
    <mergeCell ref="P100:U100"/>
    <mergeCell ref="AA29:AD29"/>
    <mergeCell ref="AA35:AD35"/>
    <mergeCell ref="AA24:AD24"/>
    <mergeCell ref="AA25:AD25"/>
    <mergeCell ref="AA26:AD26"/>
    <mergeCell ref="AA27:AD27"/>
    <mergeCell ref="AA28:AD28"/>
    <mergeCell ref="AA42:AD42"/>
    <mergeCell ref="P54:P62"/>
    <mergeCell ref="P106:P117"/>
    <mergeCell ref="P118:P133"/>
  </mergeCells>
  <conditionalFormatting sqref="T54:U59 T64:U70 T232:U242 T350:U359 T387:U398 T119:U131 T73:U73 T106:U117 T133:U133 T167:U171 T173:U187 T220:U230 T244:U244 T274:U288 T290:U304">
    <cfRule type="cellIs" dxfId="421" priority="472" operator="equal">
      <formula>$Y$58</formula>
    </cfRule>
  </conditionalFormatting>
  <conditionalFormatting sqref="AB440:AH440 AB450:AH455 AB507:AH512 AB558:AH563 AB600:AH605 AB648:AH653 AB723:AH728 AB765:AH770 AC441:AH445 AB441:AB448">
    <cfRule type="cellIs" dxfId="420" priority="516" operator="equal">
      <formula>$AJ$445</formula>
    </cfRule>
    <cfRule type="cellIs" dxfId="419" priority="517" operator="equal">
      <formula>$AJ$444</formula>
    </cfRule>
    <cfRule type="cellIs" dxfId="418" priority="518" operator="equal">
      <formula>$AJ$443</formula>
    </cfRule>
    <cfRule type="cellIs" dxfId="417" priority="519" operator="equal">
      <formula>$AJ$442</formula>
    </cfRule>
    <cfRule type="cellIs" dxfId="416" priority="520" operator="equal">
      <formula>$AJ$441</formula>
    </cfRule>
    <cfRule type="cellIs" dxfId="415" priority="521" operator="equal">
      <formula>$AJ$440</formula>
    </cfRule>
  </conditionalFormatting>
  <conditionalFormatting sqref="AB494:AH499">
    <cfRule type="cellIs" dxfId="414" priority="452" operator="equal">
      <formula>$AJ$445</formula>
    </cfRule>
    <cfRule type="cellIs" dxfId="413" priority="453" operator="equal">
      <formula>$AJ$444</formula>
    </cfRule>
    <cfRule type="cellIs" dxfId="412" priority="454" operator="equal">
      <formula>$AJ$443</formula>
    </cfRule>
    <cfRule type="cellIs" dxfId="411" priority="455" operator="equal">
      <formula>$AJ$442</formula>
    </cfRule>
    <cfRule type="cellIs" dxfId="410" priority="456" operator="equal">
      <formula>$AJ$441</formula>
    </cfRule>
    <cfRule type="cellIs" dxfId="409" priority="457" operator="equal">
      <formula>$AJ$440</formula>
    </cfRule>
  </conditionalFormatting>
  <conditionalFormatting sqref="AB552:AH555">
    <cfRule type="cellIs" dxfId="408" priority="446" operator="equal">
      <formula>$AJ$445</formula>
    </cfRule>
    <cfRule type="cellIs" dxfId="407" priority="447" operator="equal">
      <formula>$AJ$444</formula>
    </cfRule>
    <cfRule type="cellIs" dxfId="406" priority="448" operator="equal">
      <formula>$AJ$443</formula>
    </cfRule>
    <cfRule type="cellIs" dxfId="405" priority="449" operator="equal">
      <formula>$AJ$442</formula>
    </cfRule>
    <cfRule type="cellIs" dxfId="404" priority="450" operator="equal">
      <formula>$AJ$441</formula>
    </cfRule>
    <cfRule type="cellIs" dxfId="403" priority="451" operator="equal">
      <formula>$AJ$440</formula>
    </cfRule>
  </conditionalFormatting>
  <conditionalFormatting sqref="AB612:AH617">
    <cfRule type="cellIs" dxfId="402" priority="440" operator="equal">
      <formula>$AJ$445</formula>
    </cfRule>
    <cfRule type="cellIs" dxfId="401" priority="441" operator="equal">
      <formula>$AJ$444</formula>
    </cfRule>
    <cfRule type="cellIs" dxfId="400" priority="442" operator="equal">
      <formula>$AJ$443</formula>
    </cfRule>
    <cfRule type="cellIs" dxfId="399" priority="443" operator="equal">
      <formula>$AJ$442</formula>
    </cfRule>
    <cfRule type="cellIs" dxfId="398" priority="444" operator="equal">
      <formula>$AJ$441</formula>
    </cfRule>
    <cfRule type="cellIs" dxfId="397" priority="445" operator="equal">
      <formula>$AJ$440</formula>
    </cfRule>
  </conditionalFormatting>
  <conditionalFormatting sqref="AB664:AH669">
    <cfRule type="cellIs" dxfId="396" priority="434" operator="equal">
      <formula>$AJ$445</formula>
    </cfRule>
    <cfRule type="cellIs" dxfId="395" priority="435" operator="equal">
      <formula>$AJ$444</formula>
    </cfRule>
    <cfRule type="cellIs" dxfId="394" priority="436" operator="equal">
      <formula>$AJ$443</formula>
    </cfRule>
    <cfRule type="cellIs" dxfId="393" priority="437" operator="equal">
      <formula>$AJ$442</formula>
    </cfRule>
    <cfRule type="cellIs" dxfId="392" priority="438" operator="equal">
      <formula>$AJ$441</formula>
    </cfRule>
    <cfRule type="cellIs" dxfId="391" priority="439" operator="equal">
      <formula>$AJ$440</formula>
    </cfRule>
  </conditionalFormatting>
  <conditionalFormatting sqref="AB716:AH721">
    <cfRule type="cellIs" dxfId="390" priority="428" operator="equal">
      <formula>$AJ$445</formula>
    </cfRule>
    <cfRule type="cellIs" dxfId="389" priority="429" operator="equal">
      <formula>$AJ$444</formula>
    </cfRule>
    <cfRule type="cellIs" dxfId="388" priority="430" operator="equal">
      <formula>$AJ$443</formula>
    </cfRule>
    <cfRule type="cellIs" dxfId="387" priority="431" operator="equal">
      <formula>$AJ$442</formula>
    </cfRule>
    <cfRule type="cellIs" dxfId="386" priority="432" operator="equal">
      <formula>$AJ$441</formula>
    </cfRule>
    <cfRule type="cellIs" dxfId="385" priority="433" operator="equal">
      <formula>$AJ$440</formula>
    </cfRule>
  </conditionalFormatting>
  <conditionalFormatting sqref="AB758:AH763">
    <cfRule type="cellIs" dxfId="384" priority="422" operator="equal">
      <formula>$AJ$445</formula>
    </cfRule>
    <cfRule type="cellIs" dxfId="383" priority="423" operator="equal">
      <formula>$AJ$444</formula>
    </cfRule>
    <cfRule type="cellIs" dxfId="382" priority="424" operator="equal">
      <formula>$AJ$443</formula>
    </cfRule>
    <cfRule type="cellIs" dxfId="381" priority="425" operator="equal">
      <formula>$AJ$442</formula>
    </cfRule>
    <cfRule type="cellIs" dxfId="380" priority="426" operator="equal">
      <formula>$AJ$441</formula>
    </cfRule>
    <cfRule type="cellIs" dxfId="379" priority="427" operator="equal">
      <formula>$AJ$440</formula>
    </cfRule>
  </conditionalFormatting>
  <conditionalFormatting sqref="T60:U60">
    <cfRule type="cellIs" dxfId="378" priority="421" operator="equal">
      <formula>$Y$58</formula>
    </cfRule>
  </conditionalFormatting>
  <conditionalFormatting sqref="T61:U61">
    <cfRule type="cellIs" dxfId="377" priority="420" operator="equal">
      <formula>$Y$58</formula>
    </cfRule>
  </conditionalFormatting>
  <conditionalFormatting sqref="T62:U62">
    <cfRule type="cellIs" dxfId="376" priority="419" operator="equal">
      <formula>$Y$58</formula>
    </cfRule>
  </conditionalFormatting>
  <conditionalFormatting sqref="AC446:AH446">
    <cfRule type="cellIs" dxfId="375" priority="407" operator="equal">
      <formula>$AJ$445</formula>
    </cfRule>
    <cfRule type="cellIs" dxfId="374" priority="408" operator="equal">
      <formula>$AJ$444</formula>
    </cfRule>
    <cfRule type="cellIs" dxfId="373" priority="409" operator="equal">
      <formula>$AJ$443</formula>
    </cfRule>
    <cfRule type="cellIs" dxfId="372" priority="410" operator="equal">
      <formula>$AJ$442</formula>
    </cfRule>
    <cfRule type="cellIs" dxfId="371" priority="411" operator="equal">
      <formula>$AJ$441</formula>
    </cfRule>
    <cfRule type="cellIs" dxfId="370" priority="412" operator="equal">
      <formula>$AJ$440</formula>
    </cfRule>
  </conditionalFormatting>
  <conditionalFormatting sqref="AC447:AH447">
    <cfRule type="cellIs" dxfId="369" priority="401" operator="equal">
      <formula>$AJ$445</formula>
    </cfRule>
    <cfRule type="cellIs" dxfId="368" priority="402" operator="equal">
      <formula>$AJ$444</formula>
    </cfRule>
    <cfRule type="cellIs" dxfId="367" priority="403" operator="equal">
      <formula>$AJ$443</formula>
    </cfRule>
    <cfRule type="cellIs" dxfId="366" priority="404" operator="equal">
      <formula>$AJ$442</formula>
    </cfRule>
    <cfRule type="cellIs" dxfId="365" priority="405" operator="equal">
      <formula>$AJ$441</formula>
    </cfRule>
    <cfRule type="cellIs" dxfId="364" priority="406" operator="equal">
      <formula>$AJ$440</formula>
    </cfRule>
  </conditionalFormatting>
  <conditionalFormatting sqref="AC448:AH448">
    <cfRule type="cellIs" dxfId="363" priority="395" operator="equal">
      <formula>$AJ$445</formula>
    </cfRule>
    <cfRule type="cellIs" dxfId="362" priority="396" operator="equal">
      <formula>$AJ$444</formula>
    </cfRule>
    <cfRule type="cellIs" dxfId="361" priority="397" operator="equal">
      <formula>$AJ$443</formula>
    </cfRule>
    <cfRule type="cellIs" dxfId="360" priority="398" operator="equal">
      <formula>$AJ$442</formula>
    </cfRule>
    <cfRule type="cellIs" dxfId="359" priority="399" operator="equal">
      <formula>$AJ$441</formula>
    </cfRule>
    <cfRule type="cellIs" dxfId="358" priority="400" operator="equal">
      <formula>$AJ$440</formula>
    </cfRule>
  </conditionalFormatting>
  <conditionalFormatting sqref="AB456:AH456">
    <cfRule type="cellIs" dxfId="357" priority="389" operator="equal">
      <formula>$AJ$445</formula>
    </cfRule>
    <cfRule type="cellIs" dxfId="356" priority="390" operator="equal">
      <formula>$AJ$444</formula>
    </cfRule>
    <cfRule type="cellIs" dxfId="355" priority="391" operator="equal">
      <formula>$AJ$443</formula>
    </cfRule>
    <cfRule type="cellIs" dxfId="354" priority="392" operator="equal">
      <formula>$AJ$442</formula>
    </cfRule>
    <cfRule type="cellIs" dxfId="353" priority="393" operator="equal">
      <formula>$AJ$441</formula>
    </cfRule>
    <cfRule type="cellIs" dxfId="352" priority="394" operator="equal">
      <formula>$AJ$440</formula>
    </cfRule>
  </conditionalFormatting>
  <conditionalFormatting sqref="AB457:AH457">
    <cfRule type="cellIs" dxfId="351" priority="383" operator="equal">
      <formula>$AJ$445</formula>
    </cfRule>
    <cfRule type="cellIs" dxfId="350" priority="384" operator="equal">
      <formula>$AJ$444</formula>
    </cfRule>
    <cfRule type="cellIs" dxfId="349" priority="385" operator="equal">
      <formula>$AJ$443</formula>
    </cfRule>
    <cfRule type="cellIs" dxfId="348" priority="386" operator="equal">
      <formula>$AJ$442</formula>
    </cfRule>
    <cfRule type="cellIs" dxfId="347" priority="387" operator="equal">
      <formula>$AJ$441</formula>
    </cfRule>
    <cfRule type="cellIs" dxfId="346" priority="388" operator="equal">
      <formula>$AJ$440</formula>
    </cfRule>
  </conditionalFormatting>
  <conditionalFormatting sqref="AB500:AH504">
    <cfRule type="cellIs" dxfId="345" priority="377" operator="equal">
      <formula>$AJ$445</formula>
    </cfRule>
    <cfRule type="cellIs" dxfId="344" priority="378" operator="equal">
      <formula>$AJ$444</formula>
    </cfRule>
    <cfRule type="cellIs" dxfId="343" priority="379" operator="equal">
      <formula>$AJ$443</formula>
    </cfRule>
    <cfRule type="cellIs" dxfId="342" priority="380" operator="equal">
      <formula>$AJ$442</formula>
    </cfRule>
    <cfRule type="cellIs" dxfId="341" priority="381" operator="equal">
      <formula>$AJ$441</formula>
    </cfRule>
    <cfRule type="cellIs" dxfId="340" priority="382" operator="equal">
      <formula>$AJ$440</formula>
    </cfRule>
  </conditionalFormatting>
  <conditionalFormatting sqref="AB505:AH505">
    <cfRule type="cellIs" dxfId="339" priority="371" operator="equal">
      <formula>$AJ$445</formula>
    </cfRule>
    <cfRule type="cellIs" dxfId="338" priority="372" operator="equal">
      <formula>$AJ$444</formula>
    </cfRule>
    <cfRule type="cellIs" dxfId="337" priority="373" operator="equal">
      <formula>$AJ$443</formula>
    </cfRule>
    <cfRule type="cellIs" dxfId="336" priority="374" operator="equal">
      <formula>$AJ$442</formula>
    </cfRule>
    <cfRule type="cellIs" dxfId="335" priority="375" operator="equal">
      <formula>$AJ$441</formula>
    </cfRule>
    <cfRule type="cellIs" dxfId="334" priority="376" operator="equal">
      <formula>$AJ$440</formula>
    </cfRule>
  </conditionalFormatting>
  <conditionalFormatting sqref="AB513:AH519">
    <cfRule type="cellIs" dxfId="333" priority="365" operator="equal">
      <formula>$AJ$445</formula>
    </cfRule>
    <cfRule type="cellIs" dxfId="332" priority="366" operator="equal">
      <formula>$AJ$444</formula>
    </cfRule>
    <cfRule type="cellIs" dxfId="331" priority="367" operator="equal">
      <formula>$AJ$443</formula>
    </cfRule>
    <cfRule type="cellIs" dxfId="330" priority="368" operator="equal">
      <formula>$AJ$442</formula>
    </cfRule>
    <cfRule type="cellIs" dxfId="329" priority="369" operator="equal">
      <formula>$AJ$441</formula>
    </cfRule>
    <cfRule type="cellIs" dxfId="328" priority="370" operator="equal">
      <formula>$AJ$440</formula>
    </cfRule>
  </conditionalFormatting>
  <conditionalFormatting sqref="AB520:AH520">
    <cfRule type="cellIs" dxfId="327" priority="359" operator="equal">
      <formula>$AJ$445</formula>
    </cfRule>
    <cfRule type="cellIs" dxfId="326" priority="360" operator="equal">
      <formula>$AJ$444</formula>
    </cfRule>
    <cfRule type="cellIs" dxfId="325" priority="361" operator="equal">
      <formula>$AJ$443</formula>
    </cfRule>
    <cfRule type="cellIs" dxfId="324" priority="362" operator="equal">
      <formula>$AJ$442</formula>
    </cfRule>
    <cfRule type="cellIs" dxfId="323" priority="363" operator="equal">
      <formula>$AJ$441</formula>
    </cfRule>
    <cfRule type="cellIs" dxfId="322" priority="364" operator="equal">
      <formula>$AJ$440</formula>
    </cfRule>
  </conditionalFormatting>
  <conditionalFormatting sqref="AB556:AH556">
    <cfRule type="cellIs" dxfId="321" priority="341" operator="equal">
      <formula>$AJ$445</formula>
    </cfRule>
    <cfRule type="cellIs" dxfId="320" priority="342" operator="equal">
      <formula>$AJ$444</formula>
    </cfRule>
    <cfRule type="cellIs" dxfId="319" priority="343" operator="equal">
      <formula>$AJ$443</formula>
    </cfRule>
    <cfRule type="cellIs" dxfId="318" priority="344" operator="equal">
      <formula>$AJ$442</formula>
    </cfRule>
    <cfRule type="cellIs" dxfId="317" priority="345" operator="equal">
      <formula>$AJ$441</formula>
    </cfRule>
    <cfRule type="cellIs" dxfId="316" priority="346" operator="equal">
      <formula>$AJ$440</formula>
    </cfRule>
  </conditionalFormatting>
  <conditionalFormatting sqref="AB564:AH564">
    <cfRule type="cellIs" dxfId="315" priority="335" operator="equal">
      <formula>$AJ$445</formula>
    </cfRule>
    <cfRule type="cellIs" dxfId="314" priority="336" operator="equal">
      <formula>$AJ$444</formula>
    </cfRule>
    <cfRule type="cellIs" dxfId="313" priority="337" operator="equal">
      <formula>$AJ$443</formula>
    </cfRule>
    <cfRule type="cellIs" dxfId="312" priority="338" operator="equal">
      <formula>$AJ$442</formula>
    </cfRule>
    <cfRule type="cellIs" dxfId="311" priority="339" operator="equal">
      <formula>$AJ$441</formula>
    </cfRule>
    <cfRule type="cellIs" dxfId="310" priority="340" operator="equal">
      <formula>$AJ$440</formula>
    </cfRule>
  </conditionalFormatting>
  <conditionalFormatting sqref="AB565:AH565">
    <cfRule type="cellIs" dxfId="309" priority="329" operator="equal">
      <formula>$AJ$445</formula>
    </cfRule>
    <cfRule type="cellIs" dxfId="308" priority="330" operator="equal">
      <formula>$AJ$444</formula>
    </cfRule>
    <cfRule type="cellIs" dxfId="307" priority="331" operator="equal">
      <formula>$AJ$443</formula>
    </cfRule>
    <cfRule type="cellIs" dxfId="306" priority="332" operator="equal">
      <formula>$AJ$442</formula>
    </cfRule>
    <cfRule type="cellIs" dxfId="305" priority="333" operator="equal">
      <formula>$AJ$441</formula>
    </cfRule>
    <cfRule type="cellIs" dxfId="304" priority="334" operator="equal">
      <formula>$AJ$440</formula>
    </cfRule>
  </conditionalFormatting>
  <conditionalFormatting sqref="AB566:AH566">
    <cfRule type="cellIs" dxfId="303" priority="323" operator="equal">
      <formula>$AJ$445</formula>
    </cfRule>
    <cfRule type="cellIs" dxfId="302" priority="324" operator="equal">
      <formula>$AJ$444</formula>
    </cfRule>
    <cfRule type="cellIs" dxfId="301" priority="325" operator="equal">
      <formula>$AJ$443</formula>
    </cfRule>
    <cfRule type="cellIs" dxfId="300" priority="326" operator="equal">
      <formula>$AJ$442</formula>
    </cfRule>
    <cfRule type="cellIs" dxfId="299" priority="327" operator="equal">
      <formula>$AJ$441</formula>
    </cfRule>
    <cfRule type="cellIs" dxfId="298" priority="328" operator="equal">
      <formula>$AJ$440</formula>
    </cfRule>
  </conditionalFormatting>
  <conditionalFormatting sqref="AB567:AH567">
    <cfRule type="cellIs" dxfId="297" priority="317" operator="equal">
      <formula>$AJ$445</formula>
    </cfRule>
    <cfRule type="cellIs" dxfId="296" priority="318" operator="equal">
      <formula>$AJ$444</formula>
    </cfRule>
    <cfRule type="cellIs" dxfId="295" priority="319" operator="equal">
      <formula>$AJ$443</formula>
    </cfRule>
    <cfRule type="cellIs" dxfId="294" priority="320" operator="equal">
      <formula>$AJ$442</formula>
    </cfRule>
    <cfRule type="cellIs" dxfId="293" priority="321" operator="equal">
      <formula>$AJ$441</formula>
    </cfRule>
    <cfRule type="cellIs" dxfId="292" priority="322" operator="equal">
      <formula>$AJ$440</formula>
    </cfRule>
  </conditionalFormatting>
  <conditionalFormatting sqref="AB568:AH568">
    <cfRule type="cellIs" dxfId="291" priority="311" operator="equal">
      <formula>$AJ$445</formula>
    </cfRule>
    <cfRule type="cellIs" dxfId="290" priority="312" operator="equal">
      <formula>$AJ$444</formula>
    </cfRule>
    <cfRule type="cellIs" dxfId="289" priority="313" operator="equal">
      <formula>$AJ$443</formula>
    </cfRule>
    <cfRule type="cellIs" dxfId="288" priority="314" operator="equal">
      <formula>$AJ$442</formula>
    </cfRule>
    <cfRule type="cellIs" dxfId="287" priority="315" operator="equal">
      <formula>$AJ$441</formula>
    </cfRule>
    <cfRule type="cellIs" dxfId="286" priority="316" operator="equal">
      <formula>$AJ$440</formula>
    </cfRule>
  </conditionalFormatting>
  <conditionalFormatting sqref="AB569:AH569">
    <cfRule type="cellIs" dxfId="285" priority="305" operator="equal">
      <formula>$AJ$445</formula>
    </cfRule>
    <cfRule type="cellIs" dxfId="284" priority="306" operator="equal">
      <formula>$AJ$444</formula>
    </cfRule>
    <cfRule type="cellIs" dxfId="283" priority="307" operator="equal">
      <formula>$AJ$443</formula>
    </cfRule>
    <cfRule type="cellIs" dxfId="282" priority="308" operator="equal">
      <formula>$AJ$442</formula>
    </cfRule>
    <cfRule type="cellIs" dxfId="281" priority="309" operator="equal">
      <formula>$AJ$441</formula>
    </cfRule>
    <cfRule type="cellIs" dxfId="280" priority="310" operator="equal">
      <formula>$AJ$440</formula>
    </cfRule>
  </conditionalFormatting>
  <conditionalFormatting sqref="AB570:AH570">
    <cfRule type="cellIs" dxfId="279" priority="299" operator="equal">
      <formula>$AJ$445</formula>
    </cfRule>
    <cfRule type="cellIs" dxfId="278" priority="300" operator="equal">
      <formula>$AJ$444</formula>
    </cfRule>
    <cfRule type="cellIs" dxfId="277" priority="301" operator="equal">
      <formula>$AJ$443</formula>
    </cfRule>
    <cfRule type="cellIs" dxfId="276" priority="302" operator="equal">
      <formula>$AJ$442</formula>
    </cfRule>
    <cfRule type="cellIs" dxfId="275" priority="303" operator="equal">
      <formula>$AJ$441</formula>
    </cfRule>
    <cfRule type="cellIs" dxfId="274" priority="304" operator="equal">
      <formula>$AJ$440</formula>
    </cfRule>
  </conditionalFormatting>
  <conditionalFormatting sqref="AB571:AH571">
    <cfRule type="cellIs" dxfId="273" priority="293" operator="equal">
      <formula>$AJ$445</formula>
    </cfRule>
    <cfRule type="cellIs" dxfId="272" priority="294" operator="equal">
      <formula>$AJ$444</formula>
    </cfRule>
    <cfRule type="cellIs" dxfId="271" priority="295" operator="equal">
      <formula>$AJ$443</formula>
    </cfRule>
    <cfRule type="cellIs" dxfId="270" priority="296" operator="equal">
      <formula>$AJ$442</formula>
    </cfRule>
    <cfRule type="cellIs" dxfId="269" priority="297" operator="equal">
      <formula>$AJ$441</formula>
    </cfRule>
    <cfRule type="cellIs" dxfId="268" priority="298" operator="equal">
      <formula>$AJ$440</formula>
    </cfRule>
  </conditionalFormatting>
  <conditionalFormatting sqref="AB572:AH572">
    <cfRule type="cellIs" dxfId="267" priority="281" operator="equal">
      <formula>$AJ$445</formula>
    </cfRule>
    <cfRule type="cellIs" dxfId="266" priority="282" operator="equal">
      <formula>$AJ$444</formula>
    </cfRule>
    <cfRule type="cellIs" dxfId="265" priority="283" operator="equal">
      <formula>$AJ$443</formula>
    </cfRule>
    <cfRule type="cellIs" dxfId="264" priority="284" operator="equal">
      <formula>$AJ$442</formula>
    </cfRule>
    <cfRule type="cellIs" dxfId="263" priority="285" operator="equal">
      <formula>$AJ$441</formula>
    </cfRule>
    <cfRule type="cellIs" dxfId="262" priority="286" operator="equal">
      <formula>$AJ$440</formula>
    </cfRule>
  </conditionalFormatting>
  <conditionalFormatting sqref="AB606:AH606">
    <cfRule type="cellIs" dxfId="261" priority="275" operator="equal">
      <formula>$AJ$445</formula>
    </cfRule>
    <cfRule type="cellIs" dxfId="260" priority="276" operator="equal">
      <formula>$AJ$444</formula>
    </cfRule>
    <cfRule type="cellIs" dxfId="259" priority="277" operator="equal">
      <formula>$AJ$443</formula>
    </cfRule>
    <cfRule type="cellIs" dxfId="258" priority="278" operator="equal">
      <formula>$AJ$442</formula>
    </cfRule>
    <cfRule type="cellIs" dxfId="257" priority="279" operator="equal">
      <formula>$AJ$441</formula>
    </cfRule>
    <cfRule type="cellIs" dxfId="256" priority="280" operator="equal">
      <formula>$AJ$440</formula>
    </cfRule>
  </conditionalFormatting>
  <conditionalFormatting sqref="AB607:AH607">
    <cfRule type="cellIs" dxfId="255" priority="269" operator="equal">
      <formula>$AJ$445</formula>
    </cfRule>
    <cfRule type="cellIs" dxfId="254" priority="270" operator="equal">
      <formula>$AJ$444</formula>
    </cfRule>
    <cfRule type="cellIs" dxfId="253" priority="271" operator="equal">
      <formula>$AJ$443</formula>
    </cfRule>
    <cfRule type="cellIs" dxfId="252" priority="272" operator="equal">
      <formula>$AJ$442</formula>
    </cfRule>
    <cfRule type="cellIs" dxfId="251" priority="273" operator="equal">
      <formula>$AJ$441</formula>
    </cfRule>
    <cfRule type="cellIs" dxfId="250" priority="274" operator="equal">
      <formula>$AJ$440</formula>
    </cfRule>
  </conditionalFormatting>
  <conditionalFormatting sqref="AB608:AH608">
    <cfRule type="cellIs" dxfId="249" priority="263" operator="equal">
      <formula>$AJ$445</formula>
    </cfRule>
    <cfRule type="cellIs" dxfId="248" priority="264" operator="equal">
      <formula>$AJ$444</formula>
    </cfRule>
    <cfRule type="cellIs" dxfId="247" priority="265" operator="equal">
      <formula>$AJ$443</formula>
    </cfRule>
    <cfRule type="cellIs" dxfId="246" priority="266" operator="equal">
      <formula>$AJ$442</formula>
    </cfRule>
    <cfRule type="cellIs" dxfId="245" priority="267" operator="equal">
      <formula>$AJ$441</formula>
    </cfRule>
    <cfRule type="cellIs" dxfId="244" priority="268" operator="equal">
      <formula>$AJ$440</formula>
    </cfRule>
  </conditionalFormatting>
  <conditionalFormatting sqref="AB609:AH609">
    <cfRule type="cellIs" dxfId="243" priority="257" operator="equal">
      <formula>$AJ$445</formula>
    </cfRule>
    <cfRule type="cellIs" dxfId="242" priority="258" operator="equal">
      <formula>$AJ$444</formula>
    </cfRule>
    <cfRule type="cellIs" dxfId="241" priority="259" operator="equal">
      <formula>$AJ$443</formula>
    </cfRule>
    <cfRule type="cellIs" dxfId="240" priority="260" operator="equal">
      <formula>$AJ$442</formula>
    </cfRule>
    <cfRule type="cellIs" dxfId="239" priority="261" operator="equal">
      <formula>$AJ$441</formula>
    </cfRule>
    <cfRule type="cellIs" dxfId="238" priority="262" operator="equal">
      <formula>$AJ$440</formula>
    </cfRule>
  </conditionalFormatting>
  <conditionalFormatting sqref="AB610:AH610">
    <cfRule type="cellIs" dxfId="237" priority="245" operator="equal">
      <formula>$AJ$445</formula>
    </cfRule>
    <cfRule type="cellIs" dxfId="236" priority="246" operator="equal">
      <formula>$AJ$444</formula>
    </cfRule>
    <cfRule type="cellIs" dxfId="235" priority="247" operator="equal">
      <formula>$AJ$443</formula>
    </cfRule>
    <cfRule type="cellIs" dxfId="234" priority="248" operator="equal">
      <formula>$AJ$442</formula>
    </cfRule>
    <cfRule type="cellIs" dxfId="233" priority="249" operator="equal">
      <formula>$AJ$441</formula>
    </cfRule>
    <cfRule type="cellIs" dxfId="232" priority="250" operator="equal">
      <formula>$AJ$440</formula>
    </cfRule>
  </conditionalFormatting>
  <conditionalFormatting sqref="AB618:AH618">
    <cfRule type="cellIs" dxfId="231" priority="239" operator="equal">
      <formula>$AJ$445</formula>
    </cfRule>
    <cfRule type="cellIs" dxfId="230" priority="240" operator="equal">
      <formula>$AJ$444</formula>
    </cfRule>
    <cfRule type="cellIs" dxfId="229" priority="241" operator="equal">
      <formula>$AJ$443</formula>
    </cfRule>
    <cfRule type="cellIs" dxfId="228" priority="242" operator="equal">
      <formula>$AJ$442</formula>
    </cfRule>
    <cfRule type="cellIs" dxfId="227" priority="243" operator="equal">
      <formula>$AJ$441</formula>
    </cfRule>
    <cfRule type="cellIs" dxfId="226" priority="244" operator="equal">
      <formula>$AJ$440</formula>
    </cfRule>
  </conditionalFormatting>
  <conditionalFormatting sqref="AB619:AH619">
    <cfRule type="cellIs" dxfId="225" priority="233" operator="equal">
      <formula>$AJ$445</formula>
    </cfRule>
    <cfRule type="cellIs" dxfId="224" priority="234" operator="equal">
      <formula>$AJ$444</formula>
    </cfRule>
    <cfRule type="cellIs" dxfId="223" priority="235" operator="equal">
      <formula>$AJ$443</formula>
    </cfRule>
    <cfRule type="cellIs" dxfId="222" priority="236" operator="equal">
      <formula>$AJ$442</formula>
    </cfRule>
    <cfRule type="cellIs" dxfId="221" priority="237" operator="equal">
      <formula>$AJ$441</formula>
    </cfRule>
    <cfRule type="cellIs" dxfId="220" priority="238" operator="equal">
      <formula>$AJ$440</formula>
    </cfRule>
  </conditionalFormatting>
  <conditionalFormatting sqref="AB620:AH620">
    <cfRule type="cellIs" dxfId="219" priority="227" operator="equal">
      <formula>$AJ$445</formula>
    </cfRule>
    <cfRule type="cellIs" dxfId="218" priority="228" operator="equal">
      <formula>$AJ$444</formula>
    </cfRule>
    <cfRule type="cellIs" dxfId="217" priority="229" operator="equal">
      <formula>$AJ$443</formula>
    </cfRule>
    <cfRule type="cellIs" dxfId="216" priority="230" operator="equal">
      <formula>$AJ$442</formula>
    </cfRule>
    <cfRule type="cellIs" dxfId="215" priority="231" operator="equal">
      <formula>$AJ$441</formula>
    </cfRule>
    <cfRule type="cellIs" dxfId="214" priority="232" operator="equal">
      <formula>$AJ$440</formula>
    </cfRule>
  </conditionalFormatting>
  <conditionalFormatting sqref="AB621:AH621">
    <cfRule type="cellIs" dxfId="213" priority="221" operator="equal">
      <formula>$AJ$445</formula>
    </cfRule>
    <cfRule type="cellIs" dxfId="212" priority="222" operator="equal">
      <formula>$AJ$444</formula>
    </cfRule>
    <cfRule type="cellIs" dxfId="211" priority="223" operator="equal">
      <formula>$AJ$443</formula>
    </cfRule>
    <cfRule type="cellIs" dxfId="210" priority="224" operator="equal">
      <formula>$AJ$442</formula>
    </cfRule>
    <cfRule type="cellIs" dxfId="209" priority="225" operator="equal">
      <formula>$AJ$441</formula>
    </cfRule>
    <cfRule type="cellIs" dxfId="208" priority="226" operator="equal">
      <formula>$AJ$440</formula>
    </cfRule>
  </conditionalFormatting>
  <conditionalFormatting sqref="AB622:AH622">
    <cfRule type="cellIs" dxfId="207" priority="215" operator="equal">
      <formula>$AJ$445</formula>
    </cfRule>
    <cfRule type="cellIs" dxfId="206" priority="216" operator="equal">
      <formula>$AJ$444</formula>
    </cfRule>
    <cfRule type="cellIs" dxfId="205" priority="217" operator="equal">
      <formula>$AJ$443</formula>
    </cfRule>
    <cfRule type="cellIs" dxfId="204" priority="218" operator="equal">
      <formula>$AJ$442</formula>
    </cfRule>
    <cfRule type="cellIs" dxfId="203" priority="219" operator="equal">
      <formula>$AJ$441</formula>
    </cfRule>
    <cfRule type="cellIs" dxfId="202" priority="220" operator="equal">
      <formula>$AJ$440</formula>
    </cfRule>
  </conditionalFormatting>
  <conditionalFormatting sqref="AB623:AH623">
    <cfRule type="cellIs" dxfId="201" priority="209" operator="equal">
      <formula>$AJ$445</formula>
    </cfRule>
    <cfRule type="cellIs" dxfId="200" priority="210" operator="equal">
      <formula>$AJ$444</formula>
    </cfRule>
    <cfRule type="cellIs" dxfId="199" priority="211" operator="equal">
      <formula>$AJ$443</formula>
    </cfRule>
    <cfRule type="cellIs" dxfId="198" priority="212" operator="equal">
      <formula>$AJ$442</formula>
    </cfRule>
    <cfRule type="cellIs" dxfId="197" priority="213" operator="equal">
      <formula>$AJ$441</formula>
    </cfRule>
    <cfRule type="cellIs" dxfId="196" priority="214" operator="equal">
      <formula>$AJ$440</formula>
    </cfRule>
  </conditionalFormatting>
  <conditionalFormatting sqref="AB654:AH654">
    <cfRule type="cellIs" dxfId="195" priority="203" operator="equal">
      <formula>$AJ$445</formula>
    </cfRule>
    <cfRule type="cellIs" dxfId="194" priority="204" operator="equal">
      <formula>$AJ$444</formula>
    </cfRule>
    <cfRule type="cellIs" dxfId="193" priority="205" operator="equal">
      <formula>$AJ$443</formula>
    </cfRule>
    <cfRule type="cellIs" dxfId="192" priority="206" operator="equal">
      <formula>$AJ$442</formula>
    </cfRule>
    <cfRule type="cellIs" dxfId="191" priority="207" operator="equal">
      <formula>$AJ$441</formula>
    </cfRule>
    <cfRule type="cellIs" dxfId="190" priority="208" operator="equal">
      <formula>$AJ$440</formula>
    </cfRule>
  </conditionalFormatting>
  <conditionalFormatting sqref="AB655:AH655">
    <cfRule type="cellIs" dxfId="189" priority="197" operator="equal">
      <formula>$AJ$445</formula>
    </cfRule>
    <cfRule type="cellIs" dxfId="188" priority="198" operator="equal">
      <formula>$AJ$444</formula>
    </cfRule>
    <cfRule type="cellIs" dxfId="187" priority="199" operator="equal">
      <formula>$AJ$443</formula>
    </cfRule>
    <cfRule type="cellIs" dxfId="186" priority="200" operator="equal">
      <formula>$AJ$442</formula>
    </cfRule>
    <cfRule type="cellIs" dxfId="185" priority="201" operator="equal">
      <formula>$AJ$441</formula>
    </cfRule>
    <cfRule type="cellIs" dxfId="184" priority="202" operator="equal">
      <formula>$AJ$440</formula>
    </cfRule>
  </conditionalFormatting>
  <conditionalFormatting sqref="AB656:AH656">
    <cfRule type="cellIs" dxfId="183" priority="191" operator="equal">
      <formula>$AJ$445</formula>
    </cfRule>
    <cfRule type="cellIs" dxfId="182" priority="192" operator="equal">
      <formula>$AJ$444</formula>
    </cfRule>
    <cfRule type="cellIs" dxfId="181" priority="193" operator="equal">
      <formula>$AJ$443</formula>
    </cfRule>
    <cfRule type="cellIs" dxfId="180" priority="194" operator="equal">
      <formula>$AJ$442</formula>
    </cfRule>
    <cfRule type="cellIs" dxfId="179" priority="195" operator="equal">
      <formula>$AJ$441</formula>
    </cfRule>
    <cfRule type="cellIs" dxfId="178" priority="196" operator="equal">
      <formula>$AJ$440</formula>
    </cfRule>
  </conditionalFormatting>
  <conditionalFormatting sqref="AB657:AH657">
    <cfRule type="cellIs" dxfId="177" priority="185" operator="equal">
      <formula>$AJ$445</formula>
    </cfRule>
    <cfRule type="cellIs" dxfId="176" priority="186" operator="equal">
      <formula>$AJ$444</formula>
    </cfRule>
    <cfRule type="cellIs" dxfId="175" priority="187" operator="equal">
      <formula>$AJ$443</formula>
    </cfRule>
    <cfRule type="cellIs" dxfId="174" priority="188" operator="equal">
      <formula>$AJ$442</formula>
    </cfRule>
    <cfRule type="cellIs" dxfId="173" priority="189" operator="equal">
      <formula>$AJ$441</formula>
    </cfRule>
    <cfRule type="cellIs" dxfId="172" priority="190" operator="equal">
      <formula>$AJ$440</formula>
    </cfRule>
  </conditionalFormatting>
  <conditionalFormatting sqref="AB658:AH658">
    <cfRule type="cellIs" dxfId="171" priority="179" operator="equal">
      <formula>$AJ$445</formula>
    </cfRule>
    <cfRule type="cellIs" dxfId="170" priority="180" operator="equal">
      <formula>$AJ$444</formula>
    </cfRule>
    <cfRule type="cellIs" dxfId="169" priority="181" operator="equal">
      <formula>$AJ$443</formula>
    </cfRule>
    <cfRule type="cellIs" dxfId="168" priority="182" operator="equal">
      <formula>$AJ$442</formula>
    </cfRule>
    <cfRule type="cellIs" dxfId="167" priority="183" operator="equal">
      <formula>$AJ$441</formula>
    </cfRule>
    <cfRule type="cellIs" dxfId="166" priority="184" operator="equal">
      <formula>$AJ$440</formula>
    </cfRule>
  </conditionalFormatting>
  <conditionalFormatting sqref="AB670:AH670">
    <cfRule type="cellIs" dxfId="165" priority="173" operator="equal">
      <formula>$AJ$445</formula>
    </cfRule>
    <cfRule type="cellIs" dxfId="164" priority="174" operator="equal">
      <formula>$AJ$444</formula>
    </cfRule>
    <cfRule type="cellIs" dxfId="163" priority="175" operator="equal">
      <formula>$AJ$443</formula>
    </cfRule>
    <cfRule type="cellIs" dxfId="162" priority="176" operator="equal">
      <formula>$AJ$442</formula>
    </cfRule>
    <cfRule type="cellIs" dxfId="161" priority="177" operator="equal">
      <formula>$AJ$441</formula>
    </cfRule>
    <cfRule type="cellIs" dxfId="160" priority="178" operator="equal">
      <formula>$AJ$440</formula>
    </cfRule>
  </conditionalFormatting>
  <conditionalFormatting sqref="AB671:AH671">
    <cfRule type="cellIs" dxfId="159" priority="167" operator="equal">
      <formula>$AJ$445</formula>
    </cfRule>
    <cfRule type="cellIs" dxfId="158" priority="168" operator="equal">
      <formula>$AJ$444</formula>
    </cfRule>
    <cfRule type="cellIs" dxfId="157" priority="169" operator="equal">
      <formula>$AJ$443</formula>
    </cfRule>
    <cfRule type="cellIs" dxfId="156" priority="170" operator="equal">
      <formula>$AJ$442</formula>
    </cfRule>
    <cfRule type="cellIs" dxfId="155" priority="171" operator="equal">
      <formula>$AJ$441</formula>
    </cfRule>
    <cfRule type="cellIs" dxfId="154" priority="172" operator="equal">
      <formula>$AJ$440</formula>
    </cfRule>
  </conditionalFormatting>
  <conditionalFormatting sqref="AB672:AH672">
    <cfRule type="cellIs" dxfId="153" priority="161" operator="equal">
      <formula>$AJ$445</formula>
    </cfRule>
    <cfRule type="cellIs" dxfId="152" priority="162" operator="equal">
      <formula>$AJ$444</formula>
    </cfRule>
    <cfRule type="cellIs" dxfId="151" priority="163" operator="equal">
      <formula>$AJ$443</formula>
    </cfRule>
    <cfRule type="cellIs" dxfId="150" priority="164" operator="equal">
      <formula>$AJ$442</formula>
    </cfRule>
    <cfRule type="cellIs" dxfId="149" priority="165" operator="equal">
      <formula>$AJ$441</formula>
    </cfRule>
    <cfRule type="cellIs" dxfId="148" priority="166" operator="equal">
      <formula>$AJ$440</formula>
    </cfRule>
  </conditionalFormatting>
  <conditionalFormatting sqref="AB673:AH673">
    <cfRule type="cellIs" dxfId="147" priority="155" operator="equal">
      <formula>$AJ$445</formula>
    </cfRule>
    <cfRule type="cellIs" dxfId="146" priority="156" operator="equal">
      <formula>$AJ$444</formula>
    </cfRule>
    <cfRule type="cellIs" dxfId="145" priority="157" operator="equal">
      <formula>$AJ$443</formula>
    </cfRule>
    <cfRule type="cellIs" dxfId="144" priority="158" operator="equal">
      <formula>$AJ$442</formula>
    </cfRule>
    <cfRule type="cellIs" dxfId="143" priority="159" operator="equal">
      <formula>$AJ$441</formula>
    </cfRule>
    <cfRule type="cellIs" dxfId="142" priority="160" operator="equal">
      <formula>$AJ$440</formula>
    </cfRule>
  </conditionalFormatting>
  <conditionalFormatting sqref="AB674:AH674">
    <cfRule type="cellIs" dxfId="141" priority="149" operator="equal">
      <formula>$AJ$445</formula>
    </cfRule>
    <cfRule type="cellIs" dxfId="140" priority="150" operator="equal">
      <formula>$AJ$444</formula>
    </cfRule>
    <cfRule type="cellIs" dxfId="139" priority="151" operator="equal">
      <formula>$AJ$443</formula>
    </cfRule>
    <cfRule type="cellIs" dxfId="138" priority="152" operator="equal">
      <formula>$AJ$442</formula>
    </cfRule>
    <cfRule type="cellIs" dxfId="137" priority="153" operator="equal">
      <formula>$AJ$441</formula>
    </cfRule>
    <cfRule type="cellIs" dxfId="136" priority="154" operator="equal">
      <formula>$AJ$440</formula>
    </cfRule>
  </conditionalFormatting>
  <conditionalFormatting sqref="AB675:AH675">
    <cfRule type="cellIs" dxfId="135" priority="143" operator="equal">
      <formula>$AJ$445</formula>
    </cfRule>
    <cfRule type="cellIs" dxfId="134" priority="144" operator="equal">
      <formula>$AJ$444</formula>
    </cfRule>
    <cfRule type="cellIs" dxfId="133" priority="145" operator="equal">
      <formula>$AJ$443</formula>
    </cfRule>
    <cfRule type="cellIs" dxfId="132" priority="146" operator="equal">
      <formula>$AJ$442</formula>
    </cfRule>
    <cfRule type="cellIs" dxfId="131" priority="147" operator="equal">
      <formula>$AJ$441</formula>
    </cfRule>
    <cfRule type="cellIs" dxfId="130" priority="148" operator="equal">
      <formula>$AJ$440</formula>
    </cfRule>
  </conditionalFormatting>
  <conditionalFormatting sqref="AB676:AH676">
    <cfRule type="cellIs" dxfId="129" priority="137" operator="equal">
      <formula>$AJ$445</formula>
    </cfRule>
    <cfRule type="cellIs" dxfId="128" priority="138" operator="equal">
      <formula>$AJ$444</formula>
    </cfRule>
    <cfRule type="cellIs" dxfId="127" priority="139" operator="equal">
      <formula>$AJ$443</formula>
    </cfRule>
    <cfRule type="cellIs" dxfId="126" priority="140" operator="equal">
      <formula>$AJ$442</formula>
    </cfRule>
    <cfRule type="cellIs" dxfId="125" priority="141" operator="equal">
      <formula>$AJ$441</formula>
    </cfRule>
    <cfRule type="cellIs" dxfId="124" priority="142" operator="equal">
      <formula>$AJ$440</formula>
    </cfRule>
  </conditionalFormatting>
  <conditionalFormatting sqref="AB677:AH677">
    <cfRule type="cellIs" dxfId="123" priority="131" operator="equal">
      <formula>$AJ$445</formula>
    </cfRule>
    <cfRule type="cellIs" dxfId="122" priority="132" operator="equal">
      <formula>$AJ$444</formula>
    </cfRule>
    <cfRule type="cellIs" dxfId="121" priority="133" operator="equal">
      <formula>$AJ$443</formula>
    </cfRule>
    <cfRule type="cellIs" dxfId="120" priority="134" operator="equal">
      <formula>$AJ$442</formula>
    </cfRule>
    <cfRule type="cellIs" dxfId="119" priority="135" operator="equal">
      <formula>$AJ$441</formula>
    </cfRule>
    <cfRule type="cellIs" dxfId="118" priority="136" operator="equal">
      <formula>$AJ$440</formula>
    </cfRule>
  </conditionalFormatting>
  <conditionalFormatting sqref="AB678:AH678">
    <cfRule type="cellIs" dxfId="117" priority="113" operator="equal">
      <formula>$AJ$445</formula>
    </cfRule>
    <cfRule type="cellIs" dxfId="116" priority="114" operator="equal">
      <formula>$AJ$444</formula>
    </cfRule>
    <cfRule type="cellIs" dxfId="115" priority="115" operator="equal">
      <formula>$AJ$443</formula>
    </cfRule>
    <cfRule type="cellIs" dxfId="114" priority="116" operator="equal">
      <formula>$AJ$442</formula>
    </cfRule>
    <cfRule type="cellIs" dxfId="113" priority="117" operator="equal">
      <formula>$AJ$441</formula>
    </cfRule>
    <cfRule type="cellIs" dxfId="112" priority="118" operator="equal">
      <formula>$AJ$440</formula>
    </cfRule>
  </conditionalFormatting>
  <conditionalFormatting sqref="AB729:AH729">
    <cfRule type="cellIs" dxfId="111" priority="107" operator="equal">
      <formula>$AJ$445</formula>
    </cfRule>
    <cfRule type="cellIs" dxfId="110" priority="108" operator="equal">
      <formula>$AJ$444</formula>
    </cfRule>
    <cfRule type="cellIs" dxfId="109" priority="109" operator="equal">
      <formula>$AJ$443</formula>
    </cfRule>
    <cfRule type="cellIs" dxfId="108" priority="110" operator="equal">
      <formula>$AJ$442</formula>
    </cfRule>
    <cfRule type="cellIs" dxfId="107" priority="111" operator="equal">
      <formula>$AJ$441</formula>
    </cfRule>
    <cfRule type="cellIs" dxfId="106" priority="112" operator="equal">
      <formula>$AJ$440</formula>
    </cfRule>
  </conditionalFormatting>
  <conditionalFormatting sqref="AB730:AH730">
    <cfRule type="cellIs" dxfId="105" priority="101" operator="equal">
      <formula>$AJ$445</formula>
    </cfRule>
    <cfRule type="cellIs" dxfId="104" priority="102" operator="equal">
      <formula>$AJ$444</formula>
    </cfRule>
    <cfRule type="cellIs" dxfId="103" priority="103" operator="equal">
      <formula>$AJ$443</formula>
    </cfRule>
    <cfRule type="cellIs" dxfId="102" priority="104" operator="equal">
      <formula>$AJ$442</formula>
    </cfRule>
    <cfRule type="cellIs" dxfId="101" priority="105" operator="equal">
      <formula>$AJ$441</formula>
    </cfRule>
    <cfRule type="cellIs" dxfId="100" priority="106" operator="equal">
      <formula>$AJ$440</formula>
    </cfRule>
  </conditionalFormatting>
  <conditionalFormatting sqref="AB731:AH731">
    <cfRule type="cellIs" dxfId="99" priority="95" operator="equal">
      <formula>$AJ$445</formula>
    </cfRule>
    <cfRule type="cellIs" dxfId="98" priority="96" operator="equal">
      <formula>$AJ$444</formula>
    </cfRule>
    <cfRule type="cellIs" dxfId="97" priority="97" operator="equal">
      <formula>$AJ$443</formula>
    </cfRule>
    <cfRule type="cellIs" dxfId="96" priority="98" operator="equal">
      <formula>$AJ$442</formula>
    </cfRule>
    <cfRule type="cellIs" dxfId="95" priority="99" operator="equal">
      <formula>$AJ$441</formula>
    </cfRule>
    <cfRule type="cellIs" dxfId="94" priority="100" operator="equal">
      <formula>$AJ$440</formula>
    </cfRule>
  </conditionalFormatting>
  <conditionalFormatting sqref="AB732:AH732">
    <cfRule type="cellIs" dxfId="93" priority="89" operator="equal">
      <formula>$AJ$445</formula>
    </cfRule>
    <cfRule type="cellIs" dxfId="92" priority="90" operator="equal">
      <formula>$AJ$444</formula>
    </cfRule>
    <cfRule type="cellIs" dxfId="91" priority="91" operator="equal">
      <formula>$AJ$443</formula>
    </cfRule>
    <cfRule type="cellIs" dxfId="90" priority="92" operator="equal">
      <formula>$AJ$442</formula>
    </cfRule>
    <cfRule type="cellIs" dxfId="89" priority="93" operator="equal">
      <formula>$AJ$441</formula>
    </cfRule>
    <cfRule type="cellIs" dxfId="88" priority="94" operator="equal">
      <formula>$AJ$440</formula>
    </cfRule>
  </conditionalFormatting>
  <conditionalFormatting sqref="AB771:AH771">
    <cfRule type="cellIs" dxfId="87" priority="83" operator="equal">
      <formula>$AJ$445</formula>
    </cfRule>
    <cfRule type="cellIs" dxfId="86" priority="84" operator="equal">
      <formula>$AJ$444</formula>
    </cfRule>
    <cfRule type="cellIs" dxfId="85" priority="85" operator="equal">
      <formula>$AJ$443</formula>
    </cfRule>
    <cfRule type="cellIs" dxfId="84" priority="86" operator="equal">
      <formula>$AJ$442</formula>
    </cfRule>
    <cfRule type="cellIs" dxfId="83" priority="87" operator="equal">
      <formula>$AJ$441</formula>
    </cfRule>
    <cfRule type="cellIs" dxfId="82" priority="88" operator="equal">
      <formula>$AJ$440</formula>
    </cfRule>
  </conditionalFormatting>
  <conditionalFormatting sqref="AB772:AH772">
    <cfRule type="cellIs" dxfId="81" priority="77" operator="equal">
      <formula>$AJ$445</formula>
    </cfRule>
    <cfRule type="cellIs" dxfId="80" priority="78" operator="equal">
      <formula>$AJ$444</formula>
    </cfRule>
    <cfRule type="cellIs" dxfId="79" priority="79" operator="equal">
      <formula>$AJ$443</formula>
    </cfRule>
    <cfRule type="cellIs" dxfId="78" priority="80" operator="equal">
      <formula>$AJ$442</formula>
    </cfRule>
    <cfRule type="cellIs" dxfId="77" priority="81" operator="equal">
      <formula>$AJ$441</formula>
    </cfRule>
    <cfRule type="cellIs" dxfId="76" priority="82" operator="equal">
      <formula>$AJ$440</formula>
    </cfRule>
  </conditionalFormatting>
  <conditionalFormatting sqref="AB773:AH773">
    <cfRule type="cellIs" dxfId="75" priority="71" operator="equal">
      <formula>$AJ$445</formula>
    </cfRule>
    <cfRule type="cellIs" dxfId="74" priority="72" operator="equal">
      <formula>$AJ$444</formula>
    </cfRule>
    <cfRule type="cellIs" dxfId="73" priority="73" operator="equal">
      <formula>$AJ$443</formula>
    </cfRule>
    <cfRule type="cellIs" dxfId="72" priority="74" operator="equal">
      <formula>$AJ$442</formula>
    </cfRule>
    <cfRule type="cellIs" dxfId="71" priority="75" operator="equal">
      <formula>$AJ$441</formula>
    </cfRule>
    <cfRule type="cellIs" dxfId="70" priority="76" operator="equal">
      <formula>$AJ$440</formula>
    </cfRule>
  </conditionalFormatting>
  <conditionalFormatting sqref="AB774:AH774">
    <cfRule type="cellIs" dxfId="69" priority="65" operator="equal">
      <formula>$AJ$445</formula>
    </cfRule>
    <cfRule type="cellIs" dxfId="68" priority="66" operator="equal">
      <formula>$AJ$444</formula>
    </cfRule>
    <cfRule type="cellIs" dxfId="67" priority="67" operator="equal">
      <formula>$AJ$443</formula>
    </cfRule>
    <cfRule type="cellIs" dxfId="66" priority="68" operator="equal">
      <formula>$AJ$442</formula>
    </cfRule>
    <cfRule type="cellIs" dxfId="65" priority="69" operator="equal">
      <formula>$AJ$441</formula>
    </cfRule>
    <cfRule type="cellIs" dxfId="64" priority="70" operator="equal">
      <formula>$AJ$440</formula>
    </cfRule>
  </conditionalFormatting>
  <conditionalFormatting sqref="AB775:AH775">
    <cfRule type="cellIs" dxfId="63" priority="59" operator="equal">
      <formula>$AJ$445</formula>
    </cfRule>
    <cfRule type="cellIs" dxfId="62" priority="60" operator="equal">
      <formula>$AJ$444</formula>
    </cfRule>
    <cfRule type="cellIs" dxfId="61" priority="61" operator="equal">
      <formula>$AJ$443</formula>
    </cfRule>
    <cfRule type="cellIs" dxfId="60" priority="62" operator="equal">
      <formula>$AJ$442</formula>
    </cfRule>
    <cfRule type="cellIs" dxfId="59" priority="63" operator="equal">
      <formula>$AJ$441</formula>
    </cfRule>
    <cfRule type="cellIs" dxfId="58" priority="64" operator="equal">
      <formula>$AJ$440</formula>
    </cfRule>
  </conditionalFormatting>
  <conditionalFormatting sqref="AB776:AH776">
    <cfRule type="cellIs" dxfId="57" priority="53" operator="equal">
      <formula>$AJ$445</formula>
    </cfRule>
    <cfRule type="cellIs" dxfId="56" priority="54" operator="equal">
      <formula>$AJ$444</formula>
    </cfRule>
    <cfRule type="cellIs" dxfId="55" priority="55" operator="equal">
      <formula>$AJ$443</formula>
    </cfRule>
    <cfRule type="cellIs" dxfId="54" priority="56" operator="equal">
      <formula>$AJ$442</formula>
    </cfRule>
    <cfRule type="cellIs" dxfId="53" priority="57" operator="equal">
      <formula>$AJ$441</formula>
    </cfRule>
    <cfRule type="cellIs" dxfId="52" priority="58" operator="equal">
      <formula>$AJ$440</formula>
    </cfRule>
  </conditionalFormatting>
  <conditionalFormatting sqref="T72:U72">
    <cfRule type="cellIs" dxfId="51" priority="52" operator="equal">
      <formula>$Y$58</formula>
    </cfRule>
  </conditionalFormatting>
  <conditionalFormatting sqref="T71:U71">
    <cfRule type="cellIs" dxfId="50" priority="51" operator="equal">
      <formula>$Y$58</formula>
    </cfRule>
  </conditionalFormatting>
  <conditionalFormatting sqref="T132:U132">
    <cfRule type="cellIs" dxfId="49" priority="50" operator="equal">
      <formula>$Y$58</formula>
    </cfRule>
  </conditionalFormatting>
  <conditionalFormatting sqref="T243:U243">
    <cfRule type="cellIs" dxfId="48" priority="49" operator="equal">
      <formula>$Y$58</formula>
    </cfRule>
  </conditionalFormatting>
  <conditionalFormatting sqref="AB458:AH458">
    <cfRule type="cellIs" dxfId="47" priority="43" operator="equal">
      <formula>$AJ$445</formula>
    </cfRule>
    <cfRule type="cellIs" dxfId="46" priority="44" operator="equal">
      <formula>$AJ$444</formula>
    </cfRule>
    <cfRule type="cellIs" dxfId="45" priority="45" operator="equal">
      <formula>$AJ$443</formula>
    </cfRule>
    <cfRule type="cellIs" dxfId="44" priority="46" operator="equal">
      <formula>$AJ$442</formula>
    </cfRule>
    <cfRule type="cellIs" dxfId="43" priority="47" operator="equal">
      <formula>$AJ$441</formula>
    </cfRule>
    <cfRule type="cellIs" dxfId="42" priority="48" operator="equal">
      <formula>$AJ$440</formula>
    </cfRule>
  </conditionalFormatting>
  <conditionalFormatting sqref="AB459:AH459">
    <cfRule type="cellIs" dxfId="41" priority="37" operator="equal">
      <formula>$AJ$445</formula>
    </cfRule>
    <cfRule type="cellIs" dxfId="40" priority="38" operator="equal">
      <formula>$AJ$444</formula>
    </cfRule>
    <cfRule type="cellIs" dxfId="39" priority="39" operator="equal">
      <formula>$AJ$443</formula>
    </cfRule>
    <cfRule type="cellIs" dxfId="38" priority="40" operator="equal">
      <formula>$AJ$442</formula>
    </cfRule>
    <cfRule type="cellIs" dxfId="37" priority="41" operator="equal">
      <formula>$AJ$441</formula>
    </cfRule>
    <cfRule type="cellIs" dxfId="36" priority="42" operator="equal">
      <formula>$AJ$440</formula>
    </cfRule>
  </conditionalFormatting>
  <conditionalFormatting sqref="AB521:AH521">
    <cfRule type="cellIs" dxfId="35" priority="31" operator="equal">
      <formula>$AJ$445</formula>
    </cfRule>
    <cfRule type="cellIs" dxfId="34" priority="32" operator="equal">
      <formula>$AJ$444</formula>
    </cfRule>
    <cfRule type="cellIs" dxfId="33" priority="33" operator="equal">
      <formula>$AJ$443</formula>
    </cfRule>
    <cfRule type="cellIs" dxfId="32" priority="34" operator="equal">
      <formula>$AJ$442</formula>
    </cfRule>
    <cfRule type="cellIs" dxfId="31" priority="35" operator="equal">
      <formula>$AJ$441</formula>
    </cfRule>
    <cfRule type="cellIs" dxfId="30" priority="36" operator="equal">
      <formula>$AJ$440</formula>
    </cfRule>
  </conditionalFormatting>
  <conditionalFormatting sqref="AB624:AH624">
    <cfRule type="cellIs" dxfId="29" priority="25" operator="equal">
      <formula>$AJ$445</formula>
    </cfRule>
    <cfRule type="cellIs" dxfId="28" priority="26" operator="equal">
      <formula>$AJ$444</formula>
    </cfRule>
    <cfRule type="cellIs" dxfId="27" priority="27" operator="equal">
      <formula>$AJ$443</formula>
    </cfRule>
    <cfRule type="cellIs" dxfId="26" priority="28" operator="equal">
      <formula>$AJ$442</formula>
    </cfRule>
    <cfRule type="cellIs" dxfId="25" priority="29" operator="equal">
      <formula>$AJ$441</formula>
    </cfRule>
    <cfRule type="cellIs" dxfId="24" priority="30" operator="equal">
      <formula>$AJ$440</formula>
    </cfRule>
  </conditionalFormatting>
  <conditionalFormatting sqref="AB659:AH659">
    <cfRule type="cellIs" dxfId="23" priority="19" operator="equal">
      <formula>$AJ$445</formula>
    </cfRule>
    <cfRule type="cellIs" dxfId="22" priority="20" operator="equal">
      <formula>$AJ$444</formula>
    </cfRule>
    <cfRule type="cellIs" dxfId="21" priority="21" operator="equal">
      <formula>$AJ$443</formula>
    </cfRule>
    <cfRule type="cellIs" dxfId="20" priority="22" operator="equal">
      <formula>$AJ$442</formula>
    </cfRule>
    <cfRule type="cellIs" dxfId="19" priority="23" operator="equal">
      <formula>$AJ$441</formula>
    </cfRule>
    <cfRule type="cellIs" dxfId="18" priority="24" operator="equal">
      <formula>$AJ$440</formula>
    </cfRule>
  </conditionalFormatting>
  <conditionalFormatting sqref="AB660:AH660">
    <cfRule type="cellIs" dxfId="17" priority="13" operator="equal">
      <formula>$AJ$445</formula>
    </cfRule>
    <cfRule type="cellIs" dxfId="16" priority="14" operator="equal">
      <formula>$AJ$444</formula>
    </cfRule>
    <cfRule type="cellIs" dxfId="15" priority="15" operator="equal">
      <formula>$AJ$443</formula>
    </cfRule>
    <cfRule type="cellIs" dxfId="14" priority="16" operator="equal">
      <formula>$AJ$442</formula>
    </cfRule>
    <cfRule type="cellIs" dxfId="13" priority="17" operator="equal">
      <formula>$AJ$441</formula>
    </cfRule>
    <cfRule type="cellIs" dxfId="12" priority="18" operator="equal">
      <formula>$AJ$440</formula>
    </cfRule>
  </conditionalFormatting>
  <conditionalFormatting sqref="AB661:AH661">
    <cfRule type="cellIs" dxfId="11" priority="7" operator="equal">
      <formula>$AJ$445</formula>
    </cfRule>
    <cfRule type="cellIs" dxfId="10" priority="8" operator="equal">
      <formula>$AJ$444</formula>
    </cfRule>
    <cfRule type="cellIs" dxfId="9" priority="9" operator="equal">
      <formula>$AJ$443</formula>
    </cfRule>
    <cfRule type="cellIs" dxfId="8" priority="10" operator="equal">
      <formula>$AJ$442</formula>
    </cfRule>
    <cfRule type="cellIs" dxfId="7" priority="11" operator="equal">
      <formula>$AJ$441</formula>
    </cfRule>
    <cfRule type="cellIs" dxfId="6" priority="12" operator="equal">
      <formula>$AJ$440</formula>
    </cfRule>
  </conditionalFormatting>
  <conditionalFormatting sqref="AB662:AH662">
    <cfRule type="cellIs" dxfId="5" priority="1" operator="equal">
      <formula>$AJ$445</formula>
    </cfRule>
    <cfRule type="cellIs" dxfId="4" priority="2" operator="equal">
      <formula>$AJ$444</formula>
    </cfRule>
    <cfRule type="cellIs" dxfId="3" priority="3" operator="equal">
      <formula>$AJ$443</formula>
    </cfRule>
    <cfRule type="cellIs" dxfId="2" priority="4" operator="equal">
      <formula>$AJ$442</formula>
    </cfRule>
    <cfRule type="cellIs" dxfId="1" priority="5" operator="equal">
      <formula>$AJ$441</formula>
    </cfRule>
    <cfRule type="cellIs" dxfId="0" priority="6" operator="equal">
      <formula>$AJ$440</formula>
    </cfRule>
  </conditionalFormatting>
  <pageMargins left="0.7" right="0.7" top="0.75" bottom="0.75" header="0.3" footer="0.3"/>
  <pageSetup paperSize="9" orientation="landscape" r:id="rId51"/>
  <ignoredErrors>
    <ignoredError sqref="F17:M17 F35:M36 F18:G18 G16:M16" evalError="1"/>
  </ignoredErrors>
  <drawing r:id="rId52"/>
  <legacyDrawing r:id="rId53"/>
  <mc:AlternateContent xmlns:mc="http://schemas.openxmlformats.org/markup-compatibility/2006">
    <mc:Choice Requires="x14">
      <controls>
        <mc:AlternateContent xmlns:mc="http://schemas.openxmlformats.org/markup-compatibility/2006">
          <mc:Choice Requires="x14">
            <control shapeId="17409" r:id="rId54" name="Button 1">
              <controlPr defaultSize="0" print="0" autoFill="0" autoPict="0" macro="[0]!OuputTableModule1AutoFitCells">
                <anchor moveWithCells="1" sizeWithCells="1">
                  <from>
                    <xdr:col>11</xdr:col>
                    <xdr:colOff>47625</xdr:colOff>
                    <xdr:row>34</xdr:row>
                    <xdr:rowOff>152400</xdr:rowOff>
                  </from>
                  <to>
                    <xdr:col>12</xdr:col>
                    <xdr:colOff>847725</xdr:colOff>
                    <xdr:row>35</xdr:row>
                    <xdr:rowOff>409575</xdr:rowOff>
                  </to>
                </anchor>
              </controlPr>
            </control>
          </mc:Choice>
        </mc:AlternateContent>
        <mc:AlternateContent xmlns:mc="http://schemas.openxmlformats.org/markup-compatibility/2006">
          <mc:Choice Requires="x14">
            <control shapeId="17410" r:id="rId55" name="Button 2">
              <controlPr defaultSize="0" print="0" autoFill="0" autoPict="0" macro="[0]!OuputTableModule2AutoFitSafA">
                <anchor moveWithCells="1" sizeWithCells="1">
                  <from>
                    <xdr:col>15</xdr:col>
                    <xdr:colOff>200025</xdr:colOff>
                    <xdr:row>77</xdr:row>
                    <xdr:rowOff>171450</xdr:rowOff>
                  </from>
                  <to>
                    <xdr:col>16</xdr:col>
                    <xdr:colOff>809625</xdr:colOff>
                    <xdr:row>77</xdr:row>
                    <xdr:rowOff>619125</xdr:rowOff>
                  </to>
                </anchor>
              </controlPr>
            </control>
          </mc:Choice>
        </mc:AlternateContent>
        <mc:AlternateContent xmlns:mc="http://schemas.openxmlformats.org/markup-compatibility/2006">
          <mc:Choice Requires="x14">
            <control shapeId="17411" r:id="rId56" name="Button 3">
              <controlPr defaultSize="0" print="0" autoFill="0" autoPict="0" macro="[0]!OuputTableModule2AutoFitSafB">
                <anchor moveWithCells="1" sizeWithCells="1">
                  <from>
                    <xdr:col>15</xdr:col>
                    <xdr:colOff>381000</xdr:colOff>
                    <xdr:row>137</xdr:row>
                    <xdr:rowOff>161925</xdr:rowOff>
                  </from>
                  <to>
                    <xdr:col>16</xdr:col>
                    <xdr:colOff>990600</xdr:colOff>
                    <xdr:row>137</xdr:row>
                    <xdr:rowOff>609600</xdr:rowOff>
                  </to>
                </anchor>
              </controlPr>
            </control>
          </mc:Choice>
        </mc:AlternateContent>
        <mc:AlternateContent xmlns:mc="http://schemas.openxmlformats.org/markup-compatibility/2006">
          <mc:Choice Requires="x14">
            <control shapeId="17413" r:id="rId57" name="Button 5">
              <controlPr defaultSize="0" print="0" autoFill="0" autoPict="0" macro="[0]!OuputTableModule2AutoFitSafC">
                <anchor moveWithCells="1" sizeWithCells="1">
                  <from>
                    <xdr:col>15</xdr:col>
                    <xdr:colOff>447675</xdr:colOff>
                    <xdr:row>191</xdr:row>
                    <xdr:rowOff>95250</xdr:rowOff>
                  </from>
                  <to>
                    <xdr:col>16</xdr:col>
                    <xdr:colOff>1057275</xdr:colOff>
                    <xdr:row>191</xdr:row>
                    <xdr:rowOff>542925</xdr:rowOff>
                  </to>
                </anchor>
              </controlPr>
            </control>
          </mc:Choice>
        </mc:AlternateContent>
        <mc:AlternateContent xmlns:mc="http://schemas.openxmlformats.org/markup-compatibility/2006">
          <mc:Choice Requires="x14">
            <control shapeId="17414" r:id="rId58" name="Button 6">
              <controlPr defaultSize="0" print="0" autoFill="0" autoPict="0" macro="[0]!OuputTableModule2AutoFitSafD">
                <anchor moveWithCells="1" sizeWithCells="1">
                  <from>
                    <xdr:col>15</xdr:col>
                    <xdr:colOff>361950</xdr:colOff>
                    <xdr:row>247</xdr:row>
                    <xdr:rowOff>171450</xdr:rowOff>
                  </from>
                  <to>
                    <xdr:col>16</xdr:col>
                    <xdr:colOff>971550</xdr:colOff>
                    <xdr:row>248</xdr:row>
                    <xdr:rowOff>428625</xdr:rowOff>
                  </to>
                </anchor>
              </controlPr>
            </control>
          </mc:Choice>
        </mc:AlternateContent>
        <mc:AlternateContent xmlns:mc="http://schemas.openxmlformats.org/markup-compatibility/2006">
          <mc:Choice Requires="x14">
            <control shapeId="17415" r:id="rId59" name="Button 7">
              <controlPr defaultSize="0" print="0" autoFill="0" autoPict="0" macro="[0]!OuputTableModule2AutoFitSafE">
                <anchor moveWithCells="1" sizeWithCells="1">
                  <from>
                    <xdr:col>15</xdr:col>
                    <xdr:colOff>352425</xdr:colOff>
                    <xdr:row>307</xdr:row>
                    <xdr:rowOff>171450</xdr:rowOff>
                  </from>
                  <to>
                    <xdr:col>16</xdr:col>
                    <xdr:colOff>962025</xdr:colOff>
                    <xdr:row>310</xdr:row>
                    <xdr:rowOff>38100</xdr:rowOff>
                  </to>
                </anchor>
              </controlPr>
            </control>
          </mc:Choice>
        </mc:AlternateContent>
        <mc:AlternateContent xmlns:mc="http://schemas.openxmlformats.org/markup-compatibility/2006">
          <mc:Choice Requires="x14">
            <control shapeId="17416" r:id="rId60" name="Button 8">
              <controlPr defaultSize="0" print="0" autoFill="0" autoPict="0" macro="[0]!OuputTableModule2AutoFitSafF">
                <anchor moveWithCells="1" sizeWithCells="1">
                  <from>
                    <xdr:col>15</xdr:col>
                    <xdr:colOff>438150</xdr:colOff>
                    <xdr:row>362</xdr:row>
                    <xdr:rowOff>161925</xdr:rowOff>
                  </from>
                  <to>
                    <xdr:col>16</xdr:col>
                    <xdr:colOff>1047750</xdr:colOff>
                    <xdr:row>363</xdr:row>
                    <xdr:rowOff>419100</xdr:rowOff>
                  </to>
                </anchor>
              </controlPr>
            </control>
          </mc:Choice>
        </mc:AlternateContent>
        <mc:AlternateContent xmlns:mc="http://schemas.openxmlformats.org/markup-compatibility/2006">
          <mc:Choice Requires="x14">
            <control shapeId="17417" r:id="rId61" name="Button 9">
              <controlPr defaultSize="0" print="0" autoFill="0" autoPict="0" macro="[0]!OuputTableModule2AutoFitSafG">
                <anchor moveWithCells="1" sizeWithCells="1">
                  <from>
                    <xdr:col>15</xdr:col>
                    <xdr:colOff>1009650</xdr:colOff>
                    <xdr:row>401</xdr:row>
                    <xdr:rowOff>152400</xdr:rowOff>
                  </from>
                  <to>
                    <xdr:col>16</xdr:col>
                    <xdr:colOff>1619250</xdr:colOff>
                    <xdr:row>402</xdr:row>
                    <xdr:rowOff>409575</xdr:rowOff>
                  </to>
                </anchor>
              </controlPr>
            </control>
          </mc:Choice>
        </mc:AlternateContent>
        <mc:AlternateContent xmlns:mc="http://schemas.openxmlformats.org/markup-compatibility/2006">
          <mc:Choice Requires="x14">
            <control shapeId="17418" r:id="rId62" name="Button 10">
              <controlPr defaultSize="0" print="0" autoFill="0" autoPict="0" macro="[0]!OuputTableModule3AutoFitSafA">
                <anchor moveWithCells="1" sizeWithCells="1">
                  <from>
                    <xdr:col>32</xdr:col>
                    <xdr:colOff>542925</xdr:colOff>
                    <xdr:row>460</xdr:row>
                    <xdr:rowOff>152400</xdr:rowOff>
                  </from>
                  <to>
                    <xdr:col>34</xdr:col>
                    <xdr:colOff>9525</xdr:colOff>
                    <xdr:row>460</xdr:row>
                    <xdr:rowOff>600075</xdr:rowOff>
                  </to>
                </anchor>
              </controlPr>
            </control>
          </mc:Choice>
        </mc:AlternateContent>
        <mc:AlternateContent xmlns:mc="http://schemas.openxmlformats.org/markup-compatibility/2006">
          <mc:Choice Requires="x14">
            <control shapeId="17419" r:id="rId63" name="Button 11">
              <controlPr defaultSize="0" print="0" autoFill="0" autoPict="0" macro="[0]!OuputTableModule3AutoFitSafB">
                <anchor moveWithCells="1" sizeWithCells="1">
                  <from>
                    <xdr:col>32</xdr:col>
                    <xdr:colOff>628650</xdr:colOff>
                    <xdr:row>522</xdr:row>
                    <xdr:rowOff>123825</xdr:rowOff>
                  </from>
                  <to>
                    <xdr:col>34</xdr:col>
                    <xdr:colOff>0</xdr:colOff>
                    <xdr:row>522</xdr:row>
                    <xdr:rowOff>571500</xdr:rowOff>
                  </to>
                </anchor>
              </controlPr>
            </control>
          </mc:Choice>
        </mc:AlternateContent>
        <mc:AlternateContent xmlns:mc="http://schemas.openxmlformats.org/markup-compatibility/2006">
          <mc:Choice Requires="x14">
            <control shapeId="17420" r:id="rId64" name="Button 12">
              <controlPr defaultSize="0" print="0" autoFill="0" autoPict="0" macro="[0]!OuputTableModule3AutoFitSafC">
                <anchor moveWithCells="1" sizeWithCells="1">
                  <from>
                    <xdr:col>32</xdr:col>
                    <xdr:colOff>657225</xdr:colOff>
                    <xdr:row>573</xdr:row>
                    <xdr:rowOff>95250</xdr:rowOff>
                  </from>
                  <to>
                    <xdr:col>33</xdr:col>
                    <xdr:colOff>1209675</xdr:colOff>
                    <xdr:row>573</xdr:row>
                    <xdr:rowOff>542925</xdr:rowOff>
                  </to>
                </anchor>
              </controlPr>
            </control>
          </mc:Choice>
        </mc:AlternateContent>
        <mc:AlternateContent xmlns:mc="http://schemas.openxmlformats.org/markup-compatibility/2006">
          <mc:Choice Requires="x14">
            <control shapeId="17421" r:id="rId65" name="Button 13">
              <controlPr defaultSize="0" print="0" autoFill="0" autoPict="0" macro="[0]!OuputTableModule3AutoFitSafD">
                <anchor moveWithCells="1" sizeWithCells="1">
                  <from>
                    <xdr:col>32</xdr:col>
                    <xdr:colOff>638175</xdr:colOff>
                    <xdr:row>625</xdr:row>
                    <xdr:rowOff>85725</xdr:rowOff>
                  </from>
                  <to>
                    <xdr:col>33</xdr:col>
                    <xdr:colOff>1190625</xdr:colOff>
                    <xdr:row>625</xdr:row>
                    <xdr:rowOff>533400</xdr:rowOff>
                  </to>
                </anchor>
              </controlPr>
            </control>
          </mc:Choice>
        </mc:AlternateContent>
        <mc:AlternateContent xmlns:mc="http://schemas.openxmlformats.org/markup-compatibility/2006">
          <mc:Choice Requires="x14">
            <control shapeId="17422" r:id="rId66" name="Button 14">
              <controlPr defaultSize="0" print="0" autoFill="0" autoPict="0" macro="[0]!OuputTableModule3AutoFitSafE">
                <anchor moveWithCells="1" sizeWithCells="1">
                  <from>
                    <xdr:col>32</xdr:col>
                    <xdr:colOff>666750</xdr:colOff>
                    <xdr:row>679</xdr:row>
                    <xdr:rowOff>104775</xdr:rowOff>
                  </from>
                  <to>
                    <xdr:col>33</xdr:col>
                    <xdr:colOff>1219200</xdr:colOff>
                    <xdr:row>679</xdr:row>
                    <xdr:rowOff>552450</xdr:rowOff>
                  </to>
                </anchor>
              </controlPr>
            </control>
          </mc:Choice>
        </mc:AlternateContent>
        <mc:AlternateContent xmlns:mc="http://schemas.openxmlformats.org/markup-compatibility/2006">
          <mc:Choice Requires="x14">
            <control shapeId="17423" r:id="rId67" name="Button 15">
              <controlPr defaultSize="0" print="0" autoFill="0" autoPict="0" macro="[0]!OuputTableModule3AutoFitSafF">
                <anchor moveWithCells="1" sizeWithCells="1">
                  <from>
                    <xdr:col>32</xdr:col>
                    <xdr:colOff>657225</xdr:colOff>
                    <xdr:row>733</xdr:row>
                    <xdr:rowOff>104775</xdr:rowOff>
                  </from>
                  <to>
                    <xdr:col>34</xdr:col>
                    <xdr:colOff>0</xdr:colOff>
                    <xdr:row>733</xdr:row>
                    <xdr:rowOff>552450</xdr:rowOff>
                  </to>
                </anchor>
              </controlPr>
            </control>
          </mc:Choice>
        </mc:AlternateContent>
        <mc:AlternateContent xmlns:mc="http://schemas.openxmlformats.org/markup-compatibility/2006">
          <mc:Choice Requires="x14">
            <control shapeId="17424" r:id="rId68" name="Button 16">
              <controlPr defaultSize="0" print="0" autoFill="0" autoPict="0" macro="[0]!OuputTableModule3AutoFitSafG">
                <anchor moveWithCells="1" sizeWithCells="1">
                  <from>
                    <xdr:col>32</xdr:col>
                    <xdr:colOff>704850</xdr:colOff>
                    <xdr:row>777</xdr:row>
                    <xdr:rowOff>95250</xdr:rowOff>
                  </from>
                  <to>
                    <xdr:col>33</xdr:col>
                    <xdr:colOff>1219200</xdr:colOff>
                    <xdr:row>777</xdr:row>
                    <xdr:rowOff>542925</xdr:rowOff>
                  </to>
                </anchor>
              </controlPr>
            </control>
          </mc:Choice>
        </mc:AlternateContent>
        <mc:AlternateContent xmlns:mc="http://schemas.openxmlformats.org/markup-compatibility/2006">
          <mc:Choice Requires="x14">
            <control shapeId="17425" r:id="rId69" name="Button 17">
              <controlPr defaultSize="0" print="0" autoFill="0" autoPict="0" macro="[0]!OutputTableModule3AutoFitNotesSafA">
                <anchor moveWithCells="1" sizeWithCells="1">
                  <from>
                    <xdr:col>36</xdr:col>
                    <xdr:colOff>3876675</xdr:colOff>
                    <xdr:row>485</xdr:row>
                    <xdr:rowOff>257175</xdr:rowOff>
                  </from>
                  <to>
                    <xdr:col>36</xdr:col>
                    <xdr:colOff>5638800</xdr:colOff>
                    <xdr:row>485</xdr:row>
                    <xdr:rowOff>704850</xdr:rowOff>
                  </to>
                </anchor>
              </controlPr>
            </control>
          </mc:Choice>
        </mc:AlternateContent>
        <mc:AlternateContent xmlns:mc="http://schemas.openxmlformats.org/markup-compatibility/2006">
          <mc:Choice Requires="x14">
            <control shapeId="17426" r:id="rId70" name="Button 18">
              <controlPr defaultSize="0" print="0" autoFill="0" autoPict="0" macro="[0]!OutputTableModule3AutoFitNotesSafB">
                <anchor moveWithCells="1" sizeWithCells="1">
                  <from>
                    <xdr:col>36</xdr:col>
                    <xdr:colOff>3790950</xdr:colOff>
                    <xdr:row>542</xdr:row>
                    <xdr:rowOff>152400</xdr:rowOff>
                  </from>
                  <to>
                    <xdr:col>36</xdr:col>
                    <xdr:colOff>5553075</xdr:colOff>
                    <xdr:row>542</xdr:row>
                    <xdr:rowOff>600075</xdr:rowOff>
                  </to>
                </anchor>
              </controlPr>
            </control>
          </mc:Choice>
        </mc:AlternateContent>
        <mc:AlternateContent xmlns:mc="http://schemas.openxmlformats.org/markup-compatibility/2006">
          <mc:Choice Requires="x14">
            <control shapeId="17427" r:id="rId71" name="Button 19">
              <controlPr defaultSize="0" print="0" autoFill="0" autoPict="0" macro="[0]!OutputTableModule3AutoFitNotesSafC">
                <anchor moveWithCells="1" sizeWithCells="1">
                  <from>
                    <xdr:col>36</xdr:col>
                    <xdr:colOff>3733800</xdr:colOff>
                    <xdr:row>591</xdr:row>
                    <xdr:rowOff>228600</xdr:rowOff>
                  </from>
                  <to>
                    <xdr:col>36</xdr:col>
                    <xdr:colOff>5495925</xdr:colOff>
                    <xdr:row>591</xdr:row>
                    <xdr:rowOff>676275</xdr:rowOff>
                  </to>
                </anchor>
              </controlPr>
            </control>
          </mc:Choice>
        </mc:AlternateContent>
        <mc:AlternateContent xmlns:mc="http://schemas.openxmlformats.org/markup-compatibility/2006">
          <mc:Choice Requires="x14">
            <control shapeId="17428" r:id="rId72" name="Button 20">
              <controlPr defaultSize="0" print="0" autoFill="0" autoPict="0" macro="[0]!OutputTableModule3AutoFitNotesSafD">
                <anchor moveWithCells="1" sizeWithCells="1">
                  <from>
                    <xdr:col>36</xdr:col>
                    <xdr:colOff>3667125</xdr:colOff>
                    <xdr:row>638</xdr:row>
                    <xdr:rowOff>228600</xdr:rowOff>
                  </from>
                  <to>
                    <xdr:col>36</xdr:col>
                    <xdr:colOff>5429250</xdr:colOff>
                    <xdr:row>638</xdr:row>
                    <xdr:rowOff>676275</xdr:rowOff>
                  </to>
                </anchor>
              </controlPr>
            </control>
          </mc:Choice>
        </mc:AlternateContent>
        <mc:AlternateContent xmlns:mc="http://schemas.openxmlformats.org/markup-compatibility/2006">
          <mc:Choice Requires="x14">
            <control shapeId="17429" r:id="rId73" name="Button 21">
              <controlPr defaultSize="0" print="0" autoFill="0" autoPict="0" macro="[0]!OutputTableModule3AutoFitNotesSafE">
                <anchor moveWithCells="1" sizeWithCells="1">
                  <from>
                    <xdr:col>36</xdr:col>
                    <xdr:colOff>3819525</xdr:colOff>
                    <xdr:row>706</xdr:row>
                    <xdr:rowOff>200025</xdr:rowOff>
                  </from>
                  <to>
                    <xdr:col>36</xdr:col>
                    <xdr:colOff>5581650</xdr:colOff>
                    <xdr:row>706</xdr:row>
                    <xdr:rowOff>647700</xdr:rowOff>
                  </to>
                </anchor>
              </controlPr>
            </control>
          </mc:Choice>
        </mc:AlternateContent>
        <mc:AlternateContent xmlns:mc="http://schemas.openxmlformats.org/markup-compatibility/2006">
          <mc:Choice Requires="x14">
            <control shapeId="17430" r:id="rId74" name="Button 22">
              <controlPr defaultSize="0" print="0" autoFill="0" autoPict="0" macro="[0]!OutputTableModule3AutoFitNotesSafF">
                <anchor moveWithCells="1" sizeWithCells="1">
                  <from>
                    <xdr:col>36</xdr:col>
                    <xdr:colOff>3648075</xdr:colOff>
                    <xdr:row>747</xdr:row>
                    <xdr:rowOff>152400</xdr:rowOff>
                  </from>
                  <to>
                    <xdr:col>36</xdr:col>
                    <xdr:colOff>5410200</xdr:colOff>
                    <xdr:row>747</xdr:row>
                    <xdr:rowOff>600075</xdr:rowOff>
                  </to>
                </anchor>
              </controlPr>
            </control>
          </mc:Choice>
        </mc:AlternateContent>
        <mc:AlternateContent xmlns:mc="http://schemas.openxmlformats.org/markup-compatibility/2006">
          <mc:Choice Requires="x14">
            <control shapeId="17431" r:id="rId75" name="Button 23">
              <controlPr defaultSize="0" print="0" autoFill="0" autoPict="0" macro="[0]!OutputTableModule3AutoFitNotesSafG">
                <anchor moveWithCells="1" sizeWithCells="1">
                  <from>
                    <xdr:col>36</xdr:col>
                    <xdr:colOff>3686175</xdr:colOff>
                    <xdr:row>790</xdr:row>
                    <xdr:rowOff>219075</xdr:rowOff>
                  </from>
                  <to>
                    <xdr:col>36</xdr:col>
                    <xdr:colOff>5448300</xdr:colOff>
                    <xdr:row>790</xdr:row>
                    <xdr:rowOff>666750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16</vt:i4>
      </vt:variant>
    </vt:vector>
  </HeadingPairs>
  <TitlesOfParts>
    <vt:vector size="21" baseType="lpstr">
      <vt:lpstr>Présentation</vt:lpstr>
      <vt:lpstr>Module 1</vt:lpstr>
      <vt:lpstr>Module 2</vt:lpstr>
      <vt:lpstr>Module 3</vt:lpstr>
      <vt:lpstr>Tableaux des résultats</vt:lpstr>
      <vt:lpstr>Présentation!_ftn1</vt:lpstr>
      <vt:lpstr>Présentation!_ftnref1</vt:lpstr>
      <vt:lpstr>'Module 1'!_Ref372188685</vt:lpstr>
      <vt:lpstr>'Module 2'!_Ref372188724</vt:lpstr>
      <vt:lpstr>'Module 1'!_Toc373507034</vt:lpstr>
      <vt:lpstr>'Module 2'!_Toc401587073</vt:lpstr>
      <vt:lpstr>'Module 2'!_Toc401587076</vt:lpstr>
      <vt:lpstr>'Module 2'!_Toc401587077</vt:lpstr>
      <vt:lpstr>'Module 2'!_Toc403564374</vt:lpstr>
      <vt:lpstr>'Module 2'!Click_here_to_select_an_action_from_Module_1</vt:lpstr>
      <vt:lpstr>'Module 2'!Criteria</vt:lpstr>
      <vt:lpstr>'Module 2'!Extract</vt:lpstr>
      <vt:lpstr>'Module 1'!Print_Area</vt:lpstr>
      <vt:lpstr>Présentation!Print_Area</vt:lpstr>
      <vt:lpstr>'Tableaux des résultats'!Print_Area</vt:lpstr>
      <vt:lpstr>'Module 2'!sorted_list_start</vt:lpstr>
    </vt:vector>
  </TitlesOfParts>
  <Company>UNDP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von Segesser</dc:creator>
  <cp:lastModifiedBy>Elina Väänänen</cp:lastModifiedBy>
  <cp:lastPrinted>2015-03-27T18:13:09Z</cp:lastPrinted>
  <dcterms:created xsi:type="dcterms:W3CDTF">2013-12-03T09:05:19Z</dcterms:created>
  <dcterms:modified xsi:type="dcterms:W3CDTF">2015-05-19T10:26:12Z</dcterms:modified>
</cp:coreProperties>
</file>